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QA\CHS\CHSShare\Charity Care and Hospital Financial\Hospital Reporting\Year End Reports\YearEnd\YearEnd_2023\"/>
    </mc:Choice>
  </mc:AlternateContent>
  <xr:revisionPtr revIDLastSave="0" documentId="8_{12D61867-2AA1-4C39-9F12-0ADC9335FA74}" xr6:coauthVersionLast="47" xr6:coauthVersionMax="47" xr10:uidLastSave="{00000000-0000-0000-0000-000000000000}"/>
  <workbookProtection workbookAlgorithmName="SHA-512" workbookHashValue="5/dSr5OvTBpoxj7Xz8pGDn3PwmVo2kUQaGGgMNUuRYrf8q4qCyiM00LaJGX8mqp1J+McPno+tp5EPCw3Ay0Huw==" workbookSaltValue="HqIUZh0KWe2NB7hQTqPMIA==" workbookSpinCount="100000" lockStructure="1"/>
  <bookViews>
    <workbookView xWindow="-110" yWindow="-110" windowWidth="19420" windowHeight="10420" xr2:uid="{466CC1BA-85D5-4F46-ACA8-096E9B1759CB}"/>
  </bookViews>
  <sheets>
    <sheet name="data" sheetId="24" r:id="rId1"/>
    <sheet name="Transmittal" sheetId="27" r:id="rId2"/>
    <sheet name="Responses-1" sheetId="15" r:id="rId3"/>
    <sheet name="Responses-2" sheetId="33" r:id="rId4"/>
    <sheet name="INFO_PG1" sheetId="3" r:id="rId5"/>
    <sheet name="INFO_PG2" sheetId="4" r:id="rId6"/>
    <sheet name="SS2_3_5_6" sheetId="5" r:id="rId7"/>
    <sheet name="SS4" sheetId="6" r:id="rId8"/>
    <sheet name="SS8" sheetId="7" r:id="rId9"/>
    <sheet name="FS" sheetId="8" r:id="rId10"/>
    <sheet name="CC" sheetId="34" r:id="rId11"/>
    <sheet name="Prior Year" sheetId="25" r:id="rId12"/>
    <sheet name="Contact" sheetId="18" r:id="rId13"/>
    <sheet name="Support" sheetId="28" r:id="rId14"/>
    <sheet name="Hospital" sheetId="29" r:id="rId15"/>
    <sheet name="Funds" sheetId="30" r:id="rId16"/>
    <sheet name="CostCenter" sheetId="31" r:id="rId17"/>
  </sheets>
  <definedNames>
    <definedName name="_Fill" localSheetId="0" hidden="1">data!$DR$772:$DR$817</definedName>
    <definedName name="_Fill" localSheetId="11" hidden="1">'Prior Year'!$DR$773:$DR$818</definedName>
    <definedName name="_Fill" hidden="1">#REF!</definedName>
    <definedName name="_xlnm._FilterDatabase" localSheetId="0" hidden="1">#REF!</definedName>
    <definedName name="_xlnm._FilterDatabase" localSheetId="11" hidden="1">#REF!</definedName>
    <definedName name="Cost_Center_Exp_Analysis" localSheetId="0">#REF!</definedName>
    <definedName name="Cost_Center_Exp_Analysis" localSheetId="11">#REF!</definedName>
    <definedName name="Cost_Center_Exp_Analysis">#REF!</definedName>
    <definedName name="Costcenter" localSheetId="16">CostCenter!$A$1:$AK$80</definedName>
    <definedName name="Costcenter">#REF!</definedName>
    <definedName name="_xlnm.Criteria" localSheetId="0">#REF!</definedName>
    <definedName name="_xlnm.Criteria" localSheetId="11">#REF!</definedName>
    <definedName name="Edit">#REF!</definedName>
    <definedName name="_xlnm.Extract" localSheetId="0">data!$A$433:$H$433</definedName>
    <definedName name="_xlnm.Extract" localSheetId="11">'Prior Year'!$A$434:$H$434</definedName>
    <definedName name="Funds" localSheetId="16">Funds!$A$1:$DH$2</definedName>
    <definedName name="Funds" localSheetId="15">Funds!$A$1:$DH$2</definedName>
    <definedName name="Funds">#REF!</definedName>
    <definedName name="Hospital" localSheetId="14">Hospital!$A$1:$BS$2</definedName>
    <definedName name="Hospital">#REF!</definedName>
    <definedName name="_xlnm.Print_Area" localSheetId="10">CC!$A$1:$I$384</definedName>
    <definedName name="_xlnm.Print_Area" localSheetId="0">#REF!</definedName>
    <definedName name="_xlnm.Print_Area" localSheetId="9">FS!$A$1:$D$179</definedName>
    <definedName name="_xlnm.Print_Area" localSheetId="4">INFO_PG1!$A$1:$G$40</definedName>
    <definedName name="_xlnm.Print_Area" localSheetId="5">INFO_PG2!$A$1:$G$33</definedName>
    <definedName name="_xlnm.Print_Area" localSheetId="11">#REF!</definedName>
    <definedName name="_xlnm.Print_Area" localSheetId="6">SS2_3_5_6!$A$1:$C$40</definedName>
    <definedName name="_xlnm.Print_Area" localSheetId="7">'SS4'!$A$1:$F$32</definedName>
    <definedName name="_xlnm.Print_Area" localSheetId="8">'SS8'!$A$1:$D$34</definedName>
    <definedName name="Support" localSheetId="16">Support!$A$1:$CF$2</definedName>
    <definedName name="Support" localSheetId="15">Support!$A$1:$CF$2</definedName>
    <definedName name="Support" localSheetId="14">Support!$A$1:$CF$2</definedName>
    <definedName name="Support" localSheetId="13">Support!$A$1:$CF$2</definedName>
    <definedName name="Suppor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3" i="15" l="1"/>
  <c r="C380" i="24"/>
  <c r="CD84" i="24"/>
  <c r="C333" i="34"/>
  <c r="C334" i="34"/>
  <c r="C335" i="34"/>
  <c r="C336" i="34"/>
  <c r="C338" i="34"/>
  <c r="C317" i="34"/>
  <c r="C316" i="34"/>
  <c r="C298" i="34"/>
  <c r="C286" i="34"/>
  <c r="C287" i="34"/>
  <c r="C288" i="34"/>
  <c r="C285" i="34"/>
  <c r="C284" i="34"/>
  <c r="C267" i="34"/>
  <c r="C269" i="34"/>
  <c r="C270" i="34"/>
  <c r="C271" i="34"/>
  <c r="C272" i="34"/>
  <c r="C274" i="34"/>
  <c r="C266" i="34"/>
  <c r="C249" i="34"/>
  <c r="C244" i="34"/>
  <c r="C237" i="34"/>
  <c r="C238" i="34"/>
  <c r="C239" i="34"/>
  <c r="C240" i="34"/>
  <c r="C205" i="34"/>
  <c r="C184" i="34"/>
  <c r="C191" i="34"/>
  <c r="C192" i="34"/>
  <c r="A164" i="34"/>
  <c r="H4" i="34"/>
  <c r="C141" i="34"/>
  <c r="C127" i="34"/>
  <c r="D127" i="34"/>
  <c r="C128" i="34"/>
  <c r="D128" i="34"/>
  <c r="C105" i="34"/>
  <c r="C106" i="34"/>
  <c r="C372" i="34"/>
  <c r="C363" i="34"/>
  <c r="C365" i="34"/>
  <c r="C366" i="34"/>
  <c r="C367" i="34"/>
  <c r="C368" i="34"/>
  <c r="C370" i="34"/>
  <c r="C362" i="34"/>
  <c r="C418" i="24"/>
  <c r="D420" i="24" s="1"/>
  <c r="F420" i="24" s="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N80" i="31"/>
  <c r="L80" i="31"/>
  <c r="K80" i="31"/>
  <c r="J80" i="31"/>
  <c r="I80" i="31"/>
  <c r="G80" i="31"/>
  <c r="F80" i="31"/>
  <c r="E80" i="31"/>
  <c r="C80" i="31"/>
  <c r="B80" i="31"/>
  <c r="A80" i="31"/>
  <c r="AK79" i="31"/>
  <c r="AJ79" i="31"/>
  <c r="AI79" i="31"/>
  <c r="AH79" i="31"/>
  <c r="AG79" i="31"/>
  <c r="AF79" i="31"/>
  <c r="AE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N79" i="31"/>
  <c r="L79" i="31"/>
  <c r="K79" i="31"/>
  <c r="J79" i="31"/>
  <c r="I79" i="31"/>
  <c r="G79" i="31"/>
  <c r="F79" i="31"/>
  <c r="E79" i="31"/>
  <c r="C79" i="31"/>
  <c r="B79" i="31"/>
  <c r="A79" i="31"/>
  <c r="AK78" i="31"/>
  <c r="AJ78" i="31"/>
  <c r="AI78" i="31"/>
  <c r="AH78" i="31"/>
  <c r="AG78" i="31"/>
  <c r="AF78" i="31"/>
  <c r="AE78" i="31"/>
  <c r="AD78" i="31"/>
  <c r="AC78" i="31"/>
  <c r="AB78" i="31"/>
  <c r="AA78" i="31"/>
  <c r="Z78" i="31"/>
  <c r="Y78" i="31"/>
  <c r="X78" i="31"/>
  <c r="W78" i="31"/>
  <c r="V78" i="31"/>
  <c r="U78" i="31"/>
  <c r="T78" i="31"/>
  <c r="S78" i="31"/>
  <c r="R78" i="31"/>
  <c r="Q78" i="31"/>
  <c r="P78" i="31"/>
  <c r="N78" i="31"/>
  <c r="L78" i="31"/>
  <c r="K78" i="31"/>
  <c r="J78" i="31"/>
  <c r="I78" i="31"/>
  <c r="G78" i="31"/>
  <c r="F78" i="31"/>
  <c r="E78" i="31"/>
  <c r="C78" i="31"/>
  <c r="B78" i="31"/>
  <c r="A78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N77" i="31"/>
  <c r="L77" i="31"/>
  <c r="K77" i="31"/>
  <c r="J77" i="31"/>
  <c r="I77" i="31"/>
  <c r="G77" i="31"/>
  <c r="F77" i="31"/>
  <c r="E77" i="31"/>
  <c r="C77" i="31"/>
  <c r="B77" i="31"/>
  <c r="A77" i="31"/>
  <c r="AK76" i="31"/>
  <c r="AJ76" i="31"/>
  <c r="AI76" i="31"/>
  <c r="AH76" i="31"/>
  <c r="AG76" i="31"/>
  <c r="AF76" i="31"/>
  <c r="AE76" i="31"/>
  <c r="AD76" i="31"/>
  <c r="AC76" i="31"/>
  <c r="AB76" i="31"/>
  <c r="AA76" i="31"/>
  <c r="Z76" i="31"/>
  <c r="Y76" i="31"/>
  <c r="X76" i="31"/>
  <c r="W76" i="31"/>
  <c r="V76" i="31"/>
  <c r="U76" i="31"/>
  <c r="T76" i="31"/>
  <c r="S76" i="31"/>
  <c r="R76" i="31"/>
  <c r="Q76" i="31"/>
  <c r="P76" i="31"/>
  <c r="N76" i="31"/>
  <c r="L76" i="31"/>
  <c r="K76" i="31"/>
  <c r="J76" i="31"/>
  <c r="I76" i="31"/>
  <c r="G76" i="31"/>
  <c r="F76" i="31"/>
  <c r="E76" i="31"/>
  <c r="C76" i="31"/>
  <c r="B76" i="31"/>
  <c r="A76" i="31"/>
  <c r="AK75" i="31"/>
  <c r="AJ75" i="31"/>
  <c r="AI75" i="31"/>
  <c r="AH75" i="31"/>
  <c r="AG75" i="31"/>
  <c r="AF75" i="31"/>
  <c r="AE75" i="31"/>
  <c r="AD75" i="31"/>
  <c r="AC75" i="31"/>
  <c r="AB75" i="31"/>
  <c r="AA75" i="31"/>
  <c r="Z75" i="31"/>
  <c r="Y75" i="31"/>
  <c r="X75" i="31"/>
  <c r="W75" i="31"/>
  <c r="V75" i="31"/>
  <c r="U75" i="31"/>
  <c r="T75" i="31"/>
  <c r="S75" i="31"/>
  <c r="R75" i="31"/>
  <c r="Q75" i="31"/>
  <c r="P75" i="31"/>
  <c r="N75" i="31"/>
  <c r="L75" i="31"/>
  <c r="K75" i="31"/>
  <c r="J75" i="31"/>
  <c r="I75" i="31"/>
  <c r="G75" i="31"/>
  <c r="F75" i="31"/>
  <c r="E75" i="31"/>
  <c r="C75" i="31"/>
  <c r="B75" i="31"/>
  <c r="A75" i="31"/>
  <c r="AK74" i="31"/>
  <c r="AJ74" i="31"/>
  <c r="AI74" i="31"/>
  <c r="AH74" i="31"/>
  <c r="AG74" i="31"/>
  <c r="AF74" i="31"/>
  <c r="AE74" i="31"/>
  <c r="AD74" i="31"/>
  <c r="AC74" i="31"/>
  <c r="AB74" i="31"/>
  <c r="AA74" i="31"/>
  <c r="Z74" i="31"/>
  <c r="Y74" i="31"/>
  <c r="X74" i="31"/>
  <c r="W74" i="31"/>
  <c r="V74" i="31"/>
  <c r="U74" i="31"/>
  <c r="T74" i="31"/>
  <c r="S74" i="31"/>
  <c r="R74" i="31"/>
  <c r="Q74" i="31"/>
  <c r="P74" i="31"/>
  <c r="N74" i="31"/>
  <c r="L74" i="31"/>
  <c r="K74" i="31"/>
  <c r="J74" i="31"/>
  <c r="I74" i="31"/>
  <c r="G74" i="31"/>
  <c r="F74" i="31"/>
  <c r="E74" i="31"/>
  <c r="C74" i="31"/>
  <c r="B74" i="31"/>
  <c r="A74" i="31"/>
  <c r="AK73" i="31"/>
  <c r="AJ73" i="31"/>
  <c r="AI73" i="31"/>
  <c r="AH73" i="31"/>
  <c r="AG73" i="31"/>
  <c r="AF73" i="31"/>
  <c r="AE73" i="31"/>
  <c r="AD73" i="31"/>
  <c r="AC73" i="31"/>
  <c r="AB73" i="31"/>
  <c r="AA73" i="31"/>
  <c r="Z73" i="31"/>
  <c r="Y73" i="31"/>
  <c r="X73" i="31"/>
  <c r="W73" i="31"/>
  <c r="V73" i="31"/>
  <c r="U73" i="31"/>
  <c r="T73" i="31"/>
  <c r="S73" i="31"/>
  <c r="R73" i="31"/>
  <c r="Q73" i="31"/>
  <c r="P73" i="31"/>
  <c r="N73" i="31"/>
  <c r="L73" i="31"/>
  <c r="K73" i="31"/>
  <c r="J73" i="31"/>
  <c r="I73" i="31"/>
  <c r="G73" i="31"/>
  <c r="F73" i="31"/>
  <c r="E73" i="31"/>
  <c r="C73" i="31"/>
  <c r="B73" i="31"/>
  <c r="A73" i="31"/>
  <c r="AK72" i="31"/>
  <c r="AJ72" i="31"/>
  <c r="AI72" i="31"/>
  <c r="AH72" i="31"/>
  <c r="AG72" i="31"/>
  <c r="AF72" i="31"/>
  <c r="AE72" i="31"/>
  <c r="AD72" i="31"/>
  <c r="AC72" i="31"/>
  <c r="AB72" i="31"/>
  <c r="AA72" i="31"/>
  <c r="Z72" i="31"/>
  <c r="Y72" i="31"/>
  <c r="X72" i="31"/>
  <c r="W72" i="31"/>
  <c r="V72" i="31"/>
  <c r="U72" i="31"/>
  <c r="T72" i="31"/>
  <c r="S72" i="31"/>
  <c r="R72" i="31"/>
  <c r="Q72" i="31"/>
  <c r="P72" i="31"/>
  <c r="N72" i="31"/>
  <c r="L72" i="31"/>
  <c r="K72" i="31"/>
  <c r="J72" i="31"/>
  <c r="I72" i="31"/>
  <c r="G72" i="31"/>
  <c r="F72" i="31"/>
  <c r="E72" i="31"/>
  <c r="C72" i="31"/>
  <c r="B72" i="31"/>
  <c r="A72" i="31"/>
  <c r="AK71" i="31"/>
  <c r="AJ71" i="31"/>
  <c r="AI71" i="31"/>
  <c r="AH71" i="31"/>
  <c r="AG71" i="31"/>
  <c r="AF71" i="31"/>
  <c r="AE71" i="31"/>
  <c r="AD71" i="31"/>
  <c r="AC71" i="31"/>
  <c r="AB71" i="31"/>
  <c r="AA71" i="31"/>
  <c r="Z71" i="31"/>
  <c r="Y71" i="31"/>
  <c r="X71" i="31"/>
  <c r="W71" i="31"/>
  <c r="V71" i="31"/>
  <c r="U71" i="31"/>
  <c r="T71" i="31"/>
  <c r="S71" i="31"/>
  <c r="R71" i="31"/>
  <c r="Q71" i="31"/>
  <c r="P71" i="31"/>
  <c r="N71" i="31"/>
  <c r="L71" i="31"/>
  <c r="K71" i="31"/>
  <c r="J71" i="31"/>
  <c r="I71" i="31"/>
  <c r="G71" i="31"/>
  <c r="F71" i="31"/>
  <c r="E71" i="31"/>
  <c r="C71" i="31"/>
  <c r="B71" i="31"/>
  <c r="A71" i="31"/>
  <c r="AK70" i="31"/>
  <c r="AJ70" i="31"/>
  <c r="AI70" i="31"/>
  <c r="AH70" i="31"/>
  <c r="AG70" i="31"/>
  <c r="AF70" i="31"/>
  <c r="AE70" i="31"/>
  <c r="AD70" i="31"/>
  <c r="AC70" i="31"/>
  <c r="AB70" i="31"/>
  <c r="AA70" i="31"/>
  <c r="Z70" i="31"/>
  <c r="Y70" i="31"/>
  <c r="X70" i="31"/>
  <c r="W70" i="31"/>
  <c r="V70" i="31"/>
  <c r="U70" i="31"/>
  <c r="T70" i="31"/>
  <c r="S70" i="31"/>
  <c r="R70" i="31"/>
  <c r="Q70" i="31"/>
  <c r="P70" i="31"/>
  <c r="N70" i="31"/>
  <c r="L70" i="31"/>
  <c r="K70" i="31"/>
  <c r="J70" i="31"/>
  <c r="I70" i="31"/>
  <c r="G70" i="31"/>
  <c r="F70" i="31"/>
  <c r="E70" i="31"/>
  <c r="C70" i="31"/>
  <c r="B70" i="31"/>
  <c r="A70" i="31"/>
  <c r="AK69" i="31"/>
  <c r="AJ69" i="31"/>
  <c r="AI69" i="31"/>
  <c r="AH69" i="31"/>
  <c r="AG69" i="31"/>
  <c r="AF69" i="31"/>
  <c r="AE69" i="31"/>
  <c r="AD69" i="31"/>
  <c r="AC69" i="31"/>
  <c r="AB69" i="31"/>
  <c r="AA69" i="31"/>
  <c r="Z69" i="31"/>
  <c r="Y69" i="31"/>
  <c r="X69" i="31"/>
  <c r="W69" i="31"/>
  <c r="V69" i="31"/>
  <c r="U69" i="31"/>
  <c r="T69" i="31"/>
  <c r="S69" i="31"/>
  <c r="R69" i="31"/>
  <c r="Q69" i="31"/>
  <c r="P69" i="31"/>
  <c r="N69" i="31"/>
  <c r="L69" i="31"/>
  <c r="K69" i="31"/>
  <c r="J69" i="31"/>
  <c r="I69" i="31"/>
  <c r="G69" i="31"/>
  <c r="F69" i="31"/>
  <c r="E69" i="31"/>
  <c r="C69" i="31"/>
  <c r="B69" i="31"/>
  <c r="A69" i="31"/>
  <c r="AK68" i="31"/>
  <c r="AJ68" i="31"/>
  <c r="AI68" i="31"/>
  <c r="AH68" i="31"/>
  <c r="AG68" i="31"/>
  <c r="AF68" i="31"/>
  <c r="AE68" i="31"/>
  <c r="AD68" i="31"/>
  <c r="AC68" i="31"/>
  <c r="AB68" i="31"/>
  <c r="AA68" i="31"/>
  <c r="Z68" i="31"/>
  <c r="Y68" i="31"/>
  <c r="X68" i="31"/>
  <c r="W68" i="31"/>
  <c r="V68" i="31"/>
  <c r="U68" i="31"/>
  <c r="T68" i="31"/>
  <c r="S68" i="31"/>
  <c r="R68" i="31"/>
  <c r="Q68" i="31"/>
  <c r="P68" i="31"/>
  <c r="N68" i="31"/>
  <c r="L68" i="31"/>
  <c r="K68" i="31"/>
  <c r="J68" i="31"/>
  <c r="I68" i="31"/>
  <c r="G68" i="31"/>
  <c r="F68" i="31"/>
  <c r="E68" i="31"/>
  <c r="C68" i="31"/>
  <c r="B68" i="31"/>
  <c r="A68" i="31"/>
  <c r="AK67" i="31"/>
  <c r="AJ67" i="31"/>
  <c r="AI67" i="31"/>
  <c r="AH67" i="31"/>
  <c r="AG67" i="31"/>
  <c r="AF67" i="31"/>
  <c r="AE67" i="31"/>
  <c r="AD67" i="31"/>
  <c r="AC67" i="31"/>
  <c r="AB67" i="31"/>
  <c r="AA67" i="31"/>
  <c r="Z67" i="31"/>
  <c r="Y67" i="31"/>
  <c r="X67" i="31"/>
  <c r="W67" i="31"/>
  <c r="V67" i="31"/>
  <c r="U67" i="31"/>
  <c r="T67" i="31"/>
  <c r="S67" i="31"/>
  <c r="R67" i="31"/>
  <c r="Q67" i="31"/>
  <c r="P67" i="31"/>
  <c r="N67" i="31"/>
  <c r="L67" i="31"/>
  <c r="K67" i="31"/>
  <c r="J67" i="31"/>
  <c r="I67" i="31"/>
  <c r="G67" i="31"/>
  <c r="F67" i="31"/>
  <c r="E67" i="31"/>
  <c r="C67" i="31"/>
  <c r="B67" i="31"/>
  <c r="A67" i="31"/>
  <c r="AK66" i="31"/>
  <c r="AJ66" i="31"/>
  <c r="AI66" i="31"/>
  <c r="AH66" i="31"/>
  <c r="AG66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N66" i="31"/>
  <c r="L66" i="31"/>
  <c r="K66" i="31"/>
  <c r="J66" i="31"/>
  <c r="I66" i="31"/>
  <c r="G66" i="31"/>
  <c r="F66" i="31"/>
  <c r="E66" i="31"/>
  <c r="C66" i="31"/>
  <c r="B66" i="31"/>
  <c r="A66" i="31"/>
  <c r="AK65" i="31"/>
  <c r="AJ65" i="31"/>
  <c r="AI65" i="31"/>
  <c r="AH65" i="31"/>
  <c r="AG65" i="31"/>
  <c r="AF65" i="31"/>
  <c r="AE65" i="31"/>
  <c r="AD65" i="31"/>
  <c r="AC65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N65" i="31"/>
  <c r="L65" i="31"/>
  <c r="K65" i="31"/>
  <c r="J65" i="31"/>
  <c r="I65" i="31"/>
  <c r="G65" i="31"/>
  <c r="F65" i="31"/>
  <c r="E65" i="31"/>
  <c r="C65" i="31"/>
  <c r="B65" i="31"/>
  <c r="A65" i="31"/>
  <c r="AK64" i="31"/>
  <c r="AJ64" i="31"/>
  <c r="AI64" i="31"/>
  <c r="AH64" i="31"/>
  <c r="AG64" i="31"/>
  <c r="AF64" i="31"/>
  <c r="AE64" i="31"/>
  <c r="AD64" i="31"/>
  <c r="AC64" i="31"/>
  <c r="AB64" i="31"/>
  <c r="AA64" i="31"/>
  <c r="Z64" i="31"/>
  <c r="Y64" i="31"/>
  <c r="X64" i="31"/>
  <c r="W64" i="31"/>
  <c r="V64" i="31"/>
  <c r="U64" i="31"/>
  <c r="T64" i="31"/>
  <c r="S64" i="31"/>
  <c r="R64" i="31"/>
  <c r="Q64" i="31"/>
  <c r="P64" i="31"/>
  <c r="N64" i="31"/>
  <c r="L64" i="31"/>
  <c r="K64" i="31"/>
  <c r="J64" i="31"/>
  <c r="I64" i="31"/>
  <c r="G64" i="31"/>
  <c r="F64" i="31"/>
  <c r="E64" i="31"/>
  <c r="C64" i="31"/>
  <c r="B64" i="31"/>
  <c r="A64" i="31"/>
  <c r="AK63" i="31"/>
  <c r="AJ63" i="31"/>
  <c r="AI63" i="31"/>
  <c r="AH63" i="31"/>
  <c r="AG63" i="31"/>
  <c r="AF63" i="31"/>
  <c r="AE63" i="31"/>
  <c r="AD63" i="31"/>
  <c r="AC63" i="31"/>
  <c r="AB63" i="31"/>
  <c r="AA63" i="31"/>
  <c r="Z63" i="31"/>
  <c r="Y63" i="31"/>
  <c r="X63" i="31"/>
  <c r="W63" i="31"/>
  <c r="V63" i="31"/>
  <c r="U63" i="31"/>
  <c r="T63" i="31"/>
  <c r="S63" i="31"/>
  <c r="R63" i="31"/>
  <c r="Q63" i="31"/>
  <c r="P63" i="31"/>
  <c r="N63" i="31"/>
  <c r="L63" i="31"/>
  <c r="K63" i="31"/>
  <c r="J63" i="31"/>
  <c r="I63" i="31"/>
  <c r="G63" i="31"/>
  <c r="F63" i="31"/>
  <c r="E63" i="31"/>
  <c r="C63" i="31"/>
  <c r="B63" i="31"/>
  <c r="A63" i="31"/>
  <c r="AK62" i="31"/>
  <c r="AJ62" i="31"/>
  <c r="AI62" i="31"/>
  <c r="AH62" i="31"/>
  <c r="AG62" i="31"/>
  <c r="AF62" i="31"/>
  <c r="AE62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N62" i="31"/>
  <c r="L62" i="31"/>
  <c r="K62" i="31"/>
  <c r="J62" i="31"/>
  <c r="I62" i="31"/>
  <c r="G62" i="31"/>
  <c r="F62" i="31"/>
  <c r="E62" i="31"/>
  <c r="C62" i="31"/>
  <c r="B62" i="31"/>
  <c r="A62" i="31"/>
  <c r="AK61" i="31"/>
  <c r="AJ61" i="31"/>
  <c r="AI61" i="31"/>
  <c r="AH61" i="31"/>
  <c r="AG61" i="31"/>
  <c r="AF61" i="31"/>
  <c r="AE61" i="31"/>
  <c r="AD61" i="31"/>
  <c r="AC61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P61" i="31"/>
  <c r="N61" i="31"/>
  <c r="L61" i="31"/>
  <c r="K61" i="31"/>
  <c r="J61" i="31"/>
  <c r="I61" i="31"/>
  <c r="G61" i="31"/>
  <c r="F61" i="31"/>
  <c r="E61" i="31"/>
  <c r="C61" i="31"/>
  <c r="B61" i="31"/>
  <c r="A61" i="31"/>
  <c r="AK60" i="31"/>
  <c r="AJ60" i="31"/>
  <c r="AI60" i="31"/>
  <c r="AH60" i="31"/>
  <c r="AG60" i="31"/>
  <c r="AF60" i="31"/>
  <c r="AE60" i="31"/>
  <c r="AD60" i="31"/>
  <c r="AC60" i="31"/>
  <c r="AB60" i="31"/>
  <c r="AA60" i="31"/>
  <c r="Z60" i="31"/>
  <c r="Y60" i="31"/>
  <c r="X60" i="31"/>
  <c r="W60" i="31"/>
  <c r="V60" i="31"/>
  <c r="U60" i="31"/>
  <c r="T60" i="31"/>
  <c r="S60" i="31"/>
  <c r="R60" i="31"/>
  <c r="Q60" i="31"/>
  <c r="P60" i="31"/>
  <c r="N60" i="31"/>
  <c r="L60" i="31"/>
  <c r="K60" i="31"/>
  <c r="J60" i="31"/>
  <c r="I60" i="31"/>
  <c r="G60" i="31"/>
  <c r="F60" i="31"/>
  <c r="E60" i="31"/>
  <c r="C60" i="31"/>
  <c r="B60" i="31"/>
  <c r="A60" i="31"/>
  <c r="AK59" i="31"/>
  <c r="AJ59" i="31"/>
  <c r="AI59" i="31"/>
  <c r="AH59" i="31"/>
  <c r="AG59" i="31"/>
  <c r="AF59" i="31"/>
  <c r="AE59" i="31"/>
  <c r="AD59" i="31"/>
  <c r="AC59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N59" i="31"/>
  <c r="L59" i="31"/>
  <c r="K59" i="31"/>
  <c r="J59" i="31"/>
  <c r="I59" i="31"/>
  <c r="G59" i="31"/>
  <c r="F59" i="31"/>
  <c r="E59" i="31"/>
  <c r="C59" i="31"/>
  <c r="B59" i="31"/>
  <c r="A59" i="31"/>
  <c r="AK58" i="31"/>
  <c r="AJ58" i="31"/>
  <c r="AI58" i="31"/>
  <c r="AH58" i="31"/>
  <c r="AG58" i="31"/>
  <c r="AF58" i="31"/>
  <c r="AE58" i="31"/>
  <c r="AD58" i="31"/>
  <c r="AC58" i="31"/>
  <c r="AB58" i="31"/>
  <c r="AA58" i="31"/>
  <c r="Z58" i="31"/>
  <c r="Y58" i="31"/>
  <c r="X58" i="31"/>
  <c r="W58" i="31"/>
  <c r="V58" i="31"/>
  <c r="U58" i="31"/>
  <c r="T58" i="31"/>
  <c r="S58" i="31"/>
  <c r="R58" i="31"/>
  <c r="Q58" i="31"/>
  <c r="P58" i="31"/>
  <c r="N58" i="31"/>
  <c r="L58" i="31"/>
  <c r="K58" i="31"/>
  <c r="J58" i="31"/>
  <c r="I58" i="31"/>
  <c r="G58" i="31"/>
  <c r="F58" i="31"/>
  <c r="E58" i="31"/>
  <c r="C58" i="31"/>
  <c r="B58" i="31"/>
  <c r="A58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N57" i="31"/>
  <c r="L57" i="31"/>
  <c r="K57" i="31"/>
  <c r="J57" i="31"/>
  <c r="I57" i="31"/>
  <c r="G57" i="31"/>
  <c r="F57" i="31"/>
  <c r="E57" i="31"/>
  <c r="C57" i="31"/>
  <c r="B57" i="31"/>
  <c r="A57" i="31"/>
  <c r="AK56" i="31"/>
  <c r="AJ56" i="31"/>
  <c r="AI56" i="31"/>
  <c r="AH56" i="31"/>
  <c r="AG56" i="31"/>
  <c r="AF56" i="31"/>
  <c r="AE56" i="31"/>
  <c r="AD56" i="31"/>
  <c r="AC56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N56" i="31"/>
  <c r="L56" i="31"/>
  <c r="K56" i="31"/>
  <c r="J56" i="31"/>
  <c r="I56" i="31"/>
  <c r="G56" i="31"/>
  <c r="F56" i="31"/>
  <c r="E56" i="31"/>
  <c r="C56" i="31"/>
  <c r="B56" i="31"/>
  <c r="A56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N55" i="31"/>
  <c r="L55" i="31"/>
  <c r="K55" i="31"/>
  <c r="J55" i="31"/>
  <c r="I55" i="31"/>
  <c r="G55" i="31"/>
  <c r="F55" i="31"/>
  <c r="E55" i="31"/>
  <c r="C55" i="31"/>
  <c r="B55" i="31"/>
  <c r="A55" i="31"/>
  <c r="AK54" i="31"/>
  <c r="AJ54" i="31"/>
  <c r="AI54" i="31"/>
  <c r="AH54" i="31"/>
  <c r="AG54" i="31"/>
  <c r="AF54" i="31"/>
  <c r="AE54" i="31"/>
  <c r="AD54" i="31"/>
  <c r="AC54" i="31"/>
  <c r="AB54" i="31"/>
  <c r="AA54" i="31"/>
  <c r="Z54" i="31"/>
  <c r="Y54" i="31"/>
  <c r="X54" i="31"/>
  <c r="W54" i="31"/>
  <c r="V54" i="31"/>
  <c r="U54" i="31"/>
  <c r="T54" i="31"/>
  <c r="S54" i="31"/>
  <c r="R54" i="31"/>
  <c r="Q54" i="31"/>
  <c r="P54" i="31"/>
  <c r="N54" i="31"/>
  <c r="L54" i="31"/>
  <c r="K54" i="31"/>
  <c r="J54" i="31"/>
  <c r="I54" i="31"/>
  <c r="G54" i="31"/>
  <c r="F54" i="31"/>
  <c r="E54" i="31"/>
  <c r="C54" i="31"/>
  <c r="B54" i="31"/>
  <c r="A54" i="31"/>
  <c r="AK53" i="31"/>
  <c r="AJ53" i="31"/>
  <c r="AI53" i="31"/>
  <c r="AH53" i="31"/>
  <c r="AG53" i="31"/>
  <c r="AF53" i="31"/>
  <c r="AE53" i="31"/>
  <c r="AD53" i="31"/>
  <c r="AC53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N53" i="31"/>
  <c r="L53" i="31"/>
  <c r="K53" i="31"/>
  <c r="J53" i="31"/>
  <c r="I53" i="31"/>
  <c r="G53" i="31"/>
  <c r="F53" i="31"/>
  <c r="E53" i="31"/>
  <c r="C53" i="31"/>
  <c r="B53" i="31"/>
  <c r="A53" i="31"/>
  <c r="AK52" i="31"/>
  <c r="AJ52" i="31"/>
  <c r="AI52" i="31"/>
  <c r="AH52" i="31"/>
  <c r="AG52" i="31"/>
  <c r="AF52" i="31"/>
  <c r="AE52" i="31"/>
  <c r="AD52" i="31"/>
  <c r="AC52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N52" i="31"/>
  <c r="L52" i="31"/>
  <c r="K52" i="31"/>
  <c r="J52" i="31"/>
  <c r="I52" i="31"/>
  <c r="G52" i="31"/>
  <c r="F52" i="31"/>
  <c r="E52" i="31"/>
  <c r="C52" i="31"/>
  <c r="B52" i="31"/>
  <c r="A52" i="31"/>
  <c r="AK51" i="31"/>
  <c r="AJ51" i="31"/>
  <c r="AI51" i="31"/>
  <c r="AH51" i="31"/>
  <c r="AG51" i="31"/>
  <c r="AF51" i="31"/>
  <c r="AE51" i="31"/>
  <c r="AD51" i="31"/>
  <c r="AC51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N51" i="31"/>
  <c r="L51" i="31"/>
  <c r="K51" i="31"/>
  <c r="J51" i="31"/>
  <c r="I51" i="31"/>
  <c r="G51" i="31"/>
  <c r="F51" i="31"/>
  <c r="E51" i="31"/>
  <c r="C51" i="31"/>
  <c r="B51" i="31"/>
  <c r="A51" i="31"/>
  <c r="AK50" i="31"/>
  <c r="AJ50" i="31"/>
  <c r="AI50" i="31"/>
  <c r="AH50" i="31"/>
  <c r="AG50" i="31"/>
  <c r="AF50" i="31"/>
  <c r="AE50" i="31"/>
  <c r="AD50" i="31"/>
  <c r="AC50" i="31"/>
  <c r="AB50" i="31"/>
  <c r="AA50" i="31"/>
  <c r="Z50" i="31"/>
  <c r="Y50" i="31"/>
  <c r="X50" i="31"/>
  <c r="W50" i="31"/>
  <c r="V50" i="31"/>
  <c r="U50" i="31"/>
  <c r="T50" i="31"/>
  <c r="S50" i="31"/>
  <c r="R50" i="31"/>
  <c r="Q50" i="31"/>
  <c r="P50" i="31"/>
  <c r="N50" i="31"/>
  <c r="L50" i="31"/>
  <c r="K50" i="31"/>
  <c r="J50" i="31"/>
  <c r="I50" i="31"/>
  <c r="G50" i="31"/>
  <c r="F50" i="31"/>
  <c r="E50" i="31"/>
  <c r="C50" i="31"/>
  <c r="B50" i="31"/>
  <c r="A50" i="31"/>
  <c r="AK49" i="31"/>
  <c r="AJ49" i="31"/>
  <c r="AI49" i="31"/>
  <c r="AH49" i="31"/>
  <c r="AG49" i="31"/>
  <c r="AF49" i="31"/>
  <c r="AE49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N49" i="31"/>
  <c r="L49" i="31"/>
  <c r="K49" i="31"/>
  <c r="J49" i="31"/>
  <c r="I49" i="31"/>
  <c r="G49" i="31"/>
  <c r="F49" i="31"/>
  <c r="E49" i="31"/>
  <c r="C49" i="31"/>
  <c r="B49" i="31"/>
  <c r="A49" i="31"/>
  <c r="AK48" i="31"/>
  <c r="AJ48" i="31"/>
  <c r="AI48" i="31"/>
  <c r="AH48" i="31"/>
  <c r="AG48" i="31"/>
  <c r="AF48" i="31"/>
  <c r="AE48" i="31"/>
  <c r="AD48" i="31"/>
  <c r="AC48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N48" i="31"/>
  <c r="L48" i="31"/>
  <c r="K48" i="31"/>
  <c r="J48" i="31"/>
  <c r="I48" i="31"/>
  <c r="G48" i="31"/>
  <c r="F48" i="31"/>
  <c r="E48" i="31"/>
  <c r="C48" i="31"/>
  <c r="B48" i="31"/>
  <c r="A48" i="31"/>
  <c r="AK47" i="31"/>
  <c r="AJ47" i="31"/>
  <c r="AI47" i="31"/>
  <c r="AH47" i="31"/>
  <c r="AG47" i="31"/>
  <c r="AF47" i="31"/>
  <c r="AD47" i="31"/>
  <c r="AC47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N47" i="31"/>
  <c r="L47" i="31"/>
  <c r="K47" i="31"/>
  <c r="J47" i="31"/>
  <c r="I47" i="31"/>
  <c r="G47" i="31"/>
  <c r="F47" i="31"/>
  <c r="E47" i="31"/>
  <c r="C47" i="31"/>
  <c r="B47" i="31"/>
  <c r="A47" i="31"/>
  <c r="AK46" i="31"/>
  <c r="AJ46" i="31"/>
  <c r="AI46" i="31"/>
  <c r="AH46" i="31"/>
  <c r="AG46" i="31"/>
  <c r="AF46" i="31"/>
  <c r="AD46" i="31"/>
  <c r="AC46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N46" i="31"/>
  <c r="L46" i="31"/>
  <c r="K46" i="31"/>
  <c r="J46" i="31"/>
  <c r="I46" i="31"/>
  <c r="G46" i="31"/>
  <c r="F46" i="31"/>
  <c r="E46" i="31"/>
  <c r="C46" i="31"/>
  <c r="B46" i="31"/>
  <c r="A46" i="31"/>
  <c r="AK45" i="31"/>
  <c r="AJ45" i="31"/>
  <c r="AI45" i="31"/>
  <c r="AH45" i="31"/>
  <c r="AG45" i="31"/>
  <c r="AF45" i="31"/>
  <c r="AD45" i="3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N45" i="31"/>
  <c r="L45" i="31"/>
  <c r="K45" i="31"/>
  <c r="J45" i="31"/>
  <c r="I45" i="31"/>
  <c r="G45" i="31"/>
  <c r="F45" i="31"/>
  <c r="E45" i="31"/>
  <c r="C45" i="31"/>
  <c r="B45" i="31"/>
  <c r="A45" i="31"/>
  <c r="AK44" i="31"/>
  <c r="AJ44" i="31"/>
  <c r="AI44" i="31"/>
  <c r="AH44" i="31"/>
  <c r="AG44" i="31"/>
  <c r="AF44" i="31"/>
  <c r="AD44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P44" i="31"/>
  <c r="N44" i="31"/>
  <c r="L44" i="31"/>
  <c r="K44" i="31"/>
  <c r="J44" i="31"/>
  <c r="I44" i="31"/>
  <c r="G44" i="31"/>
  <c r="F44" i="31"/>
  <c r="E44" i="31"/>
  <c r="C44" i="31"/>
  <c r="B44" i="31"/>
  <c r="A44" i="31"/>
  <c r="AK43" i="31"/>
  <c r="AJ43" i="31"/>
  <c r="AI43" i="31"/>
  <c r="AH43" i="31"/>
  <c r="AG43" i="31"/>
  <c r="AF43" i="31"/>
  <c r="AD43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P43" i="31"/>
  <c r="N43" i="31"/>
  <c r="L43" i="31"/>
  <c r="K43" i="31"/>
  <c r="J43" i="31"/>
  <c r="I43" i="31"/>
  <c r="G43" i="31"/>
  <c r="F43" i="31"/>
  <c r="E43" i="31"/>
  <c r="C43" i="31"/>
  <c r="B43" i="31"/>
  <c r="A43" i="31"/>
  <c r="AK42" i="31"/>
  <c r="AJ42" i="31"/>
  <c r="AI42" i="31"/>
  <c r="AH42" i="31"/>
  <c r="AG42" i="31"/>
  <c r="AF42" i="31"/>
  <c r="AD42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P42" i="31"/>
  <c r="N42" i="31"/>
  <c r="L42" i="31"/>
  <c r="K42" i="31"/>
  <c r="J42" i="31"/>
  <c r="I42" i="31"/>
  <c r="G42" i="31"/>
  <c r="F42" i="31"/>
  <c r="E42" i="31"/>
  <c r="C42" i="31"/>
  <c r="B42" i="31"/>
  <c r="A42" i="31"/>
  <c r="AK41" i="31"/>
  <c r="AJ41" i="31"/>
  <c r="AI41" i="31"/>
  <c r="AH41" i="31"/>
  <c r="AG41" i="31"/>
  <c r="AF41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N41" i="31"/>
  <c r="L41" i="31"/>
  <c r="K41" i="31"/>
  <c r="J41" i="31"/>
  <c r="I41" i="31"/>
  <c r="G41" i="31"/>
  <c r="F41" i="31"/>
  <c r="E41" i="31"/>
  <c r="C41" i="31"/>
  <c r="B41" i="31"/>
  <c r="A41" i="31"/>
  <c r="AK40" i="31"/>
  <c r="AJ40" i="31"/>
  <c r="AI40" i="31"/>
  <c r="AH40" i="31"/>
  <c r="AG40" i="31"/>
  <c r="AF40" i="31"/>
  <c r="AD40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P40" i="31"/>
  <c r="N40" i="31"/>
  <c r="L40" i="31"/>
  <c r="K40" i="31"/>
  <c r="J40" i="31"/>
  <c r="I40" i="31"/>
  <c r="G40" i="31"/>
  <c r="F40" i="31"/>
  <c r="E40" i="31"/>
  <c r="C40" i="31"/>
  <c r="B40" i="31"/>
  <c r="A40" i="31"/>
  <c r="AK39" i="31"/>
  <c r="AJ39" i="31"/>
  <c r="AI39" i="31"/>
  <c r="AH39" i="31"/>
  <c r="AG39" i="31"/>
  <c r="AF39" i="31"/>
  <c r="AD39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P39" i="31"/>
  <c r="N39" i="31"/>
  <c r="L39" i="31"/>
  <c r="K39" i="31"/>
  <c r="J39" i="31"/>
  <c r="I39" i="31"/>
  <c r="G39" i="31"/>
  <c r="F39" i="31"/>
  <c r="E39" i="31"/>
  <c r="C39" i="31"/>
  <c r="B39" i="31"/>
  <c r="A39" i="31"/>
  <c r="AK38" i="31"/>
  <c r="AJ38" i="31"/>
  <c r="AI38" i="31"/>
  <c r="AH38" i="31"/>
  <c r="AG38" i="31"/>
  <c r="AF38" i="31"/>
  <c r="AD38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P38" i="31"/>
  <c r="N38" i="31"/>
  <c r="L38" i="31"/>
  <c r="K38" i="31"/>
  <c r="J38" i="31"/>
  <c r="I38" i="31"/>
  <c r="G38" i="31"/>
  <c r="F38" i="31"/>
  <c r="E38" i="31"/>
  <c r="C38" i="31"/>
  <c r="B38" i="31"/>
  <c r="A38" i="31"/>
  <c r="AK37" i="31"/>
  <c r="AJ37" i="31"/>
  <c r="AI37" i="31"/>
  <c r="AH37" i="31"/>
  <c r="AG37" i="31"/>
  <c r="AF37" i="31"/>
  <c r="AD37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P37" i="31"/>
  <c r="N37" i="31"/>
  <c r="L37" i="31"/>
  <c r="K37" i="31"/>
  <c r="J37" i="31"/>
  <c r="I37" i="31"/>
  <c r="G37" i="31"/>
  <c r="F37" i="31"/>
  <c r="E37" i="31"/>
  <c r="C37" i="31"/>
  <c r="B37" i="31"/>
  <c r="A37" i="31"/>
  <c r="AK36" i="31"/>
  <c r="AJ36" i="31"/>
  <c r="AI36" i="31"/>
  <c r="AH36" i="31"/>
  <c r="AG36" i="31"/>
  <c r="AF36" i="31"/>
  <c r="AD36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P36" i="31"/>
  <c r="N36" i="31"/>
  <c r="L36" i="31"/>
  <c r="K36" i="31"/>
  <c r="J36" i="31"/>
  <c r="I36" i="31"/>
  <c r="G36" i="31"/>
  <c r="F36" i="31"/>
  <c r="E36" i="31"/>
  <c r="C36" i="31"/>
  <c r="B36" i="31"/>
  <c r="A36" i="31"/>
  <c r="AK35" i="31"/>
  <c r="AJ35" i="31"/>
  <c r="AI35" i="31"/>
  <c r="AH35" i="31"/>
  <c r="AG35" i="31"/>
  <c r="AF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N35" i="31"/>
  <c r="L35" i="31"/>
  <c r="K35" i="31"/>
  <c r="J35" i="31"/>
  <c r="I35" i="31"/>
  <c r="G35" i="31"/>
  <c r="F35" i="31"/>
  <c r="E35" i="31"/>
  <c r="C35" i="31"/>
  <c r="B35" i="31"/>
  <c r="A35" i="31"/>
  <c r="AK34" i="31"/>
  <c r="AJ34" i="31"/>
  <c r="AI34" i="31"/>
  <c r="AH34" i="31"/>
  <c r="AG34" i="31"/>
  <c r="AF34" i="31"/>
  <c r="AD34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P34" i="31"/>
  <c r="N34" i="31"/>
  <c r="L34" i="31"/>
  <c r="K34" i="31"/>
  <c r="J34" i="31"/>
  <c r="I34" i="31"/>
  <c r="G34" i="31"/>
  <c r="F34" i="31"/>
  <c r="E34" i="31"/>
  <c r="C34" i="31"/>
  <c r="B34" i="31"/>
  <c r="A34" i="31"/>
  <c r="AK33" i="31"/>
  <c r="AJ33" i="31"/>
  <c r="AI33" i="31"/>
  <c r="AH33" i="31"/>
  <c r="AG33" i="31"/>
  <c r="AF33" i="31"/>
  <c r="AD33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P33" i="31"/>
  <c r="N33" i="31"/>
  <c r="L33" i="31"/>
  <c r="K33" i="31"/>
  <c r="J33" i="31"/>
  <c r="I33" i="31"/>
  <c r="G33" i="31"/>
  <c r="F33" i="31"/>
  <c r="E33" i="31"/>
  <c r="C33" i="31"/>
  <c r="B33" i="31"/>
  <c r="A33" i="31"/>
  <c r="AK32" i="31"/>
  <c r="AJ32" i="31"/>
  <c r="AI32" i="31"/>
  <c r="AH32" i="31"/>
  <c r="AG32" i="31"/>
  <c r="AF32" i="31"/>
  <c r="AD32" i="31"/>
  <c r="AC32" i="31"/>
  <c r="AB32" i="31"/>
  <c r="AA32" i="31"/>
  <c r="Z32" i="31"/>
  <c r="Y32" i="31"/>
  <c r="X32" i="31"/>
  <c r="W32" i="31"/>
  <c r="V32" i="31"/>
  <c r="U32" i="31"/>
  <c r="T32" i="31"/>
  <c r="S32" i="31"/>
  <c r="R32" i="31"/>
  <c r="Q32" i="31"/>
  <c r="P32" i="31"/>
  <c r="N32" i="31"/>
  <c r="L32" i="31"/>
  <c r="K32" i="31"/>
  <c r="J32" i="31"/>
  <c r="I32" i="31"/>
  <c r="G32" i="31"/>
  <c r="F32" i="31"/>
  <c r="E32" i="31"/>
  <c r="C32" i="31"/>
  <c r="B32" i="31"/>
  <c r="A32" i="31"/>
  <c r="AK31" i="31"/>
  <c r="AJ31" i="31"/>
  <c r="AI31" i="31"/>
  <c r="AH31" i="31"/>
  <c r="AG31" i="31"/>
  <c r="AF31" i="31"/>
  <c r="AD31" i="31"/>
  <c r="AC31" i="31"/>
  <c r="AB31" i="31"/>
  <c r="AA31" i="31"/>
  <c r="Z31" i="31"/>
  <c r="Y31" i="31"/>
  <c r="X31" i="31"/>
  <c r="W31" i="31"/>
  <c r="V31" i="31"/>
  <c r="U31" i="31"/>
  <c r="T31" i="31"/>
  <c r="S31" i="31"/>
  <c r="R31" i="31"/>
  <c r="Q31" i="31"/>
  <c r="P31" i="31"/>
  <c r="N31" i="31"/>
  <c r="L31" i="31"/>
  <c r="K31" i="31"/>
  <c r="J31" i="31"/>
  <c r="I31" i="31"/>
  <c r="G31" i="31"/>
  <c r="F31" i="31"/>
  <c r="E31" i="31"/>
  <c r="C31" i="31"/>
  <c r="B31" i="31"/>
  <c r="A31" i="31"/>
  <c r="AK30" i="31"/>
  <c r="AJ30" i="31"/>
  <c r="AI30" i="31"/>
  <c r="AH30" i="31"/>
  <c r="AG30" i="31"/>
  <c r="AF30" i="31"/>
  <c r="AD30" i="31"/>
  <c r="AC30" i="31"/>
  <c r="AB30" i="31"/>
  <c r="AA30" i="31"/>
  <c r="Z30" i="31"/>
  <c r="Y30" i="31"/>
  <c r="X30" i="31"/>
  <c r="W30" i="31"/>
  <c r="V30" i="31"/>
  <c r="U30" i="31"/>
  <c r="T30" i="31"/>
  <c r="S30" i="31"/>
  <c r="R30" i="31"/>
  <c r="Q30" i="31"/>
  <c r="P30" i="31"/>
  <c r="N30" i="31"/>
  <c r="L30" i="31"/>
  <c r="K30" i="31"/>
  <c r="J30" i="31"/>
  <c r="I30" i="31"/>
  <c r="G30" i="31"/>
  <c r="F30" i="31"/>
  <c r="E30" i="31"/>
  <c r="C30" i="31"/>
  <c r="B30" i="31"/>
  <c r="A30" i="31"/>
  <c r="AK29" i="31"/>
  <c r="AJ29" i="31"/>
  <c r="AI29" i="31"/>
  <c r="AH29" i="31"/>
  <c r="AG29" i="31"/>
  <c r="AF29" i="31"/>
  <c r="AD29" i="31"/>
  <c r="AC29" i="31"/>
  <c r="AB29" i="31"/>
  <c r="AA29" i="31"/>
  <c r="Z29" i="31"/>
  <c r="Y29" i="31"/>
  <c r="X29" i="31"/>
  <c r="W29" i="31"/>
  <c r="V29" i="31"/>
  <c r="U29" i="31"/>
  <c r="T29" i="31"/>
  <c r="S29" i="31"/>
  <c r="R29" i="31"/>
  <c r="Q29" i="31"/>
  <c r="P29" i="31"/>
  <c r="N29" i="31"/>
  <c r="L29" i="31"/>
  <c r="K29" i="31"/>
  <c r="J29" i="31"/>
  <c r="I29" i="31"/>
  <c r="G29" i="31"/>
  <c r="F29" i="31"/>
  <c r="E29" i="31"/>
  <c r="C29" i="31"/>
  <c r="B29" i="31"/>
  <c r="A29" i="31"/>
  <c r="AK28" i="31"/>
  <c r="AJ28" i="31"/>
  <c r="AI28" i="31"/>
  <c r="AH28" i="31"/>
  <c r="AG28" i="31"/>
  <c r="AF28" i="31"/>
  <c r="AD28" i="31"/>
  <c r="AC28" i="31"/>
  <c r="AB28" i="31"/>
  <c r="AA28" i="31"/>
  <c r="Z28" i="31"/>
  <c r="Y28" i="31"/>
  <c r="X28" i="31"/>
  <c r="W28" i="31"/>
  <c r="V28" i="31"/>
  <c r="U28" i="31"/>
  <c r="T28" i="31"/>
  <c r="S28" i="31"/>
  <c r="R28" i="31"/>
  <c r="Q28" i="31"/>
  <c r="P28" i="31"/>
  <c r="N28" i="31"/>
  <c r="L28" i="31"/>
  <c r="K28" i="31"/>
  <c r="J28" i="31"/>
  <c r="I28" i="31"/>
  <c r="G28" i="31"/>
  <c r="F28" i="31"/>
  <c r="E28" i="31"/>
  <c r="C28" i="31"/>
  <c r="B28" i="31"/>
  <c r="A28" i="31"/>
  <c r="AK27" i="31"/>
  <c r="AJ27" i="31"/>
  <c r="AI27" i="31"/>
  <c r="AH27" i="31"/>
  <c r="AG27" i="31"/>
  <c r="AF27" i="31"/>
  <c r="AD27" i="31"/>
  <c r="AC27" i="31"/>
  <c r="AB27" i="31"/>
  <c r="AA27" i="31"/>
  <c r="Z27" i="31"/>
  <c r="Y27" i="31"/>
  <c r="X27" i="31"/>
  <c r="W27" i="31"/>
  <c r="V27" i="31"/>
  <c r="U27" i="31"/>
  <c r="T27" i="31"/>
  <c r="S27" i="31"/>
  <c r="R27" i="31"/>
  <c r="Q27" i="31"/>
  <c r="P27" i="31"/>
  <c r="N27" i="31"/>
  <c r="L27" i="31"/>
  <c r="K27" i="31"/>
  <c r="J27" i="31"/>
  <c r="I27" i="31"/>
  <c r="G27" i="31"/>
  <c r="F27" i="31"/>
  <c r="E27" i="31"/>
  <c r="C27" i="31"/>
  <c r="B27" i="31"/>
  <c r="A27" i="31"/>
  <c r="AK26" i="31"/>
  <c r="AJ26" i="31"/>
  <c r="AI26" i="31"/>
  <c r="AH26" i="31"/>
  <c r="AG26" i="31"/>
  <c r="AF26" i="31"/>
  <c r="AD26" i="31"/>
  <c r="AC26" i="31"/>
  <c r="AB26" i="31"/>
  <c r="AA26" i="31"/>
  <c r="Z26" i="31"/>
  <c r="Y26" i="31"/>
  <c r="X26" i="31"/>
  <c r="W26" i="31"/>
  <c r="V26" i="31"/>
  <c r="U26" i="31"/>
  <c r="T26" i="31"/>
  <c r="S26" i="31"/>
  <c r="R26" i="31"/>
  <c r="Q26" i="31"/>
  <c r="P26" i="31"/>
  <c r="N26" i="31"/>
  <c r="L26" i="31"/>
  <c r="K26" i="31"/>
  <c r="J26" i="31"/>
  <c r="I26" i="31"/>
  <c r="G26" i="31"/>
  <c r="F26" i="31"/>
  <c r="E26" i="31"/>
  <c r="C26" i="31"/>
  <c r="B26" i="31"/>
  <c r="A26" i="31"/>
  <c r="AK25" i="31"/>
  <c r="AJ25" i="31"/>
  <c r="AI25" i="31"/>
  <c r="AH25" i="31"/>
  <c r="AG25" i="31"/>
  <c r="AF25" i="31"/>
  <c r="AD25" i="31"/>
  <c r="AC25" i="31"/>
  <c r="AB25" i="31"/>
  <c r="AA25" i="31"/>
  <c r="Z25" i="31"/>
  <c r="Y25" i="31"/>
  <c r="X25" i="31"/>
  <c r="W25" i="31"/>
  <c r="V25" i="31"/>
  <c r="U25" i="31"/>
  <c r="T25" i="31"/>
  <c r="S25" i="31"/>
  <c r="R25" i="31"/>
  <c r="Q25" i="31"/>
  <c r="P25" i="31"/>
  <c r="N25" i="31"/>
  <c r="L25" i="31"/>
  <c r="K25" i="31"/>
  <c r="J25" i="31"/>
  <c r="I25" i="31"/>
  <c r="G25" i="31"/>
  <c r="F25" i="31"/>
  <c r="E25" i="31"/>
  <c r="C25" i="31"/>
  <c r="B25" i="31"/>
  <c r="A25" i="31"/>
  <c r="AK24" i="31"/>
  <c r="AJ24" i="31"/>
  <c r="AI24" i="31"/>
  <c r="AH24" i="31"/>
  <c r="AG24" i="31"/>
  <c r="AF24" i="31"/>
  <c r="AD24" i="31"/>
  <c r="AC24" i="31"/>
  <c r="AB24" i="31"/>
  <c r="AA24" i="31"/>
  <c r="Z24" i="31"/>
  <c r="Y24" i="31"/>
  <c r="X24" i="31"/>
  <c r="W24" i="31"/>
  <c r="V24" i="31"/>
  <c r="U24" i="31"/>
  <c r="T24" i="31"/>
  <c r="S24" i="31"/>
  <c r="R24" i="31"/>
  <c r="Q24" i="31"/>
  <c r="P24" i="31"/>
  <c r="N24" i="31"/>
  <c r="L24" i="31"/>
  <c r="K24" i="31"/>
  <c r="J24" i="31"/>
  <c r="I24" i="31"/>
  <c r="G24" i="31"/>
  <c r="F24" i="31"/>
  <c r="E24" i="31"/>
  <c r="C24" i="31"/>
  <c r="B24" i="31"/>
  <c r="A24" i="31"/>
  <c r="AK23" i="31"/>
  <c r="AJ23" i="31"/>
  <c r="AI23" i="31"/>
  <c r="AH23" i="31"/>
  <c r="AG23" i="31"/>
  <c r="AF23" i="31"/>
  <c r="AD23" i="31"/>
  <c r="AC23" i="31"/>
  <c r="AB23" i="31"/>
  <c r="AA23" i="31"/>
  <c r="Z23" i="31"/>
  <c r="Y23" i="31"/>
  <c r="X23" i="31"/>
  <c r="W23" i="31"/>
  <c r="V23" i="31"/>
  <c r="U23" i="31"/>
  <c r="T23" i="31"/>
  <c r="S23" i="31"/>
  <c r="R23" i="31"/>
  <c r="Q23" i="31"/>
  <c r="P23" i="31"/>
  <c r="N23" i="31"/>
  <c r="L23" i="31"/>
  <c r="K23" i="31"/>
  <c r="J23" i="31"/>
  <c r="I23" i="31"/>
  <c r="G23" i="31"/>
  <c r="F23" i="31"/>
  <c r="E23" i="31"/>
  <c r="C23" i="31"/>
  <c r="B23" i="31"/>
  <c r="A23" i="31"/>
  <c r="AK22" i="31"/>
  <c r="AJ22" i="31"/>
  <c r="AI22" i="31"/>
  <c r="AH22" i="31"/>
  <c r="AG22" i="31"/>
  <c r="AF22" i="31"/>
  <c r="AD22" i="31"/>
  <c r="AC22" i="31"/>
  <c r="AB22" i="31"/>
  <c r="AA22" i="31"/>
  <c r="Z22" i="31"/>
  <c r="Y22" i="31"/>
  <c r="X22" i="31"/>
  <c r="W22" i="31"/>
  <c r="V22" i="31"/>
  <c r="U22" i="31"/>
  <c r="T22" i="31"/>
  <c r="S22" i="31"/>
  <c r="R22" i="31"/>
  <c r="Q22" i="31"/>
  <c r="P22" i="31"/>
  <c r="N22" i="31"/>
  <c r="L22" i="31"/>
  <c r="K22" i="31"/>
  <c r="J22" i="31"/>
  <c r="I22" i="31"/>
  <c r="G22" i="31"/>
  <c r="F22" i="31"/>
  <c r="E22" i="31"/>
  <c r="C22" i="31"/>
  <c r="B22" i="31"/>
  <c r="A22" i="31"/>
  <c r="AK21" i="31"/>
  <c r="AJ21" i="31"/>
  <c r="AI21" i="31"/>
  <c r="AH21" i="31"/>
  <c r="AG21" i="31"/>
  <c r="AF21" i="31"/>
  <c r="AD21" i="31"/>
  <c r="AC21" i="31"/>
  <c r="AB21" i="31"/>
  <c r="AA21" i="31"/>
  <c r="Z21" i="31"/>
  <c r="Y21" i="31"/>
  <c r="X21" i="31"/>
  <c r="W21" i="31"/>
  <c r="V21" i="31"/>
  <c r="U21" i="31"/>
  <c r="T21" i="31"/>
  <c r="S21" i="31"/>
  <c r="R21" i="31"/>
  <c r="Q21" i="31"/>
  <c r="P21" i="31"/>
  <c r="N21" i="31"/>
  <c r="L21" i="31"/>
  <c r="K21" i="31"/>
  <c r="J21" i="31"/>
  <c r="I21" i="31"/>
  <c r="G21" i="31"/>
  <c r="F21" i="31"/>
  <c r="E21" i="31"/>
  <c r="C21" i="31"/>
  <c r="B21" i="31"/>
  <c r="A21" i="31"/>
  <c r="AK20" i="31"/>
  <c r="AJ20" i="31"/>
  <c r="AI20" i="31"/>
  <c r="AH20" i="31"/>
  <c r="AG20" i="31"/>
  <c r="AF20" i="31"/>
  <c r="AD20" i="31"/>
  <c r="AC20" i="31"/>
  <c r="AB20" i="31"/>
  <c r="AA20" i="31"/>
  <c r="Z20" i="31"/>
  <c r="Y20" i="31"/>
  <c r="X20" i="31"/>
  <c r="W20" i="31"/>
  <c r="V20" i="31"/>
  <c r="U20" i="31"/>
  <c r="T20" i="31"/>
  <c r="S20" i="31"/>
  <c r="R20" i="31"/>
  <c r="Q20" i="31"/>
  <c r="P20" i="31"/>
  <c r="N20" i="31"/>
  <c r="L20" i="31"/>
  <c r="K20" i="31"/>
  <c r="J20" i="31"/>
  <c r="I20" i="31"/>
  <c r="G20" i="31"/>
  <c r="F20" i="31"/>
  <c r="E20" i="31"/>
  <c r="C20" i="31"/>
  <c r="B20" i="31"/>
  <c r="A20" i="31"/>
  <c r="AK19" i="31"/>
  <c r="AJ19" i="31"/>
  <c r="AI19" i="31"/>
  <c r="AH19" i="31"/>
  <c r="AG19" i="31"/>
  <c r="AF19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N19" i="31"/>
  <c r="L19" i="31"/>
  <c r="K19" i="31"/>
  <c r="J19" i="31"/>
  <c r="I19" i="31"/>
  <c r="G19" i="31"/>
  <c r="F19" i="31"/>
  <c r="E19" i="31"/>
  <c r="C19" i="31"/>
  <c r="B19" i="31"/>
  <c r="A19" i="31"/>
  <c r="AK18" i="31"/>
  <c r="AJ18" i="31"/>
  <c r="AI18" i="31"/>
  <c r="AH18" i="31"/>
  <c r="AG18" i="31"/>
  <c r="AF18" i="31"/>
  <c r="AD18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P18" i="31"/>
  <c r="N18" i="31"/>
  <c r="L18" i="31"/>
  <c r="K18" i="31"/>
  <c r="J18" i="31"/>
  <c r="I18" i="31"/>
  <c r="G18" i="31"/>
  <c r="F18" i="31"/>
  <c r="E18" i="31"/>
  <c r="C18" i="31"/>
  <c r="B18" i="31"/>
  <c r="A18" i="31"/>
  <c r="AK17" i="31"/>
  <c r="AJ17" i="31"/>
  <c r="AI17" i="31"/>
  <c r="AH17" i="31"/>
  <c r="AG17" i="31"/>
  <c r="AF17" i="31"/>
  <c r="AD17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P17" i="31"/>
  <c r="N17" i="31"/>
  <c r="L17" i="31"/>
  <c r="K17" i="31"/>
  <c r="J17" i="31"/>
  <c r="I17" i="31"/>
  <c r="G17" i="31"/>
  <c r="F17" i="31"/>
  <c r="E17" i="31"/>
  <c r="C17" i="31"/>
  <c r="B17" i="31"/>
  <c r="A17" i="31"/>
  <c r="AK16" i="31"/>
  <c r="AJ16" i="31"/>
  <c r="AI16" i="31"/>
  <c r="AH16" i="31"/>
  <c r="AG16" i="31"/>
  <c r="AF16" i="31"/>
  <c r="AD16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P16" i="31"/>
  <c r="N16" i="31"/>
  <c r="L16" i="31"/>
  <c r="K16" i="31"/>
  <c r="J16" i="31"/>
  <c r="I16" i="31"/>
  <c r="G16" i="31"/>
  <c r="F16" i="31"/>
  <c r="E16" i="31"/>
  <c r="C16" i="31"/>
  <c r="B16" i="31"/>
  <c r="A16" i="31"/>
  <c r="AK15" i="31"/>
  <c r="AJ15" i="31"/>
  <c r="AI15" i="31"/>
  <c r="AH15" i="31"/>
  <c r="AG15" i="31"/>
  <c r="AF15" i="31"/>
  <c r="AD15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N15" i="31"/>
  <c r="L15" i="31"/>
  <c r="K15" i="31"/>
  <c r="J15" i="31"/>
  <c r="I15" i="31"/>
  <c r="G15" i="31"/>
  <c r="F15" i="31"/>
  <c r="E15" i="31"/>
  <c r="C15" i="31"/>
  <c r="B15" i="31"/>
  <c r="A15" i="31"/>
  <c r="AK14" i="31"/>
  <c r="AJ14" i="31"/>
  <c r="AI14" i="31"/>
  <c r="AH14" i="31"/>
  <c r="AG14" i="31"/>
  <c r="AF14" i="31"/>
  <c r="AD14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P14" i="31"/>
  <c r="N14" i="31"/>
  <c r="L14" i="31"/>
  <c r="K14" i="31"/>
  <c r="J14" i="31"/>
  <c r="I14" i="31"/>
  <c r="G14" i="31"/>
  <c r="F14" i="31"/>
  <c r="E14" i="31"/>
  <c r="C14" i="31"/>
  <c r="B14" i="31"/>
  <c r="A14" i="31"/>
  <c r="AK13" i="31"/>
  <c r="AJ13" i="31"/>
  <c r="AI13" i="31"/>
  <c r="AH13" i="31"/>
  <c r="AG13" i="31"/>
  <c r="AF13" i="31"/>
  <c r="AD13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P13" i="31"/>
  <c r="N13" i="31"/>
  <c r="L13" i="31"/>
  <c r="K13" i="31"/>
  <c r="J13" i="31"/>
  <c r="I13" i="31"/>
  <c r="G13" i="31"/>
  <c r="F13" i="31"/>
  <c r="E13" i="31"/>
  <c r="C13" i="31"/>
  <c r="B13" i="31"/>
  <c r="A13" i="31"/>
  <c r="AK12" i="31"/>
  <c r="AJ12" i="31"/>
  <c r="AI12" i="31"/>
  <c r="AH12" i="31"/>
  <c r="AG12" i="31"/>
  <c r="AF12" i="31"/>
  <c r="AD12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P12" i="31"/>
  <c r="N12" i="31"/>
  <c r="L12" i="31"/>
  <c r="K12" i="31"/>
  <c r="J12" i="31"/>
  <c r="I12" i="31"/>
  <c r="G12" i="31"/>
  <c r="F12" i="31"/>
  <c r="E12" i="31"/>
  <c r="C12" i="31"/>
  <c r="B12" i="31"/>
  <c r="A12" i="31"/>
  <c r="AK11" i="31"/>
  <c r="AJ11" i="31"/>
  <c r="AI11" i="31"/>
  <c r="AH11" i="31"/>
  <c r="AG11" i="31"/>
  <c r="AF11" i="31"/>
  <c r="AD11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P11" i="31"/>
  <c r="N11" i="31"/>
  <c r="L11" i="31"/>
  <c r="K11" i="31"/>
  <c r="J11" i="31"/>
  <c r="I11" i="31"/>
  <c r="G11" i="31"/>
  <c r="F11" i="31"/>
  <c r="E11" i="31"/>
  <c r="C11" i="31"/>
  <c r="B11" i="31"/>
  <c r="A11" i="31"/>
  <c r="AK10" i="31"/>
  <c r="AJ10" i="31"/>
  <c r="AI10" i="31"/>
  <c r="AH10" i="31"/>
  <c r="AG10" i="31"/>
  <c r="AF10" i="31"/>
  <c r="AD10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P10" i="31"/>
  <c r="N10" i="31"/>
  <c r="L10" i="31"/>
  <c r="K10" i="31"/>
  <c r="J10" i="31"/>
  <c r="I10" i="31"/>
  <c r="G10" i="31"/>
  <c r="F10" i="31"/>
  <c r="E10" i="31"/>
  <c r="C10" i="31"/>
  <c r="B10" i="31"/>
  <c r="A10" i="31"/>
  <c r="AK9" i="31"/>
  <c r="AJ9" i="31"/>
  <c r="AI9" i="31"/>
  <c r="AH9" i="31"/>
  <c r="AG9" i="31"/>
  <c r="AF9" i="31"/>
  <c r="AD9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P9" i="31"/>
  <c r="N9" i="31"/>
  <c r="L9" i="31"/>
  <c r="K9" i="31"/>
  <c r="J9" i="31"/>
  <c r="I9" i="31"/>
  <c r="G9" i="31"/>
  <c r="F9" i="31"/>
  <c r="E9" i="31"/>
  <c r="C9" i="31"/>
  <c r="B9" i="31"/>
  <c r="A9" i="31"/>
  <c r="AK8" i="31"/>
  <c r="AJ8" i="31"/>
  <c r="AI8" i="31"/>
  <c r="AH8" i="31"/>
  <c r="AG8" i="31"/>
  <c r="AF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N8" i="31"/>
  <c r="L8" i="31"/>
  <c r="K8" i="31"/>
  <c r="J8" i="31"/>
  <c r="I8" i="31"/>
  <c r="G8" i="31"/>
  <c r="F8" i="31"/>
  <c r="E8" i="31"/>
  <c r="C8" i="31"/>
  <c r="B8" i="31"/>
  <c r="A8" i="31"/>
  <c r="AK7" i="31"/>
  <c r="AJ7" i="31"/>
  <c r="AI7" i="31"/>
  <c r="AH7" i="31"/>
  <c r="AG7" i="31"/>
  <c r="AF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N7" i="31"/>
  <c r="L7" i="31"/>
  <c r="K7" i="31"/>
  <c r="J7" i="31"/>
  <c r="I7" i="31"/>
  <c r="G7" i="31"/>
  <c r="F7" i="31"/>
  <c r="E7" i="31"/>
  <c r="C7" i="31"/>
  <c r="B7" i="31"/>
  <c r="A7" i="31"/>
  <c r="AK6" i="31"/>
  <c r="AJ6" i="31"/>
  <c r="AI6" i="31"/>
  <c r="AH6" i="31"/>
  <c r="AG6" i="31"/>
  <c r="AF6" i="31"/>
  <c r="AD6" i="31"/>
  <c r="AC6" i="31"/>
  <c r="AB6" i="31"/>
  <c r="AA6" i="31"/>
  <c r="Z6" i="31"/>
  <c r="Y6" i="31"/>
  <c r="X6" i="31"/>
  <c r="W6" i="31"/>
  <c r="V6" i="31"/>
  <c r="U6" i="31"/>
  <c r="T6" i="31"/>
  <c r="S6" i="31"/>
  <c r="R6" i="31"/>
  <c r="Q6" i="31"/>
  <c r="P6" i="31"/>
  <c r="N6" i="31"/>
  <c r="L6" i="31"/>
  <c r="K6" i="31"/>
  <c r="J6" i="31"/>
  <c r="I6" i="31"/>
  <c r="G6" i="31"/>
  <c r="F6" i="31"/>
  <c r="E6" i="31"/>
  <c r="C6" i="31"/>
  <c r="B6" i="31"/>
  <c r="A6" i="31"/>
  <c r="AK5" i="31"/>
  <c r="AJ5" i="31"/>
  <c r="AI5" i="31"/>
  <c r="AH5" i="31"/>
  <c r="AG5" i="31"/>
  <c r="AF5" i="31"/>
  <c r="AD5" i="31"/>
  <c r="AC5" i="31"/>
  <c r="AB5" i="31"/>
  <c r="AA5" i="31"/>
  <c r="Z5" i="31"/>
  <c r="Y5" i="31"/>
  <c r="X5" i="31"/>
  <c r="W5" i="31"/>
  <c r="V5" i="31"/>
  <c r="U5" i="31"/>
  <c r="T5" i="31"/>
  <c r="S5" i="31"/>
  <c r="R5" i="31"/>
  <c r="Q5" i="31"/>
  <c r="P5" i="31"/>
  <c r="N5" i="31"/>
  <c r="L5" i="31"/>
  <c r="K5" i="31"/>
  <c r="J5" i="31"/>
  <c r="I5" i="31"/>
  <c r="G5" i="31"/>
  <c r="F5" i="31"/>
  <c r="E5" i="31"/>
  <c r="C5" i="31"/>
  <c r="B5" i="31"/>
  <c r="A5" i="31"/>
  <c r="AK4" i="31"/>
  <c r="AJ4" i="31"/>
  <c r="AI4" i="31"/>
  <c r="AH4" i="31"/>
  <c r="AG4" i="31"/>
  <c r="AF4" i="31"/>
  <c r="AD4" i="31"/>
  <c r="AC4" i="31"/>
  <c r="AB4" i="31"/>
  <c r="AA4" i="31"/>
  <c r="Z4" i="31"/>
  <c r="Y4" i="31"/>
  <c r="X4" i="31"/>
  <c r="W4" i="31"/>
  <c r="V4" i="31"/>
  <c r="U4" i="31"/>
  <c r="T4" i="31"/>
  <c r="S4" i="31"/>
  <c r="R4" i="31"/>
  <c r="Q4" i="31"/>
  <c r="P4" i="31"/>
  <c r="N4" i="31"/>
  <c r="L4" i="31"/>
  <c r="K4" i="31"/>
  <c r="J4" i="31"/>
  <c r="I4" i="31"/>
  <c r="G4" i="31"/>
  <c r="F4" i="31"/>
  <c r="E4" i="31"/>
  <c r="C4" i="31"/>
  <c r="B4" i="31"/>
  <c r="A4" i="31"/>
  <c r="AK3" i="31"/>
  <c r="AJ3" i="31"/>
  <c r="AI3" i="31"/>
  <c r="AH3" i="31"/>
  <c r="AG3" i="31"/>
  <c r="AF3" i="31"/>
  <c r="AD3" i="31"/>
  <c r="AC3" i="31"/>
  <c r="AB3" i="31"/>
  <c r="AA3" i="31"/>
  <c r="Z3" i="31"/>
  <c r="Y3" i="31"/>
  <c r="X3" i="31"/>
  <c r="W3" i="31"/>
  <c r="V3" i="31"/>
  <c r="U3" i="31"/>
  <c r="T3" i="31"/>
  <c r="S3" i="31"/>
  <c r="R3" i="31"/>
  <c r="Q3" i="31"/>
  <c r="P3" i="31"/>
  <c r="N3" i="31"/>
  <c r="L3" i="31"/>
  <c r="K3" i="31"/>
  <c r="J3" i="31"/>
  <c r="I3" i="31"/>
  <c r="G3" i="31"/>
  <c r="F3" i="31"/>
  <c r="E3" i="31"/>
  <c r="C3" i="31"/>
  <c r="B3" i="31"/>
  <c r="A3" i="31"/>
  <c r="AK2" i="31"/>
  <c r="AJ2" i="31"/>
  <c r="AI2" i="31"/>
  <c r="AH2" i="31"/>
  <c r="AG2" i="31"/>
  <c r="AF2" i="31"/>
  <c r="AD2" i="31"/>
  <c r="AC2" i="31"/>
  <c r="AB2" i="31"/>
  <c r="AA2" i="31"/>
  <c r="Z2" i="31"/>
  <c r="Y2" i="31"/>
  <c r="X2" i="31"/>
  <c r="W2" i="31"/>
  <c r="V2" i="31"/>
  <c r="U2" i="31"/>
  <c r="T2" i="31"/>
  <c r="S2" i="31"/>
  <c r="R2" i="31"/>
  <c r="Q2" i="31"/>
  <c r="P2" i="31"/>
  <c r="N2" i="31"/>
  <c r="L2" i="31"/>
  <c r="K2" i="31"/>
  <c r="J2" i="31"/>
  <c r="I2" i="31"/>
  <c r="G2" i="31"/>
  <c r="F2" i="31"/>
  <c r="E2" i="31"/>
  <c r="C2" i="31"/>
  <c r="B2" i="31"/>
  <c r="A2" i="31"/>
  <c r="DH2" i="30"/>
  <c r="DG2" i="30"/>
  <c r="DE2" i="30"/>
  <c r="DD2" i="30"/>
  <c r="DC2" i="30"/>
  <c r="DB2" i="30"/>
  <c r="DA2" i="30"/>
  <c r="CZ2" i="30"/>
  <c r="CY2" i="30"/>
  <c r="CX2" i="30"/>
  <c r="CW2" i="30"/>
  <c r="CV2" i="30"/>
  <c r="CU2" i="30"/>
  <c r="CT2" i="30"/>
  <c r="CS2" i="30"/>
  <c r="CR2" i="30"/>
  <c r="CQ2" i="30"/>
  <c r="CO2" i="30"/>
  <c r="CN2" i="30"/>
  <c r="CM2" i="30"/>
  <c r="CL2" i="30"/>
  <c r="CK2" i="30"/>
  <c r="CJ2" i="30"/>
  <c r="CI2" i="30"/>
  <c r="CH2" i="30"/>
  <c r="CG2" i="30"/>
  <c r="CF2" i="30"/>
  <c r="CE2" i="30"/>
  <c r="CD2" i="30"/>
  <c r="CC2" i="30"/>
  <c r="CB2" i="30"/>
  <c r="CA2" i="30"/>
  <c r="BZ2" i="30"/>
  <c r="BY2" i="30"/>
  <c r="BX2" i="30"/>
  <c r="BW2" i="30"/>
  <c r="BV2" i="30"/>
  <c r="BU2" i="30"/>
  <c r="BT2" i="30"/>
  <c r="BS2" i="30"/>
  <c r="BR2" i="30"/>
  <c r="BP2" i="30"/>
  <c r="BO2" i="30"/>
  <c r="BN2" i="30"/>
  <c r="BM2" i="30"/>
  <c r="BL2" i="30"/>
  <c r="BJ2" i="30"/>
  <c r="BI2" i="30"/>
  <c r="BH2" i="30"/>
  <c r="BG2" i="30"/>
  <c r="BF2" i="30"/>
  <c r="BE2" i="30"/>
  <c r="BD2" i="30"/>
  <c r="BC2" i="30"/>
  <c r="BB2" i="30"/>
  <c r="BA2" i="30"/>
  <c r="AZ2" i="30"/>
  <c r="AY2" i="30"/>
  <c r="AX2" i="30"/>
  <c r="AW2" i="30"/>
  <c r="AV2" i="30"/>
  <c r="AU2" i="30"/>
  <c r="AT2" i="30"/>
  <c r="AS2" i="30"/>
  <c r="AR2" i="30"/>
  <c r="AQ2" i="30"/>
  <c r="AP2" i="30"/>
  <c r="AO2" i="30"/>
  <c r="AN2" i="30"/>
  <c r="AM2" i="30"/>
  <c r="AL2" i="30"/>
  <c r="AK2" i="30"/>
  <c r="AJ2" i="30"/>
  <c r="AI2" i="30"/>
  <c r="AH2" i="30"/>
  <c r="AG2" i="30"/>
  <c r="AF2" i="30"/>
  <c r="AE2" i="30"/>
  <c r="AD2" i="30"/>
  <c r="AC2" i="30"/>
  <c r="AB2" i="30"/>
  <c r="AA2" i="30"/>
  <c r="Z2" i="30"/>
  <c r="Y2" i="30"/>
  <c r="X2" i="30"/>
  <c r="W2" i="30"/>
  <c r="V2" i="30"/>
  <c r="U2" i="30"/>
  <c r="T2" i="30"/>
  <c r="S2" i="30"/>
  <c r="R2" i="30"/>
  <c r="Q2" i="30"/>
  <c r="P2" i="30"/>
  <c r="O2" i="30"/>
  <c r="N2" i="30"/>
  <c r="M2" i="30"/>
  <c r="L2" i="30"/>
  <c r="K2" i="30"/>
  <c r="J2" i="30"/>
  <c r="I2" i="30"/>
  <c r="H2" i="30"/>
  <c r="G2" i="30"/>
  <c r="F2" i="30"/>
  <c r="E2" i="30"/>
  <c r="D2" i="30"/>
  <c r="B2" i="30"/>
  <c r="A2" i="30"/>
  <c r="BS2" i="29"/>
  <c r="BR2" i="29"/>
  <c r="BQ2" i="29"/>
  <c r="BP2" i="29"/>
  <c r="BO2" i="29"/>
  <c r="BN2" i="29"/>
  <c r="BM2" i="29"/>
  <c r="BL2" i="29"/>
  <c r="BK2" i="29"/>
  <c r="BJ2" i="29"/>
  <c r="BI2" i="29"/>
  <c r="BH2" i="29"/>
  <c r="BG2" i="29"/>
  <c r="BF2" i="29"/>
  <c r="BE2" i="29"/>
  <c r="BD2" i="29"/>
  <c r="BC2" i="29"/>
  <c r="BB2" i="29"/>
  <c r="BA2" i="29"/>
  <c r="AZ2" i="29"/>
  <c r="AY2" i="29"/>
  <c r="AX2" i="29"/>
  <c r="AW2" i="29"/>
  <c r="AV2" i="29"/>
  <c r="AU2" i="29"/>
  <c r="AT2" i="29"/>
  <c r="AS2" i="29"/>
  <c r="AR2" i="29"/>
  <c r="AQ2" i="29"/>
  <c r="AP2" i="29"/>
  <c r="AO2" i="29"/>
  <c r="AN2" i="29"/>
  <c r="AM2" i="29"/>
  <c r="AL2" i="29"/>
  <c r="AK2" i="29"/>
  <c r="AJ2" i="29"/>
  <c r="AI2" i="29"/>
  <c r="AH2" i="29"/>
  <c r="AG2" i="29"/>
  <c r="AF2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B2" i="29"/>
  <c r="A2" i="29"/>
  <c r="CE2" i="28"/>
  <c r="CD2" i="28"/>
  <c r="CC2" i="28"/>
  <c r="CB2" i="28"/>
  <c r="CA2" i="28"/>
  <c r="BZ2" i="28"/>
  <c r="BY2" i="28"/>
  <c r="BX2" i="28"/>
  <c r="BW2" i="28"/>
  <c r="BV2" i="28"/>
  <c r="BU2" i="28"/>
  <c r="BT2" i="28"/>
  <c r="BS2" i="28"/>
  <c r="BR2" i="28"/>
  <c r="BQ2" i="28"/>
  <c r="BP2" i="28"/>
  <c r="BO2" i="28"/>
  <c r="BN2" i="28"/>
  <c r="BM2" i="28"/>
  <c r="BL2" i="28"/>
  <c r="BK2" i="28"/>
  <c r="BJ2" i="28"/>
  <c r="BI2" i="28"/>
  <c r="BH2" i="28"/>
  <c r="BG2" i="28"/>
  <c r="BF2" i="28"/>
  <c r="BE2" i="28"/>
  <c r="BD2" i="28"/>
  <c r="BC2" i="28"/>
  <c r="BB2" i="28"/>
  <c r="BA2" i="28"/>
  <c r="AZ2" i="28"/>
  <c r="AY2" i="28"/>
  <c r="AX2" i="28"/>
  <c r="AT2" i="28"/>
  <c r="AS2" i="28"/>
  <c r="AR2" i="28"/>
  <c r="AQ2" i="28"/>
  <c r="AP2" i="28"/>
  <c r="AO2" i="28"/>
  <c r="AN2" i="28"/>
  <c r="AM2" i="28"/>
  <c r="AL2" i="28"/>
  <c r="AK2" i="28"/>
  <c r="AJ2" i="28"/>
  <c r="AI2" i="28"/>
  <c r="AH2" i="28"/>
  <c r="AG2" i="28"/>
  <c r="AF2" i="28"/>
  <c r="AE2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M2" i="28"/>
  <c r="L2" i="28"/>
  <c r="K2" i="28"/>
  <c r="J2" i="28"/>
  <c r="I2" i="28"/>
  <c r="H2" i="28"/>
  <c r="G2" i="28"/>
  <c r="F2" i="28"/>
  <c r="E2" i="28"/>
  <c r="D2" i="28"/>
  <c r="B2" i="28"/>
  <c r="A2" i="28"/>
  <c r="N2" i="18"/>
  <c r="M2" i="18"/>
  <c r="L2" i="18"/>
  <c r="K2" i="18"/>
  <c r="J2" i="18"/>
  <c r="I2" i="18"/>
  <c r="H2" i="18"/>
  <c r="G2" i="18"/>
  <c r="F2" i="18"/>
  <c r="E2" i="18"/>
  <c r="D2" i="18"/>
  <c r="C2" i="18"/>
  <c r="B2" i="18"/>
  <c r="A2" i="18"/>
  <c r="C717" i="25"/>
  <c r="C714" i="25"/>
  <c r="C713" i="25"/>
  <c r="C712" i="25"/>
  <c r="C711" i="25"/>
  <c r="C710" i="25"/>
  <c r="C709" i="25"/>
  <c r="C708" i="25"/>
  <c r="C707" i="25"/>
  <c r="C706" i="25"/>
  <c r="C705" i="25"/>
  <c r="C704" i="25"/>
  <c r="C703" i="25"/>
  <c r="C702" i="25"/>
  <c r="C701" i="25"/>
  <c r="C700" i="25"/>
  <c r="C699" i="25"/>
  <c r="C698" i="25"/>
  <c r="C697" i="25"/>
  <c r="C696" i="25"/>
  <c r="C695" i="25"/>
  <c r="C694" i="25"/>
  <c r="C693" i="25"/>
  <c r="C692" i="25"/>
  <c r="C691" i="25"/>
  <c r="C690" i="25"/>
  <c r="C689" i="25"/>
  <c r="C688" i="25"/>
  <c r="C687" i="25"/>
  <c r="C686" i="25"/>
  <c r="C685" i="25"/>
  <c r="C684" i="25"/>
  <c r="C683" i="25"/>
  <c r="C682" i="25"/>
  <c r="C681" i="25"/>
  <c r="C680" i="25"/>
  <c r="C679" i="25"/>
  <c r="C678" i="25"/>
  <c r="C677" i="25"/>
  <c r="C676" i="25"/>
  <c r="C675" i="25"/>
  <c r="C674" i="25"/>
  <c r="C673" i="25"/>
  <c r="C672" i="25"/>
  <c r="C671" i="25"/>
  <c r="C670" i="25"/>
  <c r="C669" i="25"/>
  <c r="C648" i="25"/>
  <c r="C647" i="25"/>
  <c r="C646" i="25"/>
  <c r="C645" i="25"/>
  <c r="C644" i="25"/>
  <c r="C643" i="25"/>
  <c r="C642" i="25"/>
  <c r="C641" i="25"/>
  <c r="C640" i="25"/>
  <c r="C639" i="25"/>
  <c r="C638" i="25"/>
  <c r="C637" i="25"/>
  <c r="C636" i="25"/>
  <c r="C635" i="25"/>
  <c r="C634" i="25"/>
  <c r="C633" i="25"/>
  <c r="C632" i="25"/>
  <c r="C631" i="25"/>
  <c r="C630" i="25"/>
  <c r="C629" i="25"/>
  <c r="C628" i="25"/>
  <c r="C627" i="25"/>
  <c r="C626" i="25"/>
  <c r="C625" i="25"/>
  <c r="C624" i="25"/>
  <c r="C623" i="25"/>
  <c r="C622" i="25"/>
  <c r="C621" i="25"/>
  <c r="C620" i="25"/>
  <c r="C619" i="25"/>
  <c r="C618" i="25"/>
  <c r="C617" i="25"/>
  <c r="C616" i="25"/>
  <c r="C615" i="25"/>
  <c r="L613" i="25"/>
  <c r="K613" i="25"/>
  <c r="J613" i="25"/>
  <c r="I613" i="25"/>
  <c r="H613" i="25"/>
  <c r="G613" i="25"/>
  <c r="F613" i="25"/>
  <c r="D613" i="25"/>
  <c r="D425" i="25"/>
  <c r="D384" i="34"/>
  <c r="C384" i="34"/>
  <c r="D383" i="34"/>
  <c r="C383" i="34"/>
  <c r="D382" i="34"/>
  <c r="C382" i="34"/>
  <c r="D381" i="34"/>
  <c r="C381" i="34"/>
  <c r="D380" i="34"/>
  <c r="C380" i="34"/>
  <c r="D378" i="34"/>
  <c r="C378" i="34"/>
  <c r="D377" i="34"/>
  <c r="C377" i="34"/>
  <c r="D376" i="34"/>
  <c r="C376" i="34"/>
  <c r="I374" i="34"/>
  <c r="E372" i="34"/>
  <c r="D372" i="34"/>
  <c r="D370" i="34"/>
  <c r="D368" i="34"/>
  <c r="D367" i="34"/>
  <c r="D366" i="34"/>
  <c r="D365" i="34"/>
  <c r="D363" i="34"/>
  <c r="D362" i="34"/>
  <c r="H356" i="34"/>
  <c r="A356" i="34"/>
  <c r="I352" i="34"/>
  <c r="H352" i="34"/>
  <c r="G352" i="34"/>
  <c r="F352" i="34"/>
  <c r="E352" i="34"/>
  <c r="D352" i="34"/>
  <c r="C352" i="34"/>
  <c r="I351" i="34"/>
  <c r="H351" i="34"/>
  <c r="G351" i="34"/>
  <c r="F351" i="34"/>
  <c r="E351" i="34"/>
  <c r="D351" i="34"/>
  <c r="C351" i="34"/>
  <c r="I350" i="34"/>
  <c r="H350" i="34"/>
  <c r="G350" i="34"/>
  <c r="F350" i="34"/>
  <c r="E350" i="34"/>
  <c r="D350" i="34"/>
  <c r="C350" i="34"/>
  <c r="I349" i="34"/>
  <c r="H349" i="34"/>
  <c r="G349" i="34"/>
  <c r="F349" i="34"/>
  <c r="E349" i="34"/>
  <c r="D349" i="34"/>
  <c r="C349" i="34"/>
  <c r="I348" i="34"/>
  <c r="H348" i="34"/>
  <c r="G348" i="34"/>
  <c r="F348" i="34"/>
  <c r="E348" i="34"/>
  <c r="D348" i="34"/>
  <c r="C348" i="34"/>
  <c r="I346" i="34"/>
  <c r="H346" i="34"/>
  <c r="G346" i="34"/>
  <c r="F346" i="34"/>
  <c r="E346" i="34"/>
  <c r="D346" i="34"/>
  <c r="C346" i="34"/>
  <c r="I345" i="34"/>
  <c r="H345" i="34"/>
  <c r="G345" i="34"/>
  <c r="F345" i="34"/>
  <c r="E345" i="34"/>
  <c r="D345" i="34"/>
  <c r="C345" i="34"/>
  <c r="I344" i="34"/>
  <c r="H344" i="34"/>
  <c r="G344" i="34"/>
  <c r="F344" i="34"/>
  <c r="E344" i="34"/>
  <c r="D344" i="34"/>
  <c r="C344" i="34"/>
  <c r="I340" i="34"/>
  <c r="H340" i="34"/>
  <c r="G340" i="34"/>
  <c r="F340" i="34"/>
  <c r="E340" i="34"/>
  <c r="D340" i="34"/>
  <c r="C340" i="34"/>
  <c r="I338" i="34"/>
  <c r="H338" i="34"/>
  <c r="G338" i="34"/>
  <c r="F338" i="34"/>
  <c r="E338" i="34"/>
  <c r="D338" i="34"/>
  <c r="I336" i="34"/>
  <c r="H336" i="34"/>
  <c r="G336" i="34"/>
  <c r="F336" i="34"/>
  <c r="E336" i="34"/>
  <c r="D336" i="34"/>
  <c r="I335" i="34"/>
  <c r="H335" i="34"/>
  <c r="G335" i="34"/>
  <c r="F335" i="34"/>
  <c r="E335" i="34"/>
  <c r="D335" i="34"/>
  <c r="I334" i="34"/>
  <c r="H334" i="34"/>
  <c r="G334" i="34"/>
  <c r="F334" i="34"/>
  <c r="E334" i="34"/>
  <c r="D334" i="34"/>
  <c r="I333" i="34"/>
  <c r="H333" i="34"/>
  <c r="G333" i="34"/>
  <c r="F333" i="34"/>
  <c r="E333" i="34"/>
  <c r="D333" i="34"/>
  <c r="I331" i="34"/>
  <c r="H331" i="34"/>
  <c r="G331" i="34"/>
  <c r="F331" i="34"/>
  <c r="E331" i="34"/>
  <c r="D331" i="34"/>
  <c r="C331" i="34"/>
  <c r="I330" i="34"/>
  <c r="H330" i="34"/>
  <c r="G330" i="34"/>
  <c r="F330" i="34"/>
  <c r="E330" i="34"/>
  <c r="D330" i="34"/>
  <c r="C330" i="34"/>
  <c r="H324" i="34"/>
  <c r="A324" i="34"/>
  <c r="I320" i="34"/>
  <c r="H320" i="34"/>
  <c r="G320" i="34"/>
  <c r="F320" i="34"/>
  <c r="E320" i="34"/>
  <c r="D320" i="34"/>
  <c r="C320" i="34"/>
  <c r="I319" i="34"/>
  <c r="H319" i="34"/>
  <c r="G319" i="34"/>
  <c r="F319" i="34"/>
  <c r="E319" i="34"/>
  <c r="D319" i="34"/>
  <c r="C319" i="34"/>
  <c r="I318" i="34"/>
  <c r="H318" i="34"/>
  <c r="G318" i="34"/>
  <c r="F318" i="34"/>
  <c r="E318" i="34"/>
  <c r="D318" i="34"/>
  <c r="C318" i="34"/>
  <c r="I317" i="34"/>
  <c r="H317" i="34"/>
  <c r="G317" i="34"/>
  <c r="F317" i="34"/>
  <c r="E317" i="34"/>
  <c r="D317" i="34"/>
  <c r="I316" i="34"/>
  <c r="H316" i="34"/>
  <c r="G316" i="34"/>
  <c r="F316" i="34"/>
  <c r="E316" i="34"/>
  <c r="D316" i="34"/>
  <c r="I314" i="34"/>
  <c r="H314" i="34"/>
  <c r="G314" i="34"/>
  <c r="F314" i="34"/>
  <c r="E314" i="34"/>
  <c r="D314" i="34"/>
  <c r="C314" i="34"/>
  <c r="I313" i="34"/>
  <c r="H313" i="34"/>
  <c r="G313" i="34"/>
  <c r="F313" i="34"/>
  <c r="E313" i="34"/>
  <c r="D313" i="34"/>
  <c r="C313" i="34"/>
  <c r="I312" i="34"/>
  <c r="H312" i="34"/>
  <c r="G312" i="34"/>
  <c r="F312" i="34"/>
  <c r="E312" i="34"/>
  <c r="D312" i="34"/>
  <c r="C312" i="34"/>
  <c r="I308" i="34"/>
  <c r="H308" i="34"/>
  <c r="G308" i="34"/>
  <c r="F308" i="34"/>
  <c r="E308" i="34"/>
  <c r="D308" i="34"/>
  <c r="C308" i="34"/>
  <c r="I306" i="34"/>
  <c r="H306" i="34"/>
  <c r="G306" i="34"/>
  <c r="F306" i="34"/>
  <c r="E306" i="34"/>
  <c r="D306" i="34"/>
  <c r="C306" i="34"/>
  <c r="I304" i="34"/>
  <c r="H304" i="34"/>
  <c r="G304" i="34"/>
  <c r="F304" i="34"/>
  <c r="E304" i="34"/>
  <c r="D304" i="34"/>
  <c r="C304" i="34"/>
  <c r="I303" i="34"/>
  <c r="H303" i="34"/>
  <c r="G303" i="34"/>
  <c r="F303" i="34"/>
  <c r="E303" i="34"/>
  <c r="D303" i="34"/>
  <c r="C303" i="34"/>
  <c r="I302" i="34"/>
  <c r="H302" i="34"/>
  <c r="G302" i="34"/>
  <c r="F302" i="34"/>
  <c r="E302" i="34"/>
  <c r="D302" i="34"/>
  <c r="C302" i="34"/>
  <c r="I301" i="34"/>
  <c r="H301" i="34"/>
  <c r="G301" i="34"/>
  <c r="F301" i="34"/>
  <c r="E301" i="34"/>
  <c r="D301" i="34"/>
  <c r="C301" i="34"/>
  <c r="I299" i="34"/>
  <c r="H299" i="34"/>
  <c r="G299" i="34"/>
  <c r="F299" i="34"/>
  <c r="E299" i="34"/>
  <c r="D299" i="34"/>
  <c r="C299" i="34"/>
  <c r="I298" i="34"/>
  <c r="H298" i="34"/>
  <c r="G298" i="34"/>
  <c r="F298" i="34"/>
  <c r="E298" i="34"/>
  <c r="D298" i="34"/>
  <c r="H292" i="34"/>
  <c r="A292" i="34"/>
  <c r="I288" i="34"/>
  <c r="H288" i="34"/>
  <c r="G288" i="34"/>
  <c r="F288" i="34"/>
  <c r="E288" i="34"/>
  <c r="D288" i="34"/>
  <c r="I287" i="34"/>
  <c r="H287" i="34"/>
  <c r="G287" i="34"/>
  <c r="F287" i="34"/>
  <c r="E287" i="34"/>
  <c r="D287" i="34"/>
  <c r="I286" i="34"/>
  <c r="H286" i="34"/>
  <c r="G286" i="34"/>
  <c r="F286" i="34"/>
  <c r="E286" i="34"/>
  <c r="D286" i="34"/>
  <c r="I285" i="34"/>
  <c r="H285" i="34"/>
  <c r="G285" i="34"/>
  <c r="F285" i="34"/>
  <c r="E285" i="34"/>
  <c r="D285" i="34"/>
  <c r="I284" i="34"/>
  <c r="H284" i="34"/>
  <c r="G284" i="34"/>
  <c r="F284" i="34"/>
  <c r="E284" i="34"/>
  <c r="D284" i="34"/>
  <c r="I282" i="34"/>
  <c r="H282" i="34"/>
  <c r="G282" i="34"/>
  <c r="F282" i="34"/>
  <c r="E282" i="34"/>
  <c r="D282" i="34"/>
  <c r="C282" i="34"/>
  <c r="I281" i="34"/>
  <c r="H281" i="34"/>
  <c r="G281" i="34"/>
  <c r="F281" i="34"/>
  <c r="E281" i="34"/>
  <c r="D281" i="34"/>
  <c r="C281" i="34"/>
  <c r="I280" i="34"/>
  <c r="H280" i="34"/>
  <c r="G280" i="34"/>
  <c r="F280" i="34"/>
  <c r="E280" i="34"/>
  <c r="D280" i="34"/>
  <c r="C280" i="34"/>
  <c r="I276" i="34"/>
  <c r="H276" i="34"/>
  <c r="G276" i="34"/>
  <c r="F276" i="34"/>
  <c r="E276" i="34"/>
  <c r="D276" i="34"/>
  <c r="C276" i="34"/>
  <c r="I274" i="34"/>
  <c r="H274" i="34"/>
  <c r="G274" i="34"/>
  <c r="F274" i="34"/>
  <c r="E274" i="34"/>
  <c r="D274" i="34"/>
  <c r="I272" i="34"/>
  <c r="H272" i="34"/>
  <c r="G272" i="34"/>
  <c r="F272" i="34"/>
  <c r="E272" i="34"/>
  <c r="D272" i="34"/>
  <c r="I271" i="34"/>
  <c r="H271" i="34"/>
  <c r="G271" i="34"/>
  <c r="F271" i="34"/>
  <c r="E271" i="34"/>
  <c r="D271" i="34"/>
  <c r="I270" i="34"/>
  <c r="H270" i="34"/>
  <c r="G270" i="34"/>
  <c r="F270" i="34"/>
  <c r="E270" i="34"/>
  <c r="D270" i="34"/>
  <c r="I269" i="34"/>
  <c r="H269" i="34"/>
  <c r="G269" i="34"/>
  <c r="F269" i="34"/>
  <c r="E269" i="34"/>
  <c r="D269" i="34"/>
  <c r="I267" i="34"/>
  <c r="H267" i="34"/>
  <c r="G267" i="34"/>
  <c r="F267" i="34"/>
  <c r="E267" i="34"/>
  <c r="D267" i="34"/>
  <c r="I266" i="34"/>
  <c r="H266" i="34"/>
  <c r="G266" i="34"/>
  <c r="F266" i="34"/>
  <c r="E266" i="34"/>
  <c r="D266" i="34"/>
  <c r="H260" i="34"/>
  <c r="A260" i="34"/>
  <c r="I256" i="34"/>
  <c r="H256" i="34"/>
  <c r="G256" i="34"/>
  <c r="F256" i="34"/>
  <c r="E256" i="34"/>
  <c r="D256" i="34"/>
  <c r="C256" i="34"/>
  <c r="I255" i="34"/>
  <c r="H255" i="34"/>
  <c r="G255" i="34"/>
  <c r="F255" i="34"/>
  <c r="E255" i="34"/>
  <c r="D255" i="34"/>
  <c r="C255" i="34"/>
  <c r="I254" i="34"/>
  <c r="H254" i="34"/>
  <c r="G254" i="34"/>
  <c r="F254" i="34"/>
  <c r="E254" i="34"/>
  <c r="D254" i="34"/>
  <c r="C254" i="34"/>
  <c r="I253" i="34"/>
  <c r="H253" i="34"/>
  <c r="G253" i="34"/>
  <c r="F253" i="34"/>
  <c r="E253" i="34"/>
  <c r="D253" i="34"/>
  <c r="C253" i="34"/>
  <c r="I252" i="34"/>
  <c r="H252" i="34"/>
  <c r="G252" i="34"/>
  <c r="F252" i="34"/>
  <c r="E252" i="34"/>
  <c r="D252" i="34"/>
  <c r="C252" i="34"/>
  <c r="I250" i="34"/>
  <c r="H250" i="34"/>
  <c r="G250" i="34"/>
  <c r="F250" i="34"/>
  <c r="E250" i="34"/>
  <c r="D250" i="34"/>
  <c r="C250" i="34"/>
  <c r="I249" i="34"/>
  <c r="H249" i="34"/>
  <c r="G249" i="34"/>
  <c r="F249" i="34"/>
  <c r="E249" i="34"/>
  <c r="D249" i="34"/>
  <c r="I248" i="34"/>
  <c r="H248" i="34"/>
  <c r="G248" i="34"/>
  <c r="F248" i="34"/>
  <c r="E248" i="34"/>
  <c r="D248" i="34"/>
  <c r="C248" i="34"/>
  <c r="I244" i="34"/>
  <c r="H244" i="34"/>
  <c r="G244" i="34"/>
  <c r="F244" i="34"/>
  <c r="E244" i="34"/>
  <c r="D244" i="34"/>
  <c r="I242" i="34"/>
  <c r="H242" i="34"/>
  <c r="G242" i="34"/>
  <c r="F242" i="34"/>
  <c r="E242" i="34"/>
  <c r="D242" i="34"/>
  <c r="C242" i="34"/>
  <c r="I240" i="34"/>
  <c r="H240" i="34"/>
  <c r="G240" i="34"/>
  <c r="F240" i="34"/>
  <c r="E240" i="34"/>
  <c r="D240" i="34"/>
  <c r="I239" i="34"/>
  <c r="H239" i="34"/>
  <c r="G239" i="34"/>
  <c r="F239" i="34"/>
  <c r="E239" i="34"/>
  <c r="D239" i="34"/>
  <c r="I238" i="34"/>
  <c r="H238" i="34"/>
  <c r="G238" i="34"/>
  <c r="F238" i="34"/>
  <c r="E238" i="34"/>
  <c r="D238" i="34"/>
  <c r="I237" i="34"/>
  <c r="H237" i="34"/>
  <c r="G237" i="34"/>
  <c r="F237" i="34"/>
  <c r="E237" i="34"/>
  <c r="D237" i="34"/>
  <c r="I235" i="34"/>
  <c r="H235" i="34"/>
  <c r="G235" i="34"/>
  <c r="F235" i="34"/>
  <c r="E235" i="34"/>
  <c r="D235" i="34"/>
  <c r="C235" i="34"/>
  <c r="I234" i="34"/>
  <c r="H234" i="34"/>
  <c r="G234" i="34"/>
  <c r="F234" i="34"/>
  <c r="E234" i="34"/>
  <c r="D234" i="34"/>
  <c r="C234" i="34"/>
  <c r="H233" i="34"/>
  <c r="D233" i="34"/>
  <c r="C233" i="34"/>
  <c r="H228" i="34"/>
  <c r="A228" i="34"/>
  <c r="I224" i="34"/>
  <c r="H224" i="34"/>
  <c r="G224" i="34"/>
  <c r="F224" i="34"/>
  <c r="E224" i="34"/>
  <c r="D224" i="34"/>
  <c r="C224" i="34"/>
  <c r="I223" i="34"/>
  <c r="H223" i="34"/>
  <c r="G223" i="34"/>
  <c r="F223" i="34"/>
  <c r="E223" i="34"/>
  <c r="D223" i="34"/>
  <c r="C223" i="34"/>
  <c r="I222" i="34"/>
  <c r="H222" i="34"/>
  <c r="G222" i="34"/>
  <c r="F222" i="34"/>
  <c r="E222" i="34"/>
  <c r="D222" i="34"/>
  <c r="C222" i="34"/>
  <c r="I221" i="34"/>
  <c r="H221" i="34"/>
  <c r="G221" i="34"/>
  <c r="F221" i="34"/>
  <c r="E221" i="34"/>
  <c r="D221" i="34"/>
  <c r="C221" i="34"/>
  <c r="I220" i="34"/>
  <c r="H220" i="34"/>
  <c r="G220" i="34"/>
  <c r="F220" i="34"/>
  <c r="E220" i="34"/>
  <c r="D220" i="34"/>
  <c r="C220" i="34"/>
  <c r="I218" i="34"/>
  <c r="H218" i="34"/>
  <c r="G218" i="34"/>
  <c r="I217" i="34"/>
  <c r="H217" i="34"/>
  <c r="G217" i="34"/>
  <c r="F217" i="34"/>
  <c r="E217" i="34"/>
  <c r="D217" i="34"/>
  <c r="C217" i="34"/>
  <c r="I216" i="34"/>
  <c r="H216" i="34"/>
  <c r="G216" i="34"/>
  <c r="F216" i="34"/>
  <c r="E216" i="34"/>
  <c r="D216" i="34"/>
  <c r="C216" i="34"/>
  <c r="I212" i="34"/>
  <c r="H212" i="34"/>
  <c r="G212" i="34"/>
  <c r="F212" i="34"/>
  <c r="E212" i="34"/>
  <c r="D212" i="34"/>
  <c r="C212" i="34"/>
  <c r="I210" i="34"/>
  <c r="H210" i="34"/>
  <c r="G210" i="34"/>
  <c r="F210" i="34"/>
  <c r="E210" i="34"/>
  <c r="D210" i="34"/>
  <c r="C210" i="34"/>
  <c r="I208" i="34"/>
  <c r="H208" i="34"/>
  <c r="G208" i="34"/>
  <c r="F208" i="34"/>
  <c r="E208" i="34"/>
  <c r="D208" i="34"/>
  <c r="C208" i="34"/>
  <c r="I207" i="34"/>
  <c r="H207" i="34"/>
  <c r="G207" i="34"/>
  <c r="F207" i="34"/>
  <c r="E207" i="34"/>
  <c r="D207" i="34"/>
  <c r="C207" i="34"/>
  <c r="I206" i="34"/>
  <c r="H206" i="34"/>
  <c r="G206" i="34"/>
  <c r="F206" i="34"/>
  <c r="E206" i="34"/>
  <c r="D206" i="34"/>
  <c r="C206" i="34"/>
  <c r="I205" i="34"/>
  <c r="H205" i="34"/>
  <c r="G205" i="34"/>
  <c r="F205" i="34"/>
  <c r="E205" i="34"/>
  <c r="D205" i="34"/>
  <c r="I203" i="34"/>
  <c r="H203" i="34"/>
  <c r="G203" i="34"/>
  <c r="F203" i="34"/>
  <c r="E203" i="34"/>
  <c r="D203" i="34"/>
  <c r="C203" i="34"/>
  <c r="I202" i="34"/>
  <c r="H202" i="34"/>
  <c r="G202" i="34"/>
  <c r="F202" i="34"/>
  <c r="E202" i="34"/>
  <c r="D202" i="34"/>
  <c r="C202" i="34"/>
  <c r="I201" i="34"/>
  <c r="E201" i="34"/>
  <c r="D201" i="34"/>
  <c r="C201" i="34"/>
  <c r="H196" i="34"/>
  <c r="A196" i="34"/>
  <c r="I192" i="34"/>
  <c r="H192" i="34"/>
  <c r="G192" i="34"/>
  <c r="F192" i="34"/>
  <c r="E192" i="34"/>
  <c r="D192" i="34"/>
  <c r="I191" i="34"/>
  <c r="H191" i="34"/>
  <c r="G191" i="34"/>
  <c r="F191" i="34"/>
  <c r="E191" i="34"/>
  <c r="D191" i="34"/>
  <c r="I190" i="34"/>
  <c r="H190" i="34"/>
  <c r="G190" i="34"/>
  <c r="F190" i="34"/>
  <c r="E190" i="34"/>
  <c r="D190" i="34"/>
  <c r="C190" i="34"/>
  <c r="I189" i="34"/>
  <c r="H189" i="34"/>
  <c r="G189" i="34"/>
  <c r="F189" i="34"/>
  <c r="E189" i="34"/>
  <c r="D189" i="34"/>
  <c r="C189" i="34"/>
  <c r="I188" i="34"/>
  <c r="H188" i="34"/>
  <c r="G188" i="34"/>
  <c r="F188" i="34"/>
  <c r="E188" i="34"/>
  <c r="D188" i="34"/>
  <c r="C188" i="34"/>
  <c r="I185" i="34"/>
  <c r="H185" i="34"/>
  <c r="G185" i="34"/>
  <c r="F185" i="34"/>
  <c r="E185" i="34"/>
  <c r="D185" i="34"/>
  <c r="C185" i="34"/>
  <c r="I184" i="34"/>
  <c r="H184" i="34"/>
  <c r="G184" i="34"/>
  <c r="F184" i="34"/>
  <c r="E184" i="34"/>
  <c r="D184" i="34"/>
  <c r="I180" i="34"/>
  <c r="H180" i="34"/>
  <c r="G180" i="34"/>
  <c r="F180" i="34"/>
  <c r="E180" i="34"/>
  <c r="D180" i="34"/>
  <c r="C180" i="34"/>
  <c r="I178" i="34"/>
  <c r="H178" i="34"/>
  <c r="G178" i="34"/>
  <c r="F178" i="34"/>
  <c r="E178" i="34"/>
  <c r="D178" i="34"/>
  <c r="C178" i="34"/>
  <c r="I176" i="34"/>
  <c r="H176" i="34"/>
  <c r="G176" i="34"/>
  <c r="F176" i="34"/>
  <c r="E176" i="34"/>
  <c r="D176" i="34"/>
  <c r="C176" i="34"/>
  <c r="I175" i="34"/>
  <c r="H175" i="34"/>
  <c r="G175" i="34"/>
  <c r="F175" i="34"/>
  <c r="E175" i="34"/>
  <c r="D175" i="34"/>
  <c r="C175" i="34"/>
  <c r="I174" i="34"/>
  <c r="H174" i="34"/>
  <c r="G174" i="34"/>
  <c r="F174" i="34"/>
  <c r="E174" i="34"/>
  <c r="D174" i="34"/>
  <c r="C174" i="34"/>
  <c r="I173" i="34"/>
  <c r="H173" i="34"/>
  <c r="G173" i="34"/>
  <c r="F173" i="34"/>
  <c r="E173" i="34"/>
  <c r="D173" i="34"/>
  <c r="C173" i="34"/>
  <c r="I171" i="34"/>
  <c r="H171" i="34"/>
  <c r="G171" i="34"/>
  <c r="F171" i="34"/>
  <c r="E171" i="34"/>
  <c r="D171" i="34"/>
  <c r="C171" i="34"/>
  <c r="I170" i="34"/>
  <c r="H170" i="34"/>
  <c r="G170" i="34"/>
  <c r="F170" i="34"/>
  <c r="E170" i="34"/>
  <c r="D170" i="34"/>
  <c r="C170" i="34"/>
  <c r="I169" i="34"/>
  <c r="H169" i="34"/>
  <c r="G169" i="34"/>
  <c r="F169" i="34"/>
  <c r="E169" i="34"/>
  <c r="D169" i="34"/>
  <c r="C169" i="34"/>
  <c r="H164" i="34"/>
  <c r="I160" i="34"/>
  <c r="H160" i="34"/>
  <c r="G160" i="34"/>
  <c r="F160" i="34"/>
  <c r="E160" i="34"/>
  <c r="D160" i="34"/>
  <c r="C160" i="34"/>
  <c r="I159" i="34"/>
  <c r="H159" i="34"/>
  <c r="G159" i="34"/>
  <c r="F159" i="34"/>
  <c r="E159" i="34"/>
  <c r="D159" i="34"/>
  <c r="C159" i="34"/>
  <c r="I158" i="34"/>
  <c r="H158" i="34"/>
  <c r="G158" i="34"/>
  <c r="F158" i="34"/>
  <c r="E158" i="34"/>
  <c r="D158" i="34"/>
  <c r="C158" i="34"/>
  <c r="I157" i="34"/>
  <c r="H157" i="34"/>
  <c r="G157" i="34"/>
  <c r="F157" i="34"/>
  <c r="E157" i="34"/>
  <c r="D157" i="34"/>
  <c r="C157" i="34"/>
  <c r="I156" i="34"/>
  <c r="H156" i="34"/>
  <c r="G156" i="34"/>
  <c r="F156" i="34"/>
  <c r="E156" i="34"/>
  <c r="D156" i="34"/>
  <c r="C156" i="34"/>
  <c r="I153" i="34"/>
  <c r="H153" i="34"/>
  <c r="G153" i="34"/>
  <c r="F153" i="34"/>
  <c r="E153" i="34"/>
  <c r="D153" i="34"/>
  <c r="C153" i="34"/>
  <c r="I152" i="34"/>
  <c r="H152" i="34"/>
  <c r="G152" i="34"/>
  <c r="F152" i="34"/>
  <c r="E152" i="34"/>
  <c r="D152" i="34"/>
  <c r="C152" i="34"/>
  <c r="I148" i="34"/>
  <c r="H148" i="34"/>
  <c r="G148" i="34"/>
  <c r="F148" i="34"/>
  <c r="E148" i="34"/>
  <c r="D148" i="34"/>
  <c r="C148" i="34"/>
  <c r="I146" i="34"/>
  <c r="H146" i="34"/>
  <c r="G146" i="34"/>
  <c r="F146" i="34"/>
  <c r="E146" i="34"/>
  <c r="D146" i="34"/>
  <c r="C146" i="34"/>
  <c r="I144" i="34"/>
  <c r="H144" i="34"/>
  <c r="G144" i="34"/>
  <c r="F144" i="34"/>
  <c r="E144" i="34"/>
  <c r="D144" i="34"/>
  <c r="C144" i="34"/>
  <c r="I143" i="34"/>
  <c r="H143" i="34"/>
  <c r="G143" i="34"/>
  <c r="F143" i="34"/>
  <c r="E143" i="34"/>
  <c r="D143" i="34"/>
  <c r="C143" i="34"/>
  <c r="I142" i="34"/>
  <c r="H142" i="34"/>
  <c r="G142" i="34"/>
  <c r="F142" i="34"/>
  <c r="E142" i="34"/>
  <c r="D142" i="34"/>
  <c r="C142" i="34"/>
  <c r="I141" i="34"/>
  <c r="H141" i="34"/>
  <c r="G141" i="34"/>
  <c r="F141" i="34"/>
  <c r="E141" i="34"/>
  <c r="D141" i="34"/>
  <c r="I139" i="34"/>
  <c r="H139" i="34"/>
  <c r="G139" i="34"/>
  <c r="F139" i="34"/>
  <c r="E139" i="34"/>
  <c r="D139" i="34"/>
  <c r="C139" i="34"/>
  <c r="I138" i="34"/>
  <c r="H138" i="34"/>
  <c r="G138" i="34"/>
  <c r="F138" i="34"/>
  <c r="E138" i="34"/>
  <c r="D138" i="34"/>
  <c r="C138" i="34"/>
  <c r="I137" i="34"/>
  <c r="H137" i="34"/>
  <c r="G137" i="34"/>
  <c r="F137" i="34"/>
  <c r="E137" i="34"/>
  <c r="D137" i="34"/>
  <c r="C137" i="34"/>
  <c r="H132" i="34"/>
  <c r="A132" i="34"/>
  <c r="I128" i="34"/>
  <c r="H128" i="34"/>
  <c r="G128" i="34"/>
  <c r="F128" i="34"/>
  <c r="E128" i="34"/>
  <c r="I127" i="34"/>
  <c r="H127" i="34"/>
  <c r="G127" i="34"/>
  <c r="F127" i="34"/>
  <c r="E127" i="34"/>
  <c r="I126" i="34"/>
  <c r="H126" i="34"/>
  <c r="G126" i="34"/>
  <c r="F126" i="34"/>
  <c r="E126" i="34"/>
  <c r="D126" i="34"/>
  <c r="C126" i="34"/>
  <c r="I125" i="34"/>
  <c r="H125" i="34"/>
  <c r="G125" i="34"/>
  <c r="F125" i="34"/>
  <c r="E125" i="34"/>
  <c r="D125" i="34"/>
  <c r="C125" i="34"/>
  <c r="I124" i="34"/>
  <c r="H124" i="34"/>
  <c r="G124" i="34"/>
  <c r="F124" i="34"/>
  <c r="E124" i="34"/>
  <c r="D124" i="34"/>
  <c r="C124" i="34"/>
  <c r="I121" i="34"/>
  <c r="H121" i="34"/>
  <c r="G121" i="34"/>
  <c r="F121" i="34"/>
  <c r="E121" i="34"/>
  <c r="D121" i="34"/>
  <c r="C121" i="34"/>
  <c r="I120" i="34"/>
  <c r="H120" i="34"/>
  <c r="G120" i="34"/>
  <c r="F120" i="34"/>
  <c r="E120" i="34"/>
  <c r="D120" i="34"/>
  <c r="C120" i="34"/>
  <c r="I116" i="34"/>
  <c r="H116" i="34"/>
  <c r="G116" i="34"/>
  <c r="F116" i="34"/>
  <c r="E116" i="34"/>
  <c r="D116" i="34"/>
  <c r="C116" i="34"/>
  <c r="I114" i="34"/>
  <c r="H114" i="34"/>
  <c r="G114" i="34"/>
  <c r="F114" i="34"/>
  <c r="E114" i="34"/>
  <c r="D114" i="34"/>
  <c r="C114" i="34"/>
  <c r="I112" i="34"/>
  <c r="H112" i="34"/>
  <c r="G112" i="34"/>
  <c r="F112" i="34"/>
  <c r="E112" i="34"/>
  <c r="D112" i="34"/>
  <c r="C112" i="34"/>
  <c r="I111" i="34"/>
  <c r="H111" i="34"/>
  <c r="G111" i="34"/>
  <c r="F111" i="34"/>
  <c r="E111" i="34"/>
  <c r="D111" i="34"/>
  <c r="C111" i="34"/>
  <c r="I110" i="34"/>
  <c r="H110" i="34"/>
  <c r="G110" i="34"/>
  <c r="F110" i="34"/>
  <c r="E110" i="34"/>
  <c r="D110" i="34"/>
  <c r="C110" i="34"/>
  <c r="I109" i="34"/>
  <c r="H109" i="34"/>
  <c r="G109" i="34"/>
  <c r="F109" i="34"/>
  <c r="E109" i="34"/>
  <c r="D109" i="34"/>
  <c r="C109" i="34"/>
  <c r="I107" i="34"/>
  <c r="H107" i="34"/>
  <c r="G107" i="34"/>
  <c r="F107" i="34"/>
  <c r="E107" i="34"/>
  <c r="D107" i="34"/>
  <c r="C107" i="34"/>
  <c r="I106" i="34"/>
  <c r="H106" i="34"/>
  <c r="G106" i="34"/>
  <c r="F106" i="34"/>
  <c r="E106" i="34"/>
  <c r="D106" i="34"/>
  <c r="I105" i="34"/>
  <c r="H105" i="34"/>
  <c r="F105" i="34"/>
  <c r="E105" i="34"/>
  <c r="D105" i="34"/>
  <c r="H100" i="34"/>
  <c r="A100" i="34"/>
  <c r="I96" i="34"/>
  <c r="H96" i="34"/>
  <c r="G96" i="34"/>
  <c r="F96" i="34"/>
  <c r="E96" i="34"/>
  <c r="D96" i="34"/>
  <c r="C96" i="34"/>
  <c r="I95" i="34"/>
  <c r="H95" i="34"/>
  <c r="G95" i="34"/>
  <c r="F95" i="34"/>
  <c r="E95" i="34"/>
  <c r="D95" i="34"/>
  <c r="C95" i="34"/>
  <c r="I94" i="34"/>
  <c r="H94" i="34"/>
  <c r="G94" i="34"/>
  <c r="F94" i="34"/>
  <c r="D94" i="34"/>
  <c r="C94" i="34"/>
  <c r="I93" i="34"/>
  <c r="H93" i="34"/>
  <c r="G93" i="34"/>
  <c r="F93" i="34"/>
  <c r="D93" i="34"/>
  <c r="C93" i="34"/>
  <c r="I92" i="34"/>
  <c r="H92" i="34"/>
  <c r="G92" i="34"/>
  <c r="F92" i="34"/>
  <c r="D92" i="34"/>
  <c r="C92" i="34"/>
  <c r="I89" i="34"/>
  <c r="H89" i="34"/>
  <c r="G89" i="34"/>
  <c r="F89" i="34"/>
  <c r="E89" i="34"/>
  <c r="D89" i="34"/>
  <c r="C89" i="34"/>
  <c r="I88" i="34"/>
  <c r="H88" i="34"/>
  <c r="G88" i="34"/>
  <c r="F88" i="34"/>
  <c r="E88" i="34"/>
  <c r="D88" i="34"/>
  <c r="C88" i="34"/>
  <c r="I84" i="34"/>
  <c r="H84" i="34"/>
  <c r="G84" i="34"/>
  <c r="F84" i="34"/>
  <c r="E84" i="34"/>
  <c r="D84" i="34"/>
  <c r="C84" i="34"/>
  <c r="I82" i="34"/>
  <c r="H82" i="34"/>
  <c r="G82" i="34"/>
  <c r="F82" i="34"/>
  <c r="E82" i="34"/>
  <c r="D82" i="34"/>
  <c r="C82" i="34"/>
  <c r="I80" i="34"/>
  <c r="H80" i="34"/>
  <c r="G80" i="34"/>
  <c r="F80" i="34"/>
  <c r="E80" i="34"/>
  <c r="D80" i="34"/>
  <c r="C80" i="34"/>
  <c r="I79" i="34"/>
  <c r="H79" i="34"/>
  <c r="G79" i="34"/>
  <c r="F79" i="34"/>
  <c r="E79" i="34"/>
  <c r="D79" i="34"/>
  <c r="C79" i="34"/>
  <c r="I78" i="34"/>
  <c r="H78" i="34"/>
  <c r="G78" i="34"/>
  <c r="F78" i="34"/>
  <c r="E78" i="34"/>
  <c r="D78" i="34"/>
  <c r="C78" i="34"/>
  <c r="I77" i="34"/>
  <c r="H77" i="34"/>
  <c r="G77" i="34"/>
  <c r="F77" i="34"/>
  <c r="E77" i="34"/>
  <c r="D77" i="34"/>
  <c r="C77" i="34"/>
  <c r="I75" i="34"/>
  <c r="H75" i="34"/>
  <c r="G75" i="34"/>
  <c r="F75" i="34"/>
  <c r="E75" i="34"/>
  <c r="D75" i="34"/>
  <c r="C75" i="34"/>
  <c r="I74" i="34"/>
  <c r="H74" i="34"/>
  <c r="G74" i="34"/>
  <c r="F74" i="34"/>
  <c r="E74" i="34"/>
  <c r="D74" i="34"/>
  <c r="C74" i="34"/>
  <c r="I73" i="34"/>
  <c r="H73" i="34"/>
  <c r="G73" i="34"/>
  <c r="D73" i="34"/>
  <c r="C73" i="34"/>
  <c r="H68" i="34"/>
  <c r="A68" i="34"/>
  <c r="I64" i="34"/>
  <c r="H64" i="34"/>
  <c r="G64" i="34"/>
  <c r="F64" i="34"/>
  <c r="D64" i="34"/>
  <c r="C64" i="34"/>
  <c r="I63" i="34"/>
  <c r="H63" i="34"/>
  <c r="G63" i="34"/>
  <c r="F63" i="34"/>
  <c r="D63" i="34"/>
  <c r="C63" i="34"/>
  <c r="I62" i="34"/>
  <c r="H62" i="34"/>
  <c r="G62" i="34"/>
  <c r="F62" i="34"/>
  <c r="E62" i="34"/>
  <c r="D62" i="34"/>
  <c r="C62" i="34"/>
  <c r="I61" i="34"/>
  <c r="H61" i="34"/>
  <c r="G61" i="34"/>
  <c r="F61" i="34"/>
  <c r="D61" i="34"/>
  <c r="C61" i="34"/>
  <c r="I60" i="34"/>
  <c r="H60" i="34"/>
  <c r="G60" i="34"/>
  <c r="F60" i="34"/>
  <c r="D60" i="34"/>
  <c r="C60" i="34"/>
  <c r="I57" i="34"/>
  <c r="H57" i="34"/>
  <c r="G57" i="34"/>
  <c r="F57" i="34"/>
  <c r="E57" i="34"/>
  <c r="D57" i="34"/>
  <c r="C57" i="34"/>
  <c r="I56" i="34"/>
  <c r="H56" i="34"/>
  <c r="G56" i="34"/>
  <c r="F56" i="34"/>
  <c r="E56" i="34"/>
  <c r="D56" i="34"/>
  <c r="C56" i="34"/>
  <c r="I52" i="34"/>
  <c r="H52" i="34"/>
  <c r="G52" i="34"/>
  <c r="F52" i="34"/>
  <c r="E52" i="34"/>
  <c r="D52" i="34"/>
  <c r="C52" i="34"/>
  <c r="I50" i="34"/>
  <c r="H50" i="34"/>
  <c r="G50" i="34"/>
  <c r="F50" i="34"/>
  <c r="E50" i="34"/>
  <c r="D50" i="34"/>
  <c r="C50" i="34"/>
  <c r="I48" i="34"/>
  <c r="H48" i="34"/>
  <c r="G48" i="34"/>
  <c r="F48" i="34"/>
  <c r="E48" i="34"/>
  <c r="D48" i="34"/>
  <c r="C48" i="34"/>
  <c r="I47" i="34"/>
  <c r="H47" i="34"/>
  <c r="G47" i="34"/>
  <c r="F47" i="34"/>
  <c r="E47" i="34"/>
  <c r="D47" i="34"/>
  <c r="C47" i="34"/>
  <c r="I46" i="34"/>
  <c r="H46" i="34"/>
  <c r="G46" i="34"/>
  <c r="F46" i="34"/>
  <c r="E46" i="34"/>
  <c r="D46" i="34"/>
  <c r="C46" i="34"/>
  <c r="I45" i="34"/>
  <c r="H45" i="34"/>
  <c r="G45" i="34"/>
  <c r="F45" i="34"/>
  <c r="E45" i="34"/>
  <c r="D45" i="34"/>
  <c r="C45" i="34"/>
  <c r="I43" i="34"/>
  <c r="H43" i="34"/>
  <c r="G43" i="34"/>
  <c r="F43" i="34"/>
  <c r="E43" i="34"/>
  <c r="D43" i="34"/>
  <c r="C43" i="34"/>
  <c r="I42" i="34"/>
  <c r="H42" i="34"/>
  <c r="G42" i="34"/>
  <c r="F42" i="34"/>
  <c r="E42" i="34"/>
  <c r="D42" i="34"/>
  <c r="C42" i="34"/>
  <c r="I41" i="34"/>
  <c r="H41" i="34"/>
  <c r="G41" i="34"/>
  <c r="F41" i="34"/>
  <c r="E41" i="34"/>
  <c r="D41" i="34"/>
  <c r="C41" i="34"/>
  <c r="H36" i="34"/>
  <c r="A36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5" i="34"/>
  <c r="H25" i="34"/>
  <c r="G25" i="34"/>
  <c r="F25" i="34"/>
  <c r="E25" i="34"/>
  <c r="D25" i="34"/>
  <c r="C25" i="34"/>
  <c r="I24" i="34"/>
  <c r="H24" i="34"/>
  <c r="G24" i="34"/>
  <c r="F24" i="34"/>
  <c r="E24" i="34"/>
  <c r="D24" i="34"/>
  <c r="C24" i="34"/>
  <c r="I20" i="34"/>
  <c r="H20" i="34"/>
  <c r="G20" i="34"/>
  <c r="F20" i="34"/>
  <c r="E20" i="34"/>
  <c r="D20" i="34"/>
  <c r="C20" i="34"/>
  <c r="I18" i="34"/>
  <c r="H18" i="34"/>
  <c r="G18" i="34"/>
  <c r="F18" i="34"/>
  <c r="E18" i="34"/>
  <c r="D18" i="34"/>
  <c r="C18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14" i="34"/>
  <c r="H14" i="34"/>
  <c r="G14" i="34"/>
  <c r="F14" i="34"/>
  <c r="E14" i="34"/>
  <c r="D14" i="34"/>
  <c r="C14" i="34"/>
  <c r="I13" i="34"/>
  <c r="H13" i="34"/>
  <c r="G13" i="34"/>
  <c r="F13" i="34"/>
  <c r="E13" i="34"/>
  <c r="D13" i="34"/>
  <c r="C13" i="34"/>
  <c r="I11" i="34"/>
  <c r="H11" i="34"/>
  <c r="G11" i="34"/>
  <c r="F11" i="34"/>
  <c r="E11" i="34"/>
  <c r="D11" i="34"/>
  <c r="C11" i="34"/>
  <c r="I10" i="34"/>
  <c r="H10" i="34"/>
  <c r="G10" i="34"/>
  <c r="F10" i="34"/>
  <c r="E10" i="34"/>
  <c r="D10" i="34"/>
  <c r="C10" i="34"/>
  <c r="I9" i="34"/>
  <c r="H9" i="34"/>
  <c r="G9" i="34"/>
  <c r="F9" i="34"/>
  <c r="E9" i="34"/>
  <c r="D9" i="34"/>
  <c r="C9" i="34"/>
  <c r="A4" i="34"/>
  <c r="C175" i="8"/>
  <c r="C174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1" i="8"/>
  <c r="C150" i="8"/>
  <c r="C149" i="8"/>
  <c r="C148" i="8"/>
  <c r="C147" i="8"/>
  <c r="C146" i="8"/>
  <c r="C145" i="8"/>
  <c r="C144" i="8"/>
  <c r="C143" i="8"/>
  <c r="C142" i="8"/>
  <c r="C141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19" i="8"/>
  <c r="C118" i="8"/>
  <c r="C117" i="8"/>
  <c r="C116" i="8"/>
  <c r="C112" i="8"/>
  <c r="C111" i="8"/>
  <c r="C108" i="8"/>
  <c r="A108" i="8"/>
  <c r="C102" i="8"/>
  <c r="C101" i="8"/>
  <c r="C98" i="8"/>
  <c r="C96" i="8"/>
  <c r="C94" i="8"/>
  <c r="C92" i="8"/>
  <c r="C89" i="8"/>
  <c r="C84" i="8"/>
  <c r="C83" i="8"/>
  <c r="C82" i="8"/>
  <c r="C81" i="8"/>
  <c r="C80" i="8"/>
  <c r="C79" i="8"/>
  <c r="C78" i="8"/>
  <c r="C77" i="8"/>
  <c r="C73" i="8"/>
  <c r="C72" i="8"/>
  <c r="C71" i="8"/>
  <c r="C67" i="8"/>
  <c r="C66" i="8"/>
  <c r="C65" i="8"/>
  <c r="C64" i="8"/>
  <c r="C63" i="8"/>
  <c r="C62" i="8"/>
  <c r="C61" i="8"/>
  <c r="C60" i="8"/>
  <c r="C59" i="8"/>
  <c r="C58" i="8"/>
  <c r="C55" i="8"/>
  <c r="A55" i="8"/>
  <c r="C48" i="8"/>
  <c r="C47" i="8"/>
  <c r="C46" i="8"/>
  <c r="C45" i="8"/>
  <c r="C41" i="8"/>
  <c r="C40" i="8"/>
  <c r="C39" i="8"/>
  <c r="C38" i="8"/>
  <c r="C34" i="8"/>
  <c r="C33" i="8"/>
  <c r="C32" i="8"/>
  <c r="C31" i="8"/>
  <c r="C30" i="8"/>
  <c r="C29" i="8"/>
  <c r="C28" i="8"/>
  <c r="C27" i="8"/>
  <c r="C26" i="8"/>
  <c r="C25" i="8"/>
  <c r="C21" i="8"/>
  <c r="C20" i="8"/>
  <c r="C19" i="8"/>
  <c r="C15" i="8"/>
  <c r="C14" i="8"/>
  <c r="C13" i="8"/>
  <c r="C12" i="8"/>
  <c r="C11" i="8"/>
  <c r="C10" i="8"/>
  <c r="C9" i="8"/>
  <c r="C8" i="8"/>
  <c r="C7" i="8"/>
  <c r="C6" i="8"/>
  <c r="C3" i="8"/>
  <c r="A3" i="8"/>
  <c r="D26" i="7"/>
  <c r="D24" i="7"/>
  <c r="D19" i="7"/>
  <c r="D18" i="7"/>
  <c r="D16" i="7"/>
  <c r="D12" i="7"/>
  <c r="D11" i="7"/>
  <c r="D10" i="7"/>
  <c r="D9" i="7"/>
  <c r="D8" i="7"/>
  <c r="D7" i="7"/>
  <c r="D2" i="7"/>
  <c r="A2" i="7"/>
  <c r="E31" i="6"/>
  <c r="D31" i="6"/>
  <c r="C31" i="6"/>
  <c r="E30" i="6"/>
  <c r="D30" i="6"/>
  <c r="C30" i="6"/>
  <c r="E29" i="6"/>
  <c r="D29" i="6"/>
  <c r="C29" i="6"/>
  <c r="E28" i="6"/>
  <c r="D28" i="6"/>
  <c r="C28" i="6"/>
  <c r="E27" i="6"/>
  <c r="D27" i="6"/>
  <c r="C27" i="6"/>
  <c r="E26" i="6"/>
  <c r="D26" i="6"/>
  <c r="C26" i="6"/>
  <c r="E25" i="6"/>
  <c r="D25" i="6"/>
  <c r="C25" i="6"/>
  <c r="E24" i="6"/>
  <c r="D24" i="6"/>
  <c r="C24" i="6"/>
  <c r="E15" i="6"/>
  <c r="D15" i="6"/>
  <c r="C15" i="6"/>
  <c r="E14" i="6"/>
  <c r="D14" i="6"/>
  <c r="C14" i="6"/>
  <c r="E13" i="6"/>
  <c r="D13" i="6"/>
  <c r="C13" i="6"/>
  <c r="E12" i="6"/>
  <c r="D12" i="6"/>
  <c r="C12" i="6"/>
  <c r="E11" i="6"/>
  <c r="D11" i="6"/>
  <c r="C11" i="6"/>
  <c r="E10" i="6"/>
  <c r="D10" i="6"/>
  <c r="C10" i="6"/>
  <c r="E9" i="6"/>
  <c r="D9" i="6"/>
  <c r="C9" i="6"/>
  <c r="E8" i="6"/>
  <c r="D8" i="6"/>
  <c r="C8" i="6"/>
  <c r="E7" i="6"/>
  <c r="D7" i="6"/>
  <c r="C7" i="6"/>
  <c r="F3" i="6"/>
  <c r="A3" i="6"/>
  <c r="C39" i="5"/>
  <c r="C38" i="5"/>
  <c r="C33" i="5"/>
  <c r="C32" i="5"/>
  <c r="C31" i="5"/>
  <c r="C26" i="5"/>
  <c r="C25" i="5"/>
  <c r="C19" i="5"/>
  <c r="C18" i="5"/>
  <c r="C13" i="5"/>
  <c r="C12" i="5"/>
  <c r="C11" i="5"/>
  <c r="C10" i="5"/>
  <c r="C9" i="5"/>
  <c r="C8" i="5"/>
  <c r="C7" i="5"/>
  <c r="C6" i="5"/>
  <c r="C3" i="5"/>
  <c r="A3" i="5"/>
  <c r="C33" i="4"/>
  <c r="C32" i="4"/>
  <c r="G27" i="4"/>
  <c r="F27" i="4"/>
  <c r="E27" i="4"/>
  <c r="D27" i="4"/>
  <c r="C27" i="4"/>
  <c r="B27" i="4"/>
  <c r="G26" i="4"/>
  <c r="F26" i="4"/>
  <c r="E26" i="4"/>
  <c r="D26" i="4"/>
  <c r="C26" i="4"/>
  <c r="B26" i="4"/>
  <c r="G25" i="4"/>
  <c r="F25" i="4"/>
  <c r="E25" i="4"/>
  <c r="D25" i="4"/>
  <c r="C25" i="4"/>
  <c r="B25" i="4"/>
  <c r="G18" i="4"/>
  <c r="F18" i="4"/>
  <c r="E18" i="4"/>
  <c r="D18" i="4"/>
  <c r="C18" i="4"/>
  <c r="B18" i="4"/>
  <c r="G17" i="4"/>
  <c r="F17" i="4"/>
  <c r="E17" i="4"/>
  <c r="D17" i="4"/>
  <c r="C17" i="4"/>
  <c r="B17" i="4"/>
  <c r="G16" i="4"/>
  <c r="F16" i="4"/>
  <c r="E16" i="4"/>
  <c r="D16" i="4"/>
  <c r="C16" i="4"/>
  <c r="B16" i="4"/>
  <c r="G9" i="4"/>
  <c r="F9" i="4"/>
  <c r="E9" i="4"/>
  <c r="D9" i="4"/>
  <c r="C9" i="4"/>
  <c r="B9" i="4"/>
  <c r="G8" i="4"/>
  <c r="F8" i="4"/>
  <c r="E8" i="4"/>
  <c r="D8" i="4"/>
  <c r="C8" i="4"/>
  <c r="B8" i="4"/>
  <c r="G7" i="4"/>
  <c r="F7" i="4"/>
  <c r="E7" i="4"/>
  <c r="D7" i="4"/>
  <c r="C7" i="4"/>
  <c r="B7" i="4"/>
  <c r="G3" i="4"/>
  <c r="A2" i="4"/>
  <c r="D40" i="3"/>
  <c r="G37" i="3"/>
  <c r="G36" i="3"/>
  <c r="D36" i="3"/>
  <c r="D35" i="3"/>
  <c r="D34" i="3"/>
  <c r="G33" i="3"/>
  <c r="D33" i="3"/>
  <c r="G32" i="3"/>
  <c r="D32" i="3"/>
  <c r="G31" i="3"/>
  <c r="D31" i="3"/>
  <c r="G30" i="3"/>
  <c r="D30" i="3"/>
  <c r="G26" i="3"/>
  <c r="F26" i="3"/>
  <c r="G25" i="3"/>
  <c r="F25" i="3"/>
  <c r="G24" i="3"/>
  <c r="F24" i="3"/>
  <c r="G23" i="3"/>
  <c r="F23" i="3"/>
  <c r="A19" i="3"/>
  <c r="E18" i="3"/>
  <c r="E17" i="3"/>
  <c r="C17" i="3"/>
  <c r="A17" i="3"/>
  <c r="E16" i="3"/>
  <c r="C16" i="3"/>
  <c r="A16" i="3"/>
  <c r="D11" i="3"/>
  <c r="D10" i="3"/>
  <c r="D9" i="3"/>
  <c r="D8" i="3"/>
  <c r="D7" i="3"/>
  <c r="D6" i="3"/>
  <c r="D5" i="3"/>
  <c r="F4" i="3"/>
  <c r="B4" i="3"/>
  <c r="D22" i="33"/>
  <c r="D11" i="33"/>
  <c r="I94" i="15"/>
  <c r="B94" i="15"/>
  <c r="I93" i="15"/>
  <c r="B93" i="15"/>
  <c r="I92" i="15"/>
  <c r="B92" i="15"/>
  <c r="I91" i="15"/>
  <c r="B91" i="15"/>
  <c r="I90" i="15"/>
  <c r="B90" i="15"/>
  <c r="I89" i="15"/>
  <c r="B89" i="15"/>
  <c r="I88" i="15"/>
  <c r="B88" i="15"/>
  <c r="I87" i="15"/>
  <c r="B87" i="15"/>
  <c r="I86" i="15"/>
  <c r="B86" i="15"/>
  <c r="I85" i="15"/>
  <c r="B85" i="15"/>
  <c r="I84" i="15"/>
  <c r="B84" i="15"/>
  <c r="I83" i="15"/>
  <c r="B83" i="15"/>
  <c r="I82" i="15"/>
  <c r="B82" i="15"/>
  <c r="I81" i="15"/>
  <c r="B81" i="15"/>
  <c r="I80" i="15"/>
  <c r="B80" i="15"/>
  <c r="I79" i="15"/>
  <c r="B79" i="15"/>
  <c r="I78" i="15"/>
  <c r="B78" i="15"/>
  <c r="I77" i="15"/>
  <c r="B77" i="15"/>
  <c r="I76" i="15"/>
  <c r="B76" i="15"/>
  <c r="I75" i="15"/>
  <c r="B75" i="15"/>
  <c r="I74" i="15"/>
  <c r="B74" i="15"/>
  <c r="I73" i="15"/>
  <c r="B73" i="15"/>
  <c r="I72" i="15"/>
  <c r="B72" i="15"/>
  <c r="I71" i="15"/>
  <c r="B71" i="15"/>
  <c r="I70" i="15"/>
  <c r="B70" i="15"/>
  <c r="E69" i="15"/>
  <c r="D69" i="15"/>
  <c r="B69" i="15"/>
  <c r="I68" i="15"/>
  <c r="B68" i="15"/>
  <c r="I67" i="15"/>
  <c r="B67" i="15"/>
  <c r="I66" i="15"/>
  <c r="B66" i="15"/>
  <c r="E65" i="15"/>
  <c r="D65" i="15"/>
  <c r="B65" i="15"/>
  <c r="E64" i="15"/>
  <c r="D64" i="15"/>
  <c r="B64" i="15"/>
  <c r="H64" i="15" s="1"/>
  <c r="I64" i="15" s="1"/>
  <c r="E63" i="15"/>
  <c r="B63" i="15"/>
  <c r="I62" i="15"/>
  <c r="B62" i="15"/>
  <c r="I61" i="15"/>
  <c r="B61" i="15"/>
  <c r="I60" i="15"/>
  <c r="B60" i="15"/>
  <c r="E59" i="15"/>
  <c r="D59" i="15"/>
  <c r="B59" i="15"/>
  <c r="H59" i="15" s="1"/>
  <c r="I59" i="15" s="1"/>
  <c r="E58" i="15"/>
  <c r="D58" i="15"/>
  <c r="B58" i="15"/>
  <c r="H58" i="15" s="1"/>
  <c r="I58" i="15" s="1"/>
  <c r="E57" i="15"/>
  <c r="D57" i="15"/>
  <c r="B57" i="15"/>
  <c r="F57" i="15" s="1"/>
  <c r="E56" i="15"/>
  <c r="D56" i="15"/>
  <c r="B56" i="15"/>
  <c r="H56" i="15" s="1"/>
  <c r="I56" i="15" s="1"/>
  <c r="E55" i="15"/>
  <c r="D55" i="15"/>
  <c r="B55" i="15"/>
  <c r="F55" i="15" s="1"/>
  <c r="E54" i="15"/>
  <c r="D54" i="15"/>
  <c r="B54" i="15"/>
  <c r="H54" i="15" s="1"/>
  <c r="I54" i="15" s="1"/>
  <c r="E53" i="15"/>
  <c r="D53" i="15"/>
  <c r="B53" i="15"/>
  <c r="E52" i="15"/>
  <c r="D52" i="15"/>
  <c r="B52" i="15"/>
  <c r="E51" i="15"/>
  <c r="D51" i="15"/>
  <c r="B51" i="15"/>
  <c r="F51" i="15" s="1"/>
  <c r="E50" i="15"/>
  <c r="D50" i="15"/>
  <c r="B50" i="15"/>
  <c r="E49" i="15"/>
  <c r="D49" i="15"/>
  <c r="B49" i="15"/>
  <c r="E48" i="15"/>
  <c r="D48" i="15"/>
  <c r="B48" i="15"/>
  <c r="E47" i="15"/>
  <c r="D47" i="15"/>
  <c r="B47" i="15"/>
  <c r="H47" i="15" s="1"/>
  <c r="I47" i="15" s="1"/>
  <c r="E46" i="15"/>
  <c r="D46" i="15"/>
  <c r="B46" i="15"/>
  <c r="H46" i="15" s="1"/>
  <c r="I46" i="15" s="1"/>
  <c r="E45" i="15"/>
  <c r="D45" i="15"/>
  <c r="B45" i="15"/>
  <c r="E44" i="15"/>
  <c r="D44" i="15"/>
  <c r="B44" i="15"/>
  <c r="F44" i="15" s="1"/>
  <c r="E43" i="15"/>
  <c r="D43" i="15"/>
  <c r="B43" i="15"/>
  <c r="E42" i="15"/>
  <c r="D42" i="15"/>
  <c r="B42" i="15"/>
  <c r="F42" i="15" s="1"/>
  <c r="E41" i="15"/>
  <c r="D41" i="15"/>
  <c r="B41" i="15"/>
  <c r="I40" i="15"/>
  <c r="B40" i="15"/>
  <c r="E39" i="15"/>
  <c r="D39" i="15"/>
  <c r="B39" i="15"/>
  <c r="F39" i="15" s="1"/>
  <c r="E38" i="15"/>
  <c r="D38" i="15"/>
  <c r="B38" i="15"/>
  <c r="E37" i="15"/>
  <c r="D37" i="15"/>
  <c r="B37" i="15"/>
  <c r="E36" i="15"/>
  <c r="D36" i="15"/>
  <c r="B36" i="15"/>
  <c r="E35" i="15"/>
  <c r="D35" i="15"/>
  <c r="B35" i="15"/>
  <c r="E34" i="15"/>
  <c r="D34" i="15"/>
  <c r="B34" i="15"/>
  <c r="H34" i="15" s="1"/>
  <c r="I34" i="15" s="1"/>
  <c r="E33" i="15"/>
  <c r="D33" i="15"/>
  <c r="B33" i="15"/>
  <c r="I32" i="15"/>
  <c r="B32" i="15"/>
  <c r="I31" i="15"/>
  <c r="B31" i="15"/>
  <c r="E30" i="15"/>
  <c r="D30" i="15"/>
  <c r="B30" i="15"/>
  <c r="H30" i="15" s="1"/>
  <c r="I30" i="15" s="1"/>
  <c r="E29" i="15"/>
  <c r="D29" i="15"/>
  <c r="B29" i="15"/>
  <c r="H29" i="15" s="1"/>
  <c r="I29" i="15" s="1"/>
  <c r="E28" i="15"/>
  <c r="D28" i="15"/>
  <c r="B28" i="15"/>
  <c r="H28" i="15" s="1"/>
  <c r="I28" i="15" s="1"/>
  <c r="E27" i="15"/>
  <c r="D27" i="15"/>
  <c r="B27" i="15"/>
  <c r="H27" i="15" s="1"/>
  <c r="I27" i="15" s="1"/>
  <c r="E26" i="15"/>
  <c r="D26" i="15"/>
  <c r="B26" i="15"/>
  <c r="H26" i="15" s="1"/>
  <c r="I26" i="15" s="1"/>
  <c r="E25" i="15"/>
  <c r="D25" i="15"/>
  <c r="B25" i="15"/>
  <c r="E24" i="15"/>
  <c r="D24" i="15"/>
  <c r="B24" i="15"/>
  <c r="E23" i="15"/>
  <c r="D23" i="15"/>
  <c r="B23" i="15"/>
  <c r="E22" i="15"/>
  <c r="D22" i="15"/>
  <c r="B22" i="15"/>
  <c r="H22" i="15" s="1"/>
  <c r="I22" i="15" s="1"/>
  <c r="E21" i="15"/>
  <c r="D21" i="15"/>
  <c r="B21" i="15"/>
  <c r="F21" i="15" s="1"/>
  <c r="E20" i="15"/>
  <c r="D20" i="15"/>
  <c r="B20" i="15"/>
  <c r="F20" i="15" s="1"/>
  <c r="E19" i="15"/>
  <c r="D19" i="15"/>
  <c r="B19" i="15"/>
  <c r="F19" i="15" s="1"/>
  <c r="E18" i="15"/>
  <c r="D18" i="15"/>
  <c r="B18" i="15"/>
  <c r="E17" i="15"/>
  <c r="D17" i="15"/>
  <c r="B17" i="15"/>
  <c r="E16" i="15"/>
  <c r="D16" i="15"/>
  <c r="B16" i="15"/>
  <c r="H16" i="15" s="1"/>
  <c r="I16" i="15" s="1"/>
  <c r="E15" i="15"/>
  <c r="D15" i="15"/>
  <c r="B15" i="15"/>
  <c r="F15" i="15" s="1"/>
  <c r="G12" i="15"/>
  <c r="F12" i="15"/>
  <c r="E12" i="15"/>
  <c r="D12" i="15"/>
  <c r="C12" i="15"/>
  <c r="B12" i="15"/>
  <c r="A12" i="15"/>
  <c r="C41" i="27"/>
  <c r="B28" i="27"/>
  <c r="E21" i="27"/>
  <c r="E19" i="27"/>
  <c r="E18" i="27"/>
  <c r="E17" i="27"/>
  <c r="D415" i="24"/>
  <c r="D381" i="24"/>
  <c r="BQ2" i="30" s="1"/>
  <c r="D366" i="24"/>
  <c r="C120" i="8" s="1"/>
  <c r="D360" i="24"/>
  <c r="D340" i="24"/>
  <c r="C86" i="8" s="1"/>
  <c r="D339" i="24"/>
  <c r="C85" i="8" s="1"/>
  <c r="D329" i="24"/>
  <c r="C74" i="8" s="1"/>
  <c r="D324" i="24"/>
  <c r="C68" i="8" s="1"/>
  <c r="D306" i="24"/>
  <c r="C49" i="8" s="1"/>
  <c r="D299" i="24"/>
  <c r="C42" i="8" s="1"/>
  <c r="D291" i="24"/>
  <c r="D293" i="24" s="1"/>
  <c r="C35" i="8" s="1"/>
  <c r="D281" i="24"/>
  <c r="C22" i="8" s="1"/>
  <c r="D276" i="24"/>
  <c r="D256" i="24"/>
  <c r="D252" i="24"/>
  <c r="D22" i="7" s="1"/>
  <c r="D245" i="24"/>
  <c r="D13" i="7" s="1"/>
  <c r="D237" i="24"/>
  <c r="D233" i="24"/>
  <c r="E32" i="6" s="1"/>
  <c r="C233" i="24"/>
  <c r="D32" i="6" s="1"/>
  <c r="B233" i="24"/>
  <c r="C32" i="6" s="1"/>
  <c r="E232" i="24"/>
  <c r="F31" i="6" s="1"/>
  <c r="E231" i="24"/>
  <c r="F30" i="6" s="1"/>
  <c r="E230" i="24"/>
  <c r="F29" i="6" s="1"/>
  <c r="E229" i="24"/>
  <c r="F28" i="6" s="1"/>
  <c r="E228" i="24"/>
  <c r="F27" i="6" s="1"/>
  <c r="E227" i="24"/>
  <c r="F26" i="6" s="1"/>
  <c r="E226" i="24"/>
  <c r="F25" i="6" s="1"/>
  <c r="E225" i="24"/>
  <c r="D220" i="24"/>
  <c r="E16" i="6" s="1"/>
  <c r="C220" i="24"/>
  <c r="D16" i="6" s="1"/>
  <c r="B220" i="24"/>
  <c r="C16" i="6" s="1"/>
  <c r="E219" i="24"/>
  <c r="F15" i="6" s="1"/>
  <c r="E218" i="24"/>
  <c r="F14" i="6" s="1"/>
  <c r="E217" i="24"/>
  <c r="F13" i="6" s="1"/>
  <c r="E216" i="24"/>
  <c r="F12" i="6" s="1"/>
  <c r="E215" i="24"/>
  <c r="F11" i="6" s="1"/>
  <c r="E214" i="24"/>
  <c r="F10" i="6" s="1"/>
  <c r="E213" i="24"/>
  <c r="F9" i="6" s="1"/>
  <c r="E212" i="24"/>
  <c r="F8" i="6" s="1"/>
  <c r="E211" i="24"/>
  <c r="F7" i="6" s="1"/>
  <c r="D206" i="24"/>
  <c r="C40" i="5" s="1"/>
  <c r="D202" i="24"/>
  <c r="C34" i="5" s="1"/>
  <c r="D197" i="24"/>
  <c r="C27" i="5" s="1"/>
  <c r="D193" i="24"/>
  <c r="C20" i="5" s="1"/>
  <c r="D189" i="24"/>
  <c r="C14" i="5" s="1"/>
  <c r="E170" i="24"/>
  <c r="F28" i="4" s="1"/>
  <c r="E169" i="24"/>
  <c r="E28" i="4" s="1"/>
  <c r="E168" i="24"/>
  <c r="D28" i="4" s="1"/>
  <c r="E167" i="24"/>
  <c r="C28" i="4" s="1"/>
  <c r="E166" i="24"/>
  <c r="B28" i="4" s="1"/>
  <c r="E164" i="24"/>
  <c r="F19" i="4" s="1"/>
  <c r="E163" i="24"/>
  <c r="E162" i="24"/>
  <c r="D19" i="4" s="1"/>
  <c r="E161" i="24"/>
  <c r="C19" i="4" s="1"/>
  <c r="E160" i="24"/>
  <c r="B19" i="4" s="1"/>
  <c r="E158" i="24"/>
  <c r="F10" i="4" s="1"/>
  <c r="E157" i="24"/>
  <c r="E10" i="4" s="1"/>
  <c r="E156" i="24"/>
  <c r="D10" i="4" s="1"/>
  <c r="E155" i="24"/>
  <c r="C10" i="4" s="1"/>
  <c r="E154" i="24"/>
  <c r="B10" i="4" s="1"/>
  <c r="E143" i="24"/>
  <c r="G34" i="3" s="1"/>
  <c r="CE94" i="24"/>
  <c r="CF93" i="24"/>
  <c r="CE93" i="24"/>
  <c r="I383" i="34" s="1"/>
  <c r="CE92" i="24"/>
  <c r="I382" i="34" s="1"/>
  <c r="CE91" i="24"/>
  <c r="I381" i="34" s="1"/>
  <c r="CE90" i="24"/>
  <c r="I380" i="34" s="1"/>
  <c r="AV89" i="24"/>
  <c r="AU89" i="24"/>
  <c r="AT89" i="24"/>
  <c r="AS89" i="24"/>
  <c r="AR89" i="24"/>
  <c r="AQ89" i="24"/>
  <c r="AP89" i="24"/>
  <c r="AO89" i="24"/>
  <c r="F186" i="34" s="1"/>
  <c r="AN89" i="24"/>
  <c r="AM89" i="24"/>
  <c r="AE38" i="31" s="1"/>
  <c r="AL89" i="24"/>
  <c r="C186" i="34" s="1"/>
  <c r="AK89" i="24"/>
  <c r="AJ89" i="24"/>
  <c r="AE35" i="31" s="1"/>
  <c r="AI89" i="24"/>
  <c r="AH89" i="24"/>
  <c r="AG89" i="24"/>
  <c r="AF89" i="24"/>
  <c r="AE89" i="24"/>
  <c r="AD89" i="24"/>
  <c r="AC89" i="24"/>
  <c r="AB89" i="24"/>
  <c r="AA89" i="24"/>
  <c r="Z89" i="24"/>
  <c r="Y89" i="24"/>
  <c r="X89" i="24"/>
  <c r="W89" i="24"/>
  <c r="AE22" i="31" s="1"/>
  <c r="V89" i="24"/>
  <c r="AE21" i="31" s="1"/>
  <c r="U89" i="24"/>
  <c r="T89" i="24"/>
  <c r="AE19" i="31" s="1"/>
  <c r="S89" i="24"/>
  <c r="R89" i="24"/>
  <c r="Q89" i="24"/>
  <c r="P89" i="24"/>
  <c r="O89" i="24"/>
  <c r="N89" i="24"/>
  <c r="M89" i="24"/>
  <c r="L89" i="24"/>
  <c r="K89" i="24"/>
  <c r="J89" i="24"/>
  <c r="I89" i="24"/>
  <c r="H89" i="24"/>
  <c r="AE7" i="31" s="1"/>
  <c r="G89" i="24"/>
  <c r="AE6" i="31" s="1"/>
  <c r="F89" i="24"/>
  <c r="E89" i="24"/>
  <c r="D89" i="24"/>
  <c r="AE3" i="31" s="1"/>
  <c r="C89" i="24"/>
  <c r="CE88" i="24"/>
  <c r="I377" i="34" s="1"/>
  <c r="CE87" i="24"/>
  <c r="I376" i="34" s="1"/>
  <c r="CE84" i="24"/>
  <c r="I372" i="34" s="1"/>
  <c r="CE83" i="24"/>
  <c r="CE82" i="24"/>
  <c r="CE81" i="24"/>
  <c r="CE80" i="24"/>
  <c r="CE79" i="24"/>
  <c r="CE78" i="24"/>
  <c r="CE77" i="24"/>
  <c r="CE76" i="24"/>
  <c r="CE75" i="24"/>
  <c r="CE74" i="24"/>
  <c r="CE73" i="24"/>
  <c r="CE72" i="24"/>
  <c r="CE71" i="24"/>
  <c r="CE70" i="24"/>
  <c r="CD69" i="24"/>
  <c r="CC69" i="24"/>
  <c r="CB69" i="24"/>
  <c r="C371" i="34" s="1"/>
  <c r="CA69" i="24"/>
  <c r="BZ69" i="24"/>
  <c r="BY69" i="24"/>
  <c r="BX69" i="24"/>
  <c r="BW69" i="24"/>
  <c r="BV69" i="24"/>
  <c r="BU69" i="24"/>
  <c r="BT69" i="24"/>
  <c r="BS69" i="24"/>
  <c r="BR69" i="24"/>
  <c r="BQ69" i="24"/>
  <c r="BP69" i="24"/>
  <c r="BO69" i="24"/>
  <c r="BN69" i="24"/>
  <c r="BM69" i="24"/>
  <c r="BL69" i="24"/>
  <c r="BK69" i="24"/>
  <c r="BJ69" i="24"/>
  <c r="BI69" i="24"/>
  <c r="BH69" i="24"/>
  <c r="BG69" i="24"/>
  <c r="C275" i="34" s="1"/>
  <c r="BF69" i="24"/>
  <c r="BE69" i="24"/>
  <c r="BD69" i="24"/>
  <c r="BC69" i="24"/>
  <c r="BB69" i="24"/>
  <c r="BA69" i="24"/>
  <c r="AZ69" i="24"/>
  <c r="AY69" i="24"/>
  <c r="AX69" i="24"/>
  <c r="AW69" i="24"/>
  <c r="AV69" i="24"/>
  <c r="AU69" i="24"/>
  <c r="AT69" i="24"/>
  <c r="AS69" i="24"/>
  <c r="AR69" i="24"/>
  <c r="AQ69" i="24"/>
  <c r="AP69" i="24"/>
  <c r="AO69" i="24"/>
  <c r="F179" i="34" s="1"/>
  <c r="AN69" i="24"/>
  <c r="AM69" i="24"/>
  <c r="AL69" i="24"/>
  <c r="AK69" i="24"/>
  <c r="AJ69" i="24"/>
  <c r="AI69" i="24"/>
  <c r="AH69" i="24"/>
  <c r="AG69" i="24"/>
  <c r="AF69" i="24"/>
  <c r="AE69" i="24"/>
  <c r="AD69" i="24"/>
  <c r="AC69" i="24"/>
  <c r="AB69" i="24"/>
  <c r="AA69" i="24"/>
  <c r="Z69" i="24"/>
  <c r="Y69" i="24"/>
  <c r="X69" i="24"/>
  <c r="W69" i="24"/>
  <c r="V69" i="24"/>
  <c r="U69" i="24"/>
  <c r="T69" i="24"/>
  <c r="S69" i="24"/>
  <c r="R69" i="24"/>
  <c r="Q69" i="24"/>
  <c r="P69" i="24"/>
  <c r="O15" i="31" s="1"/>
  <c r="O69" i="24"/>
  <c r="N69" i="24"/>
  <c r="M69" i="24"/>
  <c r="O12" i="31" s="1"/>
  <c r="L69" i="24"/>
  <c r="K69" i="24"/>
  <c r="J69" i="24"/>
  <c r="I69" i="24"/>
  <c r="H69" i="24"/>
  <c r="G69" i="24"/>
  <c r="F69" i="24"/>
  <c r="E69" i="24"/>
  <c r="D69" i="24"/>
  <c r="C69" i="24"/>
  <c r="CE68" i="24"/>
  <c r="I370" i="34" s="1"/>
  <c r="CE66" i="24"/>
  <c r="I368" i="34" s="1"/>
  <c r="CE65" i="24"/>
  <c r="I367" i="34" s="1"/>
  <c r="CE64" i="24"/>
  <c r="I366" i="34" s="1"/>
  <c r="CE63" i="24"/>
  <c r="I365" i="34" s="1"/>
  <c r="CE61" i="24"/>
  <c r="I363" i="34" s="1"/>
  <c r="CE60" i="24"/>
  <c r="H612" i="24" s="1"/>
  <c r="B53" i="24"/>
  <c r="CE51" i="24"/>
  <c r="B49" i="24"/>
  <c r="CE47" i="24"/>
  <c r="BN48" i="24" l="1"/>
  <c r="BN62" i="24" s="1"/>
  <c r="H65" i="31" s="1"/>
  <c r="G19" i="4"/>
  <c r="F59" i="15"/>
  <c r="H57" i="15"/>
  <c r="I57" i="15" s="1"/>
  <c r="BP48" i="24"/>
  <c r="BP62" i="24" s="1"/>
  <c r="H67" i="31" s="1"/>
  <c r="F35" i="15"/>
  <c r="H55" i="15"/>
  <c r="I55" i="15" s="1"/>
  <c r="AZ48" i="24"/>
  <c r="AZ62" i="24" s="1"/>
  <c r="C236" i="34" s="1"/>
  <c r="D48" i="24"/>
  <c r="D62" i="24" s="1"/>
  <c r="H3" i="31" s="1"/>
  <c r="E48" i="24"/>
  <c r="E62" i="24" s="1"/>
  <c r="H4" i="31" s="1"/>
  <c r="R48" i="24"/>
  <c r="R62" i="24" s="1"/>
  <c r="D76" i="34" s="1"/>
  <c r="T48" i="24"/>
  <c r="T62" i="24" s="1"/>
  <c r="H19" i="31" s="1"/>
  <c r="AH48" i="24"/>
  <c r="AH62" i="24" s="1"/>
  <c r="F140" i="34" s="1"/>
  <c r="AJ48" i="24"/>
  <c r="AJ62" i="24" s="1"/>
  <c r="H35" i="31" s="1"/>
  <c r="AX48" i="24"/>
  <c r="AX62" i="24" s="1"/>
  <c r="H204" i="34" s="1"/>
  <c r="F17" i="15"/>
  <c r="AK48" i="24"/>
  <c r="AK62" i="24" s="1"/>
  <c r="I140" i="34" s="1"/>
  <c r="G48" i="24"/>
  <c r="G62" i="24" s="1"/>
  <c r="G12" i="34" s="1"/>
  <c r="BS48" i="24"/>
  <c r="BS62" i="24" s="1"/>
  <c r="H70" i="31" s="1"/>
  <c r="I48" i="24"/>
  <c r="I62" i="24" s="1"/>
  <c r="H8" i="31" s="1"/>
  <c r="Y48" i="24"/>
  <c r="Y62" i="24" s="1"/>
  <c r="H24" i="31" s="1"/>
  <c r="AO48" i="24"/>
  <c r="AO62" i="24" s="1"/>
  <c r="F172" i="34" s="1"/>
  <c r="BU48" i="24"/>
  <c r="BU62" i="24" s="1"/>
  <c r="C332" i="34" s="1"/>
  <c r="J48" i="24"/>
  <c r="J62" i="24" s="1"/>
  <c r="H9" i="31" s="1"/>
  <c r="Z48" i="24"/>
  <c r="Z62" i="24" s="1"/>
  <c r="H25" i="31" s="1"/>
  <c r="AP48" i="24"/>
  <c r="AP62" i="24" s="1"/>
  <c r="H41" i="31" s="1"/>
  <c r="BF48" i="24"/>
  <c r="BF62" i="24" s="1"/>
  <c r="H57" i="31" s="1"/>
  <c r="BV48" i="24"/>
  <c r="BV62" i="24" s="1"/>
  <c r="D332" i="34" s="1"/>
  <c r="F56" i="15"/>
  <c r="AM48" i="24"/>
  <c r="AM62" i="24" s="1"/>
  <c r="H38" i="31" s="1"/>
  <c r="H48" i="24"/>
  <c r="H62" i="24" s="1"/>
  <c r="H7" i="31" s="1"/>
  <c r="AN48" i="24"/>
  <c r="AN62" i="24" s="1"/>
  <c r="E172" i="34" s="1"/>
  <c r="BT48" i="24"/>
  <c r="BT62" i="24" s="1"/>
  <c r="H71" i="31" s="1"/>
  <c r="K48" i="24"/>
  <c r="K62" i="24" s="1"/>
  <c r="H10" i="31" s="1"/>
  <c r="AA48" i="24"/>
  <c r="AA62" i="24" s="1"/>
  <c r="H26" i="31" s="1"/>
  <c r="AQ48" i="24"/>
  <c r="AQ62" i="24" s="1"/>
  <c r="H42" i="31" s="1"/>
  <c r="BG48" i="24"/>
  <c r="BG62" i="24" s="1"/>
  <c r="C268" i="34" s="1"/>
  <c r="BX48" i="24"/>
  <c r="BX62" i="24" s="1"/>
  <c r="H75" i="31" s="1"/>
  <c r="H19" i="15"/>
  <c r="I19" i="15" s="1"/>
  <c r="BQ48" i="24"/>
  <c r="BQ62" i="24" s="1"/>
  <c r="H68" i="31" s="1"/>
  <c r="W48" i="24"/>
  <c r="W62" i="24" s="1"/>
  <c r="H22" i="31" s="1"/>
  <c r="BC48" i="24"/>
  <c r="BC62" i="24" s="1"/>
  <c r="H54" i="31" s="1"/>
  <c r="L48" i="24"/>
  <c r="L62" i="24" s="1"/>
  <c r="H11" i="31" s="1"/>
  <c r="AR48" i="24"/>
  <c r="AR62" i="24" s="1"/>
  <c r="I172" i="34" s="1"/>
  <c r="BY48" i="24"/>
  <c r="BY62" i="24" s="1"/>
  <c r="G332" i="34" s="1"/>
  <c r="M48" i="24"/>
  <c r="M62" i="24" s="1"/>
  <c r="F44" i="34" s="1"/>
  <c r="AC48" i="24"/>
  <c r="AC62" i="24" s="1"/>
  <c r="H28" i="31" s="1"/>
  <c r="AS48" i="24"/>
  <c r="AS62" i="24" s="1"/>
  <c r="C204" i="34" s="1"/>
  <c r="BI48" i="24"/>
  <c r="BI62" i="24" s="1"/>
  <c r="H60" i="31" s="1"/>
  <c r="CA48" i="24"/>
  <c r="CA62" i="24" s="1"/>
  <c r="H78" i="31" s="1"/>
  <c r="F37" i="15"/>
  <c r="AB48" i="24"/>
  <c r="AB62" i="24" s="1"/>
  <c r="H27" i="31" s="1"/>
  <c r="BH48" i="24"/>
  <c r="BH62" i="24" s="1"/>
  <c r="H59" i="31" s="1"/>
  <c r="N48" i="24"/>
  <c r="N62" i="24" s="1"/>
  <c r="G44" i="34" s="1"/>
  <c r="AD48" i="24"/>
  <c r="AD62" i="24" s="1"/>
  <c r="H29" i="31" s="1"/>
  <c r="AT48" i="24"/>
  <c r="AT62" i="24" s="1"/>
  <c r="H45" i="31" s="1"/>
  <c r="BJ48" i="24"/>
  <c r="BJ62" i="24" s="1"/>
  <c r="F268" i="34" s="1"/>
  <c r="CB48" i="24"/>
  <c r="CB62" i="24" s="1"/>
  <c r="C364" i="34" s="1"/>
  <c r="H15" i="15"/>
  <c r="I15" i="15" s="1"/>
  <c r="H42" i="15"/>
  <c r="I42" i="15" s="1"/>
  <c r="BK48" i="24"/>
  <c r="BK62" i="24" s="1"/>
  <c r="H62" i="31" s="1"/>
  <c r="O48" i="24"/>
  <c r="O62" i="24" s="1"/>
  <c r="H14" i="31" s="1"/>
  <c r="AE48" i="24"/>
  <c r="AE62" i="24" s="1"/>
  <c r="C140" i="34" s="1"/>
  <c r="AU48" i="24"/>
  <c r="AU62" i="24" s="1"/>
  <c r="H46" i="31" s="1"/>
  <c r="CC48" i="24"/>
  <c r="CC62" i="24" s="1"/>
  <c r="H80" i="31" s="1"/>
  <c r="P48" i="24"/>
  <c r="P62" i="24" s="1"/>
  <c r="I44" i="34" s="1"/>
  <c r="AF48" i="24"/>
  <c r="AF62" i="24" s="1"/>
  <c r="H31" i="31" s="1"/>
  <c r="AV48" i="24"/>
  <c r="AV62" i="24" s="1"/>
  <c r="H47" i="31" s="1"/>
  <c r="BL48" i="24"/>
  <c r="BL62" i="24" s="1"/>
  <c r="H63" i="31" s="1"/>
  <c r="CD48" i="24"/>
  <c r="U48" i="24"/>
  <c r="U62" i="24" s="1"/>
  <c r="H20" i="31" s="1"/>
  <c r="Q48" i="24"/>
  <c r="Q62" i="24" s="1"/>
  <c r="H16" i="31" s="1"/>
  <c r="AG48" i="24"/>
  <c r="AG62" i="24" s="1"/>
  <c r="E140" i="34" s="1"/>
  <c r="AW48" i="24"/>
  <c r="AW62" i="24" s="1"/>
  <c r="H48" i="31" s="1"/>
  <c r="BM48" i="24"/>
  <c r="BM62" i="24" s="1"/>
  <c r="I268" i="34" s="1"/>
  <c r="F49" i="15"/>
  <c r="C48" i="24"/>
  <c r="C62" i="24" s="1"/>
  <c r="H2" i="31" s="1"/>
  <c r="S48" i="24"/>
  <c r="S62" i="24" s="1"/>
  <c r="H18" i="31" s="1"/>
  <c r="AI48" i="24"/>
  <c r="AI62" i="24" s="1"/>
  <c r="H34" i="31" s="1"/>
  <c r="AY48" i="24"/>
  <c r="AY62" i="24" s="1"/>
  <c r="I204" i="34" s="1"/>
  <c r="BO48" i="24"/>
  <c r="BO62" i="24" s="1"/>
  <c r="H66" i="31" s="1"/>
  <c r="F48" i="24"/>
  <c r="F62" i="24" s="1"/>
  <c r="F12" i="34" s="1"/>
  <c r="V48" i="24"/>
  <c r="V62" i="24" s="1"/>
  <c r="H76" i="34" s="1"/>
  <c r="AL48" i="24"/>
  <c r="AL62" i="24" s="1"/>
  <c r="H37" i="31" s="1"/>
  <c r="BB48" i="24"/>
  <c r="BB62" i="24" s="1"/>
  <c r="E236" i="34" s="1"/>
  <c r="BR48" i="24"/>
  <c r="BR62" i="24" s="1"/>
  <c r="H69" i="31" s="1"/>
  <c r="F45" i="15"/>
  <c r="BA48" i="24"/>
  <c r="BA62" i="24" s="1"/>
  <c r="H52" i="31" s="1"/>
  <c r="F41" i="15"/>
  <c r="X48" i="24"/>
  <c r="X62" i="24" s="1"/>
  <c r="H23" i="31" s="1"/>
  <c r="BD48" i="24"/>
  <c r="BD62" i="24" s="1"/>
  <c r="H55" i="31" s="1"/>
  <c r="BE48" i="24"/>
  <c r="BE62" i="24" s="1"/>
  <c r="H236" i="34" s="1"/>
  <c r="BZ48" i="24"/>
  <c r="BZ62" i="24" s="1"/>
  <c r="H77" i="31" s="1"/>
  <c r="BW48" i="24"/>
  <c r="BW62" i="24" s="1"/>
  <c r="H74" i="31" s="1"/>
  <c r="H51" i="15"/>
  <c r="I51" i="15" s="1"/>
  <c r="F33" i="15"/>
  <c r="F58" i="15"/>
  <c r="F28" i="15"/>
  <c r="H39" i="15"/>
  <c r="I39" i="15" s="1"/>
  <c r="H44" i="15"/>
  <c r="I44" i="15" s="1"/>
  <c r="F30" i="15"/>
  <c r="F63" i="15"/>
  <c r="H21" i="15"/>
  <c r="I21" i="15" s="1"/>
  <c r="F36" i="15"/>
  <c r="F16" i="15"/>
  <c r="F22" i="15"/>
  <c r="F53" i="15"/>
  <c r="F65" i="15"/>
  <c r="D383" i="24"/>
  <c r="C137" i="8" s="1"/>
  <c r="D341" i="24"/>
  <c r="C87" i="8" s="1"/>
  <c r="I612" i="24"/>
  <c r="CF91" i="24"/>
  <c r="G612" i="24"/>
  <c r="CE69" i="24"/>
  <c r="I371" i="34" s="1"/>
  <c r="J612" i="24"/>
  <c r="G172" i="34"/>
  <c r="G154" i="34"/>
  <c r="AE34" i="31"/>
  <c r="D147" i="34"/>
  <c r="O31" i="31"/>
  <c r="O47" i="31"/>
  <c r="F211" i="34"/>
  <c r="O63" i="31"/>
  <c r="H275" i="34"/>
  <c r="O79" i="31"/>
  <c r="AE4" i="31"/>
  <c r="E26" i="34"/>
  <c r="G90" i="34"/>
  <c r="AE20" i="31"/>
  <c r="AE36" i="31"/>
  <c r="I154" i="34"/>
  <c r="D612" i="24"/>
  <c r="O58" i="31"/>
  <c r="C211" i="34"/>
  <c r="O44" i="31"/>
  <c r="O14" i="31"/>
  <c r="H51" i="34"/>
  <c r="O16" i="31"/>
  <c r="C83" i="34"/>
  <c r="E147" i="34"/>
  <c r="O32" i="31"/>
  <c r="O48" i="31"/>
  <c r="G211" i="34"/>
  <c r="I275" i="34"/>
  <c r="O64" i="31"/>
  <c r="D371" i="34"/>
  <c r="O80" i="31"/>
  <c r="AE5" i="31"/>
  <c r="F26" i="34"/>
  <c r="F50" i="15"/>
  <c r="E19" i="4"/>
  <c r="O49" i="31"/>
  <c r="H211" i="34"/>
  <c r="CF2" i="28"/>
  <c r="D5" i="7"/>
  <c r="F612" i="24"/>
  <c r="O28" i="31"/>
  <c r="H115" i="34"/>
  <c r="C19" i="34"/>
  <c r="O2" i="31"/>
  <c r="O18" i="31"/>
  <c r="G147" i="34"/>
  <c r="O34" i="31"/>
  <c r="I211" i="34"/>
  <c r="O50" i="31"/>
  <c r="D307" i="34"/>
  <c r="O66" i="31"/>
  <c r="F26" i="15"/>
  <c r="F43" i="15"/>
  <c r="AE33" i="31"/>
  <c r="F154" i="34"/>
  <c r="O45" i="31"/>
  <c r="D211" i="34"/>
  <c r="CF90" i="24"/>
  <c r="AD52" i="24" s="1"/>
  <c r="AD67" i="24" s="1"/>
  <c r="O19" i="31"/>
  <c r="F83" i="34"/>
  <c r="O35" i="31"/>
  <c r="H147" i="34"/>
  <c r="O51" i="31"/>
  <c r="C243" i="34"/>
  <c r="O67" i="31"/>
  <c r="E307" i="34"/>
  <c r="I26" i="34"/>
  <c r="AE8" i="31"/>
  <c r="AE24" i="31"/>
  <c r="D122" i="34"/>
  <c r="I384" i="34"/>
  <c r="L612" i="24"/>
  <c r="F51" i="34"/>
  <c r="C300" i="34"/>
  <c r="O40" i="31"/>
  <c r="AE40" i="31"/>
  <c r="O76" i="31"/>
  <c r="G339" i="34"/>
  <c r="O17" i="31"/>
  <c r="D83" i="34"/>
  <c r="E19" i="34"/>
  <c r="O4" i="31"/>
  <c r="G83" i="34"/>
  <c r="O20" i="31"/>
  <c r="I147" i="34"/>
  <c r="O36" i="31"/>
  <c r="D243" i="34"/>
  <c r="O52" i="31"/>
  <c r="O68" i="31"/>
  <c r="F307" i="34"/>
  <c r="AE9" i="31"/>
  <c r="C58" i="34"/>
  <c r="AE25" i="31"/>
  <c r="E122" i="34"/>
  <c r="AE41" i="31"/>
  <c r="G186" i="34"/>
  <c r="C113" i="8"/>
  <c r="F54" i="15"/>
  <c r="I51" i="34"/>
  <c r="O21" i="31"/>
  <c r="H83" i="34"/>
  <c r="O69" i="31"/>
  <c r="G307" i="34"/>
  <c r="F122" i="34"/>
  <c r="AE26" i="31"/>
  <c r="H186" i="34"/>
  <c r="AE42" i="31"/>
  <c r="E220" i="24"/>
  <c r="D258" i="24"/>
  <c r="D27" i="7" s="1"/>
  <c r="H20" i="15"/>
  <c r="I20" i="15" s="1"/>
  <c r="F47" i="15"/>
  <c r="O61" i="31"/>
  <c r="F275" i="34"/>
  <c r="I339" i="34"/>
  <c r="O78" i="31"/>
  <c r="O33" i="31"/>
  <c r="F147" i="34"/>
  <c r="O37" i="31"/>
  <c r="C179" i="34"/>
  <c r="O6" i="31"/>
  <c r="G19" i="34"/>
  <c r="I83" i="34"/>
  <c r="O22" i="31"/>
  <c r="O38" i="31"/>
  <c r="D179" i="34"/>
  <c r="O54" i="31"/>
  <c r="F243" i="34"/>
  <c r="H307" i="34"/>
  <c r="O70" i="31"/>
  <c r="AE11" i="31"/>
  <c r="E58" i="34"/>
  <c r="AE27" i="31"/>
  <c r="G122" i="34"/>
  <c r="AE43" i="31"/>
  <c r="I186" i="34"/>
  <c r="F24" i="6"/>
  <c r="E233" i="24"/>
  <c r="F32" i="6" s="1"/>
  <c r="C16" i="8"/>
  <c r="D308" i="24"/>
  <c r="D367" i="24"/>
  <c r="H18" i="15"/>
  <c r="I18" i="15" s="1"/>
  <c r="F18" i="15"/>
  <c r="E275" i="34"/>
  <c r="O60" i="31"/>
  <c r="E211" i="34"/>
  <c r="O46" i="31"/>
  <c r="D58" i="34"/>
  <c r="AE10" i="31"/>
  <c r="O7" i="31"/>
  <c r="H19" i="34"/>
  <c r="O23" i="31"/>
  <c r="C115" i="34"/>
  <c r="E179" i="34"/>
  <c r="O39" i="31"/>
  <c r="G243" i="34"/>
  <c r="O55" i="31"/>
  <c r="O71" i="31"/>
  <c r="I307" i="34"/>
  <c r="AE12" i="31"/>
  <c r="F58" i="34"/>
  <c r="AE28" i="31"/>
  <c r="H122" i="34"/>
  <c r="AE44" i="31"/>
  <c r="C218" i="34"/>
  <c r="AE2" i="31"/>
  <c r="C26" i="34"/>
  <c r="F236" i="34"/>
  <c r="E371" i="34"/>
  <c r="C615" i="24"/>
  <c r="O3" i="31"/>
  <c r="D19" i="34"/>
  <c r="O5" i="31"/>
  <c r="F19" i="34"/>
  <c r="O53" i="31"/>
  <c r="E243" i="34"/>
  <c r="I19" i="34"/>
  <c r="O8" i="31"/>
  <c r="O24" i="31"/>
  <c r="D115" i="34"/>
  <c r="H243" i="34"/>
  <c r="O56" i="31"/>
  <c r="O72" i="31"/>
  <c r="C339" i="34"/>
  <c r="AE13" i="31"/>
  <c r="G58" i="34"/>
  <c r="AE29" i="31"/>
  <c r="I122" i="34"/>
  <c r="AE45" i="31"/>
  <c r="D218" i="34"/>
  <c r="G10" i="4"/>
  <c r="O77" i="31"/>
  <c r="H339" i="34"/>
  <c r="O65" i="31"/>
  <c r="C307" i="34"/>
  <c r="O9" i="31"/>
  <c r="C51" i="34"/>
  <c r="O25" i="31"/>
  <c r="E115" i="34"/>
  <c r="O41" i="31"/>
  <c r="G179" i="34"/>
  <c r="O57" i="31"/>
  <c r="I243" i="34"/>
  <c r="O73" i="31"/>
  <c r="D339" i="34"/>
  <c r="CD85" i="24"/>
  <c r="H58" i="34"/>
  <c r="AE14" i="31"/>
  <c r="C154" i="34"/>
  <c r="AE30" i="31"/>
  <c r="E218" i="34"/>
  <c r="AE46" i="31"/>
  <c r="F24" i="15"/>
  <c r="F34" i="15"/>
  <c r="H52" i="15"/>
  <c r="I52" i="15" s="1"/>
  <c r="F52" i="15"/>
  <c r="O13" i="31"/>
  <c r="G51" i="34"/>
  <c r="G275" i="34"/>
  <c r="O62" i="31"/>
  <c r="D51" i="34"/>
  <c r="O10" i="31"/>
  <c r="O26" i="31"/>
  <c r="F115" i="34"/>
  <c r="H179" i="34"/>
  <c r="O42" i="31"/>
  <c r="E339" i="34"/>
  <c r="O74" i="31"/>
  <c r="AE15" i="31"/>
  <c r="I58" i="34"/>
  <c r="D154" i="34"/>
  <c r="AE31" i="31"/>
  <c r="F218" i="34"/>
  <c r="AE47" i="31"/>
  <c r="CP2" i="30"/>
  <c r="D416" i="24"/>
  <c r="AE17" i="31"/>
  <c r="D90" i="34"/>
  <c r="H38" i="15"/>
  <c r="I38" i="15" s="1"/>
  <c r="F38" i="15"/>
  <c r="O29" i="31"/>
  <c r="I115" i="34"/>
  <c r="AE18" i="31"/>
  <c r="C147" i="34"/>
  <c r="O30" i="31"/>
  <c r="BK2" i="30"/>
  <c r="I362" i="34"/>
  <c r="H64" i="31"/>
  <c r="E51" i="34"/>
  <c r="O11" i="31"/>
  <c r="O27" i="31"/>
  <c r="G115" i="34"/>
  <c r="I179" i="34"/>
  <c r="O43" i="31"/>
  <c r="O59" i="31"/>
  <c r="D275" i="34"/>
  <c r="O75" i="31"/>
  <c r="F339" i="34"/>
  <c r="AE16" i="31"/>
  <c r="C90" i="34"/>
  <c r="E154" i="34"/>
  <c r="AE32" i="31"/>
  <c r="CE89" i="24"/>
  <c r="H25" i="15"/>
  <c r="I25" i="15" s="1"/>
  <c r="F25" i="15"/>
  <c r="F69" i="15"/>
  <c r="D26" i="34"/>
  <c r="D186" i="34"/>
  <c r="G26" i="34"/>
  <c r="F29" i="15"/>
  <c r="F48" i="15"/>
  <c r="H26" i="34"/>
  <c r="F90" i="34"/>
  <c r="F27" i="15"/>
  <c r="H90" i="34"/>
  <c r="AE37" i="31"/>
  <c r="F46" i="15"/>
  <c r="I90" i="34"/>
  <c r="H154" i="34"/>
  <c r="F23" i="15"/>
  <c r="C122" i="34"/>
  <c r="AE23" i="31"/>
  <c r="AE39" i="31"/>
  <c r="E186" i="34"/>
  <c r="G28" i="4"/>
  <c r="C170" i="8"/>
  <c r="DF2" i="30"/>
  <c r="F64" i="15"/>
  <c r="D616" i="25"/>
  <c r="C716" i="25"/>
  <c r="C649" i="25"/>
  <c r="M717" i="25" s="1"/>
  <c r="H51" i="31" l="1"/>
  <c r="D12" i="34"/>
  <c r="I76" i="34"/>
  <c r="E300" i="34"/>
  <c r="F76" i="34"/>
  <c r="C108" i="34"/>
  <c r="E12" i="34"/>
  <c r="D108" i="34"/>
  <c r="G140" i="34"/>
  <c r="G204" i="34"/>
  <c r="H32" i="31"/>
  <c r="H49" i="31"/>
  <c r="H300" i="34"/>
  <c r="H79" i="31"/>
  <c r="H61" i="31"/>
  <c r="I332" i="34"/>
  <c r="E204" i="34"/>
  <c r="H30" i="31"/>
  <c r="H44" i="34"/>
  <c r="H50" i="31"/>
  <c r="H44" i="31"/>
  <c r="H17" i="31"/>
  <c r="H39" i="31"/>
  <c r="G300" i="34"/>
  <c r="H5" i="31"/>
  <c r="G76" i="34"/>
  <c r="D268" i="34"/>
  <c r="H6" i="31"/>
  <c r="H140" i="34"/>
  <c r="F108" i="34"/>
  <c r="H40" i="31"/>
  <c r="H21" i="31"/>
  <c r="D364" i="34"/>
  <c r="D44" i="34"/>
  <c r="H33" i="31"/>
  <c r="H72" i="31"/>
  <c r="H58" i="31"/>
  <c r="H172" i="34"/>
  <c r="H268" i="34"/>
  <c r="C76" i="34"/>
  <c r="F204" i="34"/>
  <c r="I108" i="34"/>
  <c r="D140" i="34"/>
  <c r="H53" i="31"/>
  <c r="F332" i="34"/>
  <c r="I12" i="34"/>
  <c r="F300" i="34"/>
  <c r="H108" i="34"/>
  <c r="C172" i="34"/>
  <c r="H15" i="31"/>
  <c r="H36" i="31"/>
  <c r="G108" i="34"/>
  <c r="C44" i="34"/>
  <c r="H56" i="31"/>
  <c r="D236" i="34"/>
  <c r="D204" i="34"/>
  <c r="H12" i="31"/>
  <c r="H13" i="31"/>
  <c r="I236" i="34"/>
  <c r="H12" i="34"/>
  <c r="H76" i="31"/>
  <c r="D172" i="34"/>
  <c r="H73" i="31"/>
  <c r="C12" i="34"/>
  <c r="E268" i="34"/>
  <c r="E76" i="34"/>
  <c r="G236" i="34"/>
  <c r="H43" i="31"/>
  <c r="D300" i="34"/>
  <c r="CE62" i="24"/>
  <c r="I364" i="34" s="1"/>
  <c r="E108" i="34"/>
  <c r="E380" i="24"/>
  <c r="E44" i="34"/>
  <c r="I300" i="34"/>
  <c r="D12" i="33"/>
  <c r="G268" i="34"/>
  <c r="H332" i="34"/>
  <c r="E332" i="34"/>
  <c r="CE48" i="24"/>
  <c r="D350" i="24"/>
  <c r="M29" i="31"/>
  <c r="I113" i="34"/>
  <c r="AD85" i="24"/>
  <c r="C695" i="24" s="1"/>
  <c r="BZ52" i="24"/>
  <c r="BZ67" i="24" s="1"/>
  <c r="BJ52" i="24"/>
  <c r="BJ67" i="24" s="1"/>
  <c r="AT52" i="24"/>
  <c r="AT67" i="24" s="1"/>
  <c r="BX52" i="24"/>
  <c r="BX67" i="24" s="1"/>
  <c r="BH52" i="24"/>
  <c r="BH67" i="24" s="1"/>
  <c r="AR52" i="24"/>
  <c r="AR67" i="24" s="1"/>
  <c r="AB52" i="24"/>
  <c r="AB67" i="24" s="1"/>
  <c r="L52" i="24"/>
  <c r="L67" i="24" s="1"/>
  <c r="C52" i="24"/>
  <c r="CB52" i="24"/>
  <c r="CB67" i="24" s="1"/>
  <c r="C369" i="34" s="1"/>
  <c r="AF52" i="24"/>
  <c r="AF67" i="24" s="1"/>
  <c r="O52" i="24"/>
  <c r="O67" i="24" s="1"/>
  <c r="BY52" i="24"/>
  <c r="BY67" i="24" s="1"/>
  <c r="BW52" i="24"/>
  <c r="BW67" i="24" s="1"/>
  <c r="BG52" i="24"/>
  <c r="BG67" i="24" s="1"/>
  <c r="C273" i="34" s="1"/>
  <c r="AQ52" i="24"/>
  <c r="AQ67" i="24" s="1"/>
  <c r="AA52" i="24"/>
  <c r="AA67" i="24" s="1"/>
  <c r="K52" i="24"/>
  <c r="K67" i="24" s="1"/>
  <c r="BC52" i="24"/>
  <c r="BC67" i="24" s="1"/>
  <c r="G52" i="24"/>
  <c r="G67" i="24" s="1"/>
  <c r="Q52" i="24"/>
  <c r="Q67" i="24" s="1"/>
  <c r="BV52" i="24"/>
  <c r="BV67" i="24" s="1"/>
  <c r="BF52" i="24"/>
  <c r="BF67" i="24" s="1"/>
  <c r="AP52" i="24"/>
  <c r="AP67" i="24" s="1"/>
  <c r="Z52" i="24"/>
  <c r="Z67" i="24" s="1"/>
  <c r="J52" i="24"/>
  <c r="J67" i="24" s="1"/>
  <c r="BU52" i="24"/>
  <c r="BU67" i="24" s="1"/>
  <c r="C337" i="34" s="1"/>
  <c r="BE52" i="24"/>
  <c r="BE67" i="24" s="1"/>
  <c r="AO52" i="24"/>
  <c r="AO67" i="24" s="1"/>
  <c r="I52" i="24"/>
  <c r="I67" i="24" s="1"/>
  <c r="W52" i="24"/>
  <c r="W67" i="24" s="1"/>
  <c r="S52" i="24"/>
  <c r="S67" i="24" s="1"/>
  <c r="AG52" i="24"/>
  <c r="AG67" i="24" s="1"/>
  <c r="AU52" i="24"/>
  <c r="AU67" i="24" s="1"/>
  <c r="M52" i="24"/>
  <c r="M67" i="24" s="1"/>
  <c r="Y52" i="24"/>
  <c r="Y67" i="24" s="1"/>
  <c r="AM52" i="24"/>
  <c r="AM67" i="24" s="1"/>
  <c r="BO52" i="24"/>
  <c r="BO67" i="24" s="1"/>
  <c r="AW52" i="24"/>
  <c r="AW67" i="24" s="1"/>
  <c r="BT52" i="24"/>
  <c r="BT67" i="24" s="1"/>
  <c r="BD52" i="24"/>
  <c r="BD67" i="24" s="1"/>
  <c r="AN52" i="24"/>
  <c r="AN67" i="24" s="1"/>
  <c r="X52" i="24"/>
  <c r="X67" i="24" s="1"/>
  <c r="H52" i="24"/>
  <c r="H67" i="24" s="1"/>
  <c r="AY52" i="24"/>
  <c r="AY67" i="24" s="1"/>
  <c r="BM52" i="24"/>
  <c r="BM67" i="24" s="1"/>
  <c r="BS52" i="24"/>
  <c r="BS67" i="24" s="1"/>
  <c r="AV52" i="24"/>
  <c r="AV67" i="24" s="1"/>
  <c r="AE52" i="24"/>
  <c r="AE67" i="24" s="1"/>
  <c r="AC52" i="24"/>
  <c r="AC67" i="24" s="1"/>
  <c r="BR52" i="24"/>
  <c r="BR67" i="24" s="1"/>
  <c r="BB52" i="24"/>
  <c r="BB67" i="24" s="1"/>
  <c r="AL52" i="24"/>
  <c r="AL67" i="24" s="1"/>
  <c r="V52" i="24"/>
  <c r="V67" i="24" s="1"/>
  <c r="F52" i="24"/>
  <c r="F67" i="24" s="1"/>
  <c r="BQ52" i="24"/>
  <c r="BQ67" i="24" s="1"/>
  <c r="AK52" i="24"/>
  <c r="AK67" i="24" s="1"/>
  <c r="U52" i="24"/>
  <c r="U67" i="24" s="1"/>
  <c r="CA52" i="24"/>
  <c r="CA67" i="24" s="1"/>
  <c r="BA52" i="24"/>
  <c r="BA67" i="24" s="1"/>
  <c r="E52" i="24"/>
  <c r="E67" i="24" s="1"/>
  <c r="CC52" i="24"/>
  <c r="CC67" i="24" s="1"/>
  <c r="BP52" i="24"/>
  <c r="BP67" i="24" s="1"/>
  <c r="AZ52" i="24"/>
  <c r="AZ67" i="24" s="1"/>
  <c r="AJ52" i="24"/>
  <c r="AJ67" i="24" s="1"/>
  <c r="T52" i="24"/>
  <c r="T67" i="24" s="1"/>
  <c r="D52" i="24"/>
  <c r="D67" i="24" s="1"/>
  <c r="AI52" i="24"/>
  <c r="AI67" i="24" s="1"/>
  <c r="CD52" i="24"/>
  <c r="BN52" i="24"/>
  <c r="BN67" i="24" s="1"/>
  <c r="AX52" i="24"/>
  <c r="AX67" i="24" s="1"/>
  <c r="AH52" i="24"/>
  <c r="AH67" i="24" s="1"/>
  <c r="R52" i="24"/>
  <c r="R67" i="24" s="1"/>
  <c r="BL52" i="24"/>
  <c r="BL67" i="24" s="1"/>
  <c r="P52" i="24"/>
  <c r="P67" i="24" s="1"/>
  <c r="BK52" i="24"/>
  <c r="BK67" i="24" s="1"/>
  <c r="AS52" i="24"/>
  <c r="AS67" i="24" s="1"/>
  <c r="BI52" i="24"/>
  <c r="BI67" i="24" s="1"/>
  <c r="N52" i="24"/>
  <c r="N67" i="24" s="1"/>
  <c r="I378" i="34"/>
  <c r="K612" i="24"/>
  <c r="D708" i="25"/>
  <c r="D692" i="25"/>
  <c r="D676" i="25"/>
  <c r="D645" i="25"/>
  <c r="D643" i="25"/>
  <c r="D641" i="25"/>
  <c r="D639" i="25"/>
  <c r="D637" i="25"/>
  <c r="D635" i="25"/>
  <c r="D633" i="25"/>
  <c r="D631" i="25"/>
  <c r="D625" i="25"/>
  <c r="D705" i="25"/>
  <c r="D689" i="25"/>
  <c r="D673" i="25"/>
  <c r="D617" i="25"/>
  <c r="D702" i="25"/>
  <c r="D686" i="25"/>
  <c r="D670" i="25"/>
  <c r="D628" i="25"/>
  <c r="D699" i="25"/>
  <c r="D683" i="25"/>
  <c r="D624" i="25"/>
  <c r="D712" i="25"/>
  <c r="D696" i="25"/>
  <c r="D680" i="25"/>
  <c r="D703" i="25"/>
  <c r="D687" i="25"/>
  <c r="D671" i="25"/>
  <c r="D648" i="25"/>
  <c r="D646" i="25"/>
  <c r="D630" i="25"/>
  <c r="D627" i="25"/>
  <c r="D622" i="25"/>
  <c r="D704" i="25"/>
  <c r="D688" i="25"/>
  <c r="D672" i="25"/>
  <c r="D626" i="25"/>
  <c r="D711" i="25"/>
  <c r="D695" i="25"/>
  <c r="D679" i="25"/>
  <c r="D647" i="25"/>
  <c r="D618" i="25"/>
  <c r="D642" i="25"/>
  <c r="D706" i="25"/>
  <c r="D701" i="25"/>
  <c r="D690" i="25"/>
  <c r="D685" i="25"/>
  <c r="D674" i="25"/>
  <c r="D669" i="25"/>
  <c r="D638" i="25"/>
  <c r="D714" i="25"/>
  <c r="D698" i="25"/>
  <c r="D682" i="25"/>
  <c r="D700" i="25"/>
  <c r="D684" i="25"/>
  <c r="D717" i="25"/>
  <c r="D644" i="25"/>
  <c r="D623" i="25"/>
  <c r="D713" i="25"/>
  <c r="D697" i="25"/>
  <c r="D681" i="25"/>
  <c r="D640" i="25"/>
  <c r="D710" i="25"/>
  <c r="D694" i="25"/>
  <c r="D678" i="25"/>
  <c r="D629" i="25"/>
  <c r="D621" i="25"/>
  <c r="D636" i="25"/>
  <c r="D620" i="25"/>
  <c r="D691" i="25"/>
  <c r="D619" i="25"/>
  <c r="D709" i="25"/>
  <c r="D677" i="25"/>
  <c r="D707" i="25"/>
  <c r="D675" i="25"/>
  <c r="D634" i="25"/>
  <c r="D632" i="25"/>
  <c r="D693" i="25"/>
  <c r="F234" i="24"/>
  <c r="F16" i="6"/>
  <c r="C50" i="8"/>
  <c r="D352" i="24"/>
  <c r="C103" i="8" s="1"/>
  <c r="F309" i="24"/>
  <c r="D23" i="33"/>
  <c r="E414" i="24"/>
  <c r="C167" i="8"/>
  <c r="E373" i="34"/>
  <c r="C94" i="15"/>
  <c r="G94" i="15" s="1"/>
  <c r="C121" i="8"/>
  <c r="D384" i="24"/>
  <c r="C42" i="15" l="1"/>
  <c r="G42" i="15" s="1"/>
  <c r="I117" i="34"/>
  <c r="M44" i="31"/>
  <c r="AS85" i="24"/>
  <c r="C209" i="34"/>
  <c r="E85" i="24"/>
  <c r="M4" i="31"/>
  <c r="E17" i="34"/>
  <c r="AY85" i="24"/>
  <c r="M50" i="31"/>
  <c r="I209" i="34"/>
  <c r="F177" i="34"/>
  <c r="M40" i="31"/>
  <c r="AO85" i="24"/>
  <c r="G337" i="34"/>
  <c r="M76" i="31"/>
  <c r="BY85" i="24"/>
  <c r="G273" i="34"/>
  <c r="BK85" i="24"/>
  <c r="M62" i="31"/>
  <c r="M52" i="31"/>
  <c r="BA85" i="24"/>
  <c r="D241" i="34"/>
  <c r="H17" i="34"/>
  <c r="H85" i="24"/>
  <c r="M7" i="31"/>
  <c r="BE85" i="24"/>
  <c r="H241" i="34"/>
  <c r="M56" i="31"/>
  <c r="M14" i="31"/>
  <c r="O85" i="24"/>
  <c r="H49" i="34"/>
  <c r="BU85" i="24"/>
  <c r="M72" i="31"/>
  <c r="R85" i="24"/>
  <c r="M17" i="31"/>
  <c r="D81" i="34"/>
  <c r="M36" i="31"/>
  <c r="AK85" i="24"/>
  <c r="I145" i="34"/>
  <c r="G241" i="34"/>
  <c r="M55" i="31"/>
  <c r="BD85" i="24"/>
  <c r="M25" i="31"/>
  <c r="E113" i="34"/>
  <c r="Z85" i="24"/>
  <c r="C67" i="24"/>
  <c r="CE52" i="24"/>
  <c r="D145" i="34"/>
  <c r="AF85" i="24"/>
  <c r="M31" i="31"/>
  <c r="AH85" i="24"/>
  <c r="F145" i="34"/>
  <c r="M33" i="31"/>
  <c r="F305" i="34"/>
  <c r="M68" i="31"/>
  <c r="BQ85" i="24"/>
  <c r="M71" i="31"/>
  <c r="BT85" i="24"/>
  <c r="I305" i="34"/>
  <c r="M41" i="31"/>
  <c r="AP85" i="24"/>
  <c r="G177" i="34"/>
  <c r="L85" i="24"/>
  <c r="M11" i="31"/>
  <c r="E49" i="34"/>
  <c r="BL85" i="24"/>
  <c r="M63" i="31"/>
  <c r="H273" i="34"/>
  <c r="AX85" i="24"/>
  <c r="M49" i="31"/>
  <c r="H209" i="34"/>
  <c r="F17" i="34"/>
  <c r="M5" i="31"/>
  <c r="F85" i="24"/>
  <c r="M48" i="31"/>
  <c r="G209" i="34"/>
  <c r="AW85" i="24"/>
  <c r="I241" i="34"/>
  <c r="M57" i="31"/>
  <c r="BF85" i="24"/>
  <c r="M27" i="31"/>
  <c r="AB85" i="24"/>
  <c r="G113" i="34"/>
  <c r="I337" i="34"/>
  <c r="CA85" i="24"/>
  <c r="M78" i="31"/>
  <c r="M65" i="31"/>
  <c r="C305" i="34"/>
  <c r="BN85" i="24"/>
  <c r="H81" i="34"/>
  <c r="M21" i="31"/>
  <c r="V85" i="24"/>
  <c r="M66" i="31"/>
  <c r="D305" i="34"/>
  <c r="BO85" i="24"/>
  <c r="M73" i="31"/>
  <c r="D337" i="34"/>
  <c r="BV85" i="24"/>
  <c r="I177" i="34"/>
  <c r="AR85" i="24"/>
  <c r="M43" i="31"/>
  <c r="I49" i="34"/>
  <c r="M15" i="31"/>
  <c r="P85" i="24"/>
  <c r="M37" i="31"/>
  <c r="C177" i="34"/>
  <c r="AL85" i="24"/>
  <c r="C181" i="34" s="1"/>
  <c r="AM85" i="24"/>
  <c r="M38" i="31"/>
  <c r="D177" i="34"/>
  <c r="Q85" i="24"/>
  <c r="M16" i="31"/>
  <c r="C81" i="34"/>
  <c r="D273" i="34"/>
  <c r="M59" i="31"/>
  <c r="BH85" i="24"/>
  <c r="C113" i="34"/>
  <c r="M23" i="31"/>
  <c r="X85" i="24"/>
  <c r="M34" i="31"/>
  <c r="G145" i="34"/>
  <c r="AI85" i="24"/>
  <c r="BB85" i="24"/>
  <c r="M53" i="31"/>
  <c r="E241" i="34"/>
  <c r="M24" i="31"/>
  <c r="D113" i="34"/>
  <c r="Y85" i="24"/>
  <c r="G85" i="24"/>
  <c r="M6" i="31"/>
  <c r="G17" i="34"/>
  <c r="M75" i="31"/>
  <c r="BX85" i="24"/>
  <c r="F337" i="34"/>
  <c r="M3" i="31"/>
  <c r="D17" i="34"/>
  <c r="D85" i="24"/>
  <c r="M69" i="31"/>
  <c r="G305" i="34"/>
  <c r="BR85" i="24"/>
  <c r="M12" i="31"/>
  <c r="F49" i="34"/>
  <c r="M85" i="24"/>
  <c r="BC85" i="24"/>
  <c r="M54" i="31"/>
  <c r="F241" i="34"/>
  <c r="M45" i="31"/>
  <c r="AT85" i="24"/>
  <c r="D209" i="34"/>
  <c r="CB85" i="24"/>
  <c r="C373" i="34" s="1"/>
  <c r="M79" i="31"/>
  <c r="M19" i="31"/>
  <c r="T85" i="24"/>
  <c r="F81" i="34"/>
  <c r="H113" i="34"/>
  <c r="M28" i="31"/>
  <c r="AC85" i="24"/>
  <c r="E209" i="34"/>
  <c r="AU85" i="24"/>
  <c r="M46" i="31"/>
  <c r="K85" i="24"/>
  <c r="D49" i="34"/>
  <c r="M10" i="31"/>
  <c r="F273" i="34"/>
  <c r="M61" i="31"/>
  <c r="BJ85" i="24"/>
  <c r="J85" i="24"/>
  <c r="M9" i="31"/>
  <c r="C49" i="34"/>
  <c r="AJ85" i="24"/>
  <c r="M35" i="31"/>
  <c r="H145" i="34"/>
  <c r="AE85" i="24"/>
  <c r="C145" i="34"/>
  <c r="M30" i="31"/>
  <c r="M32" i="31"/>
  <c r="AG85" i="24"/>
  <c r="E145" i="34"/>
  <c r="M26" i="31"/>
  <c r="F113" i="34"/>
  <c r="AA85" i="24"/>
  <c r="H337" i="34"/>
  <c r="BZ85" i="24"/>
  <c r="M77" i="31"/>
  <c r="M51" i="31"/>
  <c r="C241" i="34"/>
  <c r="AZ85" i="24"/>
  <c r="M47" i="31"/>
  <c r="F209" i="34"/>
  <c r="AV85" i="24"/>
  <c r="S85" i="24"/>
  <c r="M18" i="31"/>
  <c r="E81" i="34"/>
  <c r="AQ85" i="24"/>
  <c r="M42" i="31"/>
  <c r="H177" i="34"/>
  <c r="M20" i="31"/>
  <c r="G81" i="34"/>
  <c r="U85" i="24"/>
  <c r="N85" i="24"/>
  <c r="M13" i="31"/>
  <c r="G49" i="34"/>
  <c r="M67" i="31"/>
  <c r="BP85" i="24"/>
  <c r="E305" i="34"/>
  <c r="BS85" i="24"/>
  <c r="M70" i="31"/>
  <c r="H305" i="34"/>
  <c r="M22" i="31"/>
  <c r="I81" i="34"/>
  <c r="W85" i="24"/>
  <c r="BG85" i="24"/>
  <c r="M58" i="31"/>
  <c r="AN85" i="24"/>
  <c r="M39" i="31"/>
  <c r="E177" i="34"/>
  <c r="BI85" i="24"/>
  <c r="M60" i="31"/>
  <c r="E273" i="34"/>
  <c r="D369" i="34"/>
  <c r="CC85" i="24"/>
  <c r="M80" i="31"/>
  <c r="BM85" i="24"/>
  <c r="M64" i="31"/>
  <c r="I273" i="34"/>
  <c r="M8" i="31"/>
  <c r="I17" i="34"/>
  <c r="I85" i="24"/>
  <c r="BW85" i="24"/>
  <c r="M74" i="31"/>
  <c r="E337" i="34"/>
  <c r="D716" i="25"/>
  <c r="E624" i="25"/>
  <c r="E613" i="25"/>
  <c r="D417" i="24"/>
  <c r="C138" i="8"/>
  <c r="I277" i="34" l="1"/>
  <c r="C77" i="15"/>
  <c r="G77" i="15" s="1"/>
  <c r="C638" i="24"/>
  <c r="E85" i="34"/>
  <c r="C684" i="24"/>
  <c r="C31" i="15"/>
  <c r="G31" i="15" s="1"/>
  <c r="C59" i="15"/>
  <c r="G59" i="15" s="1"/>
  <c r="C712" i="24"/>
  <c r="E213" i="34"/>
  <c r="C67" i="15"/>
  <c r="G67" i="15" s="1"/>
  <c r="C633" i="24"/>
  <c r="F245" i="34"/>
  <c r="C690" i="24"/>
  <c r="D117" i="34"/>
  <c r="C37" i="15"/>
  <c r="G37" i="15" s="1"/>
  <c r="H37" i="15" s="1"/>
  <c r="I37" i="15" s="1"/>
  <c r="I245" i="34"/>
  <c r="C70" i="15"/>
  <c r="G70" i="15" s="1"/>
  <c r="C629" i="24"/>
  <c r="C639" i="24"/>
  <c r="C83" i="15"/>
  <c r="G83" i="15" s="1"/>
  <c r="H309" i="34"/>
  <c r="C24" i="15"/>
  <c r="G24" i="15" s="1"/>
  <c r="H24" i="15" s="1"/>
  <c r="I24" i="15" s="1"/>
  <c r="E53" i="34"/>
  <c r="C677" i="24"/>
  <c r="C245" i="34"/>
  <c r="C628" i="24"/>
  <c r="C64" i="15"/>
  <c r="G64" i="15" s="1"/>
  <c r="D181" i="34"/>
  <c r="C51" i="15"/>
  <c r="G51" i="15" s="1"/>
  <c r="C704" i="24"/>
  <c r="C706" i="24"/>
  <c r="F181" i="34"/>
  <c r="C53" i="15"/>
  <c r="G53" i="15" s="1"/>
  <c r="H53" i="15" s="1"/>
  <c r="I53" i="15" s="1"/>
  <c r="D309" i="34"/>
  <c r="C79" i="15"/>
  <c r="G79" i="15" s="1"/>
  <c r="C627" i="24"/>
  <c r="H117" i="34"/>
  <c r="C41" i="15"/>
  <c r="G41" i="15" s="1"/>
  <c r="H41" i="15" s="1"/>
  <c r="I41" i="15" s="1"/>
  <c r="C694" i="24"/>
  <c r="C61" i="15"/>
  <c r="G213" i="34"/>
  <c r="C631" i="24"/>
  <c r="F85" i="34"/>
  <c r="C32" i="15"/>
  <c r="G32" i="15" s="1"/>
  <c r="C685" i="24"/>
  <c r="C47" i="15"/>
  <c r="G47" i="15" s="1"/>
  <c r="G149" i="34"/>
  <c r="C700" i="24"/>
  <c r="C18" i="15"/>
  <c r="G18" i="15" s="1"/>
  <c r="F21" i="34"/>
  <c r="C671" i="24"/>
  <c r="I309" i="34"/>
  <c r="C84" i="15"/>
  <c r="G84" i="15" s="1"/>
  <c r="C640" i="24"/>
  <c r="C624" i="24"/>
  <c r="G245" i="34"/>
  <c r="C68" i="15"/>
  <c r="G68" i="15" s="1"/>
  <c r="C641" i="24"/>
  <c r="C341" i="34"/>
  <c r="C85" i="15"/>
  <c r="G85" i="15" s="1"/>
  <c r="E309" i="34"/>
  <c r="C80" i="15"/>
  <c r="G80" i="15" s="1"/>
  <c r="C621" i="24"/>
  <c r="H53" i="34"/>
  <c r="C27" i="15"/>
  <c r="G27" i="15" s="1"/>
  <c r="C680" i="24"/>
  <c r="C626" i="24"/>
  <c r="G309" i="34"/>
  <c r="C82" i="15"/>
  <c r="G82" i="15" s="1"/>
  <c r="C632" i="24"/>
  <c r="E245" i="34"/>
  <c r="C66" i="15"/>
  <c r="G66" i="15" s="1"/>
  <c r="C669" i="24"/>
  <c r="D21" i="34"/>
  <c r="C16" i="15"/>
  <c r="G16" i="15" s="1"/>
  <c r="C619" i="24"/>
  <c r="C78" i="15"/>
  <c r="G78" i="15" s="1"/>
  <c r="C309" i="34"/>
  <c r="H245" i="34"/>
  <c r="C69" i="15"/>
  <c r="G69" i="15" s="1"/>
  <c r="H69" i="15" s="1"/>
  <c r="I69" i="15" s="1"/>
  <c r="C614" i="24"/>
  <c r="C50" i="15"/>
  <c r="G50" i="15" s="1"/>
  <c r="H50" i="15" s="1"/>
  <c r="C703" i="24"/>
  <c r="F309" i="34"/>
  <c r="C81" i="15"/>
  <c r="G81" i="15" s="1"/>
  <c r="C623" i="24"/>
  <c r="C678" i="24"/>
  <c r="F53" i="34"/>
  <c r="C25" i="15"/>
  <c r="G25" i="15" s="1"/>
  <c r="C701" i="24"/>
  <c r="H149" i="34"/>
  <c r="C48" i="15"/>
  <c r="G48" i="15" s="1"/>
  <c r="H48" i="15" s="1"/>
  <c r="C117" i="34"/>
  <c r="C689" i="24"/>
  <c r="C36" i="15"/>
  <c r="G36" i="15" s="1"/>
  <c r="H36" i="15" s="1"/>
  <c r="I36" i="15" s="1"/>
  <c r="H21" i="34"/>
  <c r="C673" i="24"/>
  <c r="C20" i="15"/>
  <c r="G20" i="15" s="1"/>
  <c r="C63" i="15"/>
  <c r="C625" i="24"/>
  <c r="I213" i="34"/>
  <c r="C28" i="15"/>
  <c r="G28" i="15" s="1"/>
  <c r="I53" i="34"/>
  <c r="C681" i="24"/>
  <c r="C39" i="15"/>
  <c r="G39" i="15" s="1"/>
  <c r="C692" i="24"/>
  <c r="F117" i="34"/>
  <c r="C49" i="15"/>
  <c r="G49" i="15" s="1"/>
  <c r="H49" i="15" s="1"/>
  <c r="I49" i="15" s="1"/>
  <c r="I149" i="34"/>
  <c r="C702" i="24"/>
  <c r="C713" i="24"/>
  <c r="F213" i="34"/>
  <c r="C60" i="15"/>
  <c r="C17" i="34"/>
  <c r="M2" i="31"/>
  <c r="CE67" i="24"/>
  <c r="I369" i="34" s="1"/>
  <c r="C85" i="24"/>
  <c r="C707" i="24"/>
  <c r="G181" i="34"/>
  <c r="C54" i="15"/>
  <c r="G54" i="15" s="1"/>
  <c r="C92" i="15"/>
  <c r="G92" i="15" s="1"/>
  <c r="C622" i="24"/>
  <c r="I21" i="34"/>
  <c r="C674" i="24"/>
  <c r="C21" i="15"/>
  <c r="G21" i="15" s="1"/>
  <c r="C277" i="34"/>
  <c r="C618" i="24"/>
  <c r="C71" i="15"/>
  <c r="G71" i="15" s="1"/>
  <c r="C644" i="24"/>
  <c r="C88" i="15"/>
  <c r="G88" i="15" s="1"/>
  <c r="F341" i="34"/>
  <c r="C91" i="15"/>
  <c r="G91" i="15" s="1"/>
  <c r="I341" i="34"/>
  <c r="C647" i="24"/>
  <c r="C62" i="15"/>
  <c r="C616" i="24"/>
  <c r="H213" i="34"/>
  <c r="C645" i="24"/>
  <c r="G341" i="34"/>
  <c r="C89" i="15"/>
  <c r="G89" i="15" s="1"/>
  <c r="H341" i="34"/>
  <c r="C90" i="15"/>
  <c r="G90" i="15" s="1"/>
  <c r="C646" i="24"/>
  <c r="I85" i="34"/>
  <c r="C35" i="15"/>
  <c r="G35" i="15" s="1"/>
  <c r="H35" i="15" s="1"/>
  <c r="I35" i="15" s="1"/>
  <c r="C688" i="24"/>
  <c r="D213" i="34"/>
  <c r="C58" i="15"/>
  <c r="G58" i="15" s="1"/>
  <c r="C711" i="24"/>
  <c r="C72" i="15"/>
  <c r="G72" i="15" s="1"/>
  <c r="C636" i="24"/>
  <c r="D277" i="34"/>
  <c r="C56" i="15"/>
  <c r="G56" i="15" s="1"/>
  <c r="C709" i="24"/>
  <c r="I181" i="34"/>
  <c r="D245" i="34"/>
  <c r="C630" i="24"/>
  <c r="C65" i="15"/>
  <c r="E21" i="34"/>
  <c r="C17" i="15"/>
  <c r="G17" i="15" s="1"/>
  <c r="H17" i="15" s="1"/>
  <c r="I17" i="15" s="1"/>
  <c r="C670" i="24"/>
  <c r="E277" i="34"/>
  <c r="C73" i="15"/>
  <c r="G73" i="15" s="1"/>
  <c r="C634" i="24"/>
  <c r="F149" i="34"/>
  <c r="C46" i="15"/>
  <c r="G46" i="15" s="1"/>
  <c r="C699" i="24"/>
  <c r="C43" i="15"/>
  <c r="G43" i="15" s="1"/>
  <c r="H43" i="15" s="1"/>
  <c r="I43" i="15" s="1"/>
  <c r="C696" i="24"/>
  <c r="C149" i="34"/>
  <c r="E117" i="34"/>
  <c r="C691" i="24"/>
  <c r="C38" i="15"/>
  <c r="G38" i="15" s="1"/>
  <c r="C33" i="15"/>
  <c r="G33" i="15" s="1"/>
  <c r="H33" i="15" s="1"/>
  <c r="I33" i="15" s="1"/>
  <c r="C686" i="24"/>
  <c r="G85" i="34"/>
  <c r="F277" i="34"/>
  <c r="C617" i="24"/>
  <c r="C74" i="15"/>
  <c r="G74" i="15" s="1"/>
  <c r="E341" i="34"/>
  <c r="C643" i="24"/>
  <c r="C87" i="15"/>
  <c r="G87" i="15" s="1"/>
  <c r="C698" i="24"/>
  <c r="C45" i="15"/>
  <c r="G45" i="15" s="1"/>
  <c r="H45" i="15" s="1"/>
  <c r="I45" i="15" s="1"/>
  <c r="E149" i="34"/>
  <c r="C23" i="15"/>
  <c r="G23" i="15" s="1"/>
  <c r="H23" i="15" s="1"/>
  <c r="I23" i="15" s="1"/>
  <c r="C676" i="24"/>
  <c r="D53" i="34"/>
  <c r="D341" i="34"/>
  <c r="C86" i="15"/>
  <c r="G86" i="15" s="1"/>
  <c r="C642" i="24"/>
  <c r="C693" i="24"/>
  <c r="G117" i="34"/>
  <c r="C40" i="15"/>
  <c r="G40" i="15" s="1"/>
  <c r="C76" i="15"/>
  <c r="G76" i="15" s="1"/>
  <c r="H277" i="34"/>
  <c r="C637" i="24"/>
  <c r="D85" i="34"/>
  <c r="C30" i="15"/>
  <c r="G30" i="15" s="1"/>
  <c r="C683" i="24"/>
  <c r="C213" i="34"/>
  <c r="C57" i="15"/>
  <c r="G57" i="15" s="1"/>
  <c r="C710" i="24"/>
  <c r="C682" i="24"/>
  <c r="C85" i="34"/>
  <c r="C29" i="15"/>
  <c r="G29" i="15" s="1"/>
  <c r="D373" i="34"/>
  <c r="C620" i="24"/>
  <c r="C93" i="15"/>
  <c r="G93" i="15" s="1"/>
  <c r="C34" i="15"/>
  <c r="G34" i="15" s="1"/>
  <c r="C687" i="24"/>
  <c r="H85" i="34"/>
  <c r="G53" i="34"/>
  <c r="C679" i="24"/>
  <c r="C26" i="15"/>
  <c r="G26" i="15" s="1"/>
  <c r="C53" i="34"/>
  <c r="C22" i="15"/>
  <c r="G22" i="15" s="1"/>
  <c r="C675" i="24"/>
  <c r="C52" i="15"/>
  <c r="G52" i="15" s="1"/>
  <c r="C705" i="24"/>
  <c r="E181" i="34"/>
  <c r="H181" i="34"/>
  <c r="C708" i="24"/>
  <c r="C55" i="15"/>
  <c r="G55" i="15" s="1"/>
  <c r="C672" i="24"/>
  <c r="G21" i="34"/>
  <c r="C19" i="15"/>
  <c r="G19" i="15" s="1"/>
  <c r="D149" i="34"/>
  <c r="C44" i="15"/>
  <c r="G44" i="15" s="1"/>
  <c r="C697" i="24"/>
  <c r="G277" i="34"/>
  <c r="C75" i="15"/>
  <c r="G75" i="15" s="1"/>
  <c r="C635" i="24"/>
  <c r="E705" i="25"/>
  <c r="E689" i="25"/>
  <c r="E673" i="25"/>
  <c r="E702" i="25"/>
  <c r="E686" i="25"/>
  <c r="E670" i="25"/>
  <c r="E628" i="25"/>
  <c r="E699" i="25"/>
  <c r="E683" i="25"/>
  <c r="E712" i="25"/>
  <c r="E696" i="25"/>
  <c r="E680" i="25"/>
  <c r="E709" i="25"/>
  <c r="E693" i="25"/>
  <c r="E677" i="25"/>
  <c r="E717" i="25"/>
  <c r="E700" i="25"/>
  <c r="E684" i="25"/>
  <c r="E644" i="25"/>
  <c r="E642" i="25"/>
  <c r="E640" i="25"/>
  <c r="E638" i="25"/>
  <c r="E636" i="25"/>
  <c r="E634" i="25"/>
  <c r="E632" i="25"/>
  <c r="E701" i="25"/>
  <c r="E685" i="25"/>
  <c r="E669" i="25"/>
  <c r="E629" i="25"/>
  <c r="E708" i="25"/>
  <c r="E692" i="25"/>
  <c r="E676" i="25"/>
  <c r="E645" i="25"/>
  <c r="E643" i="25"/>
  <c r="E641" i="25"/>
  <c r="E639" i="25"/>
  <c r="E637" i="25"/>
  <c r="E635" i="25"/>
  <c r="E633" i="25"/>
  <c r="E631" i="25"/>
  <c r="E625" i="25"/>
  <c r="E706" i="25"/>
  <c r="E690" i="25"/>
  <c r="E674" i="25"/>
  <c r="E714" i="25"/>
  <c r="E698" i="25"/>
  <c r="E682" i="25"/>
  <c r="E626" i="25"/>
  <c r="E703" i="25"/>
  <c r="E687" i="25"/>
  <c r="E671" i="25"/>
  <c r="E630" i="25"/>
  <c r="E713" i="25"/>
  <c r="E697" i="25"/>
  <c r="E681" i="25"/>
  <c r="E710" i="25"/>
  <c r="E694" i="25"/>
  <c r="E678" i="25"/>
  <c r="E647" i="25"/>
  <c r="E707" i="25"/>
  <c r="E691" i="25"/>
  <c r="E675" i="25"/>
  <c r="E711" i="25"/>
  <c r="E679" i="25"/>
  <c r="E646" i="25"/>
  <c r="E704" i="25"/>
  <c r="E672" i="25"/>
  <c r="E627" i="25"/>
  <c r="E695" i="25"/>
  <c r="E688" i="25"/>
  <c r="E648" i="25"/>
  <c r="C168" i="8"/>
  <c r="D421" i="24"/>
  <c r="C15" i="15" l="1"/>
  <c r="G15" i="15" s="1"/>
  <c r="C668" i="24"/>
  <c r="C21" i="34"/>
  <c r="CE85" i="24"/>
  <c r="G63" i="15"/>
  <c r="H63" i="15" s="1"/>
  <c r="H65" i="15"/>
  <c r="I65" i="15" s="1"/>
  <c r="G65" i="15"/>
  <c r="C715" i="24"/>
  <c r="C648" i="24"/>
  <c r="M716" i="24" s="1"/>
  <c r="D615" i="24"/>
  <c r="C172" i="8"/>
  <c r="D424" i="24"/>
  <c r="C177" i="8" s="1"/>
  <c r="E716" i="25"/>
  <c r="F625" i="25"/>
  <c r="D676" i="24" l="1"/>
  <c r="D693" i="24"/>
  <c r="D680" i="24"/>
  <c r="D696" i="24"/>
  <c r="D620" i="24"/>
  <c r="D707" i="24"/>
  <c r="D678" i="24"/>
  <c r="D677" i="24"/>
  <c r="D616" i="24"/>
  <c r="D630" i="24"/>
  <c r="D709" i="24"/>
  <c r="D708" i="24"/>
  <c r="D668" i="24"/>
  <c r="D690" i="24"/>
  <c r="D685" i="24"/>
  <c r="D637" i="24"/>
  <c r="D669" i="24"/>
  <c r="D636" i="24"/>
  <c r="D681" i="24"/>
  <c r="D706" i="24"/>
  <c r="D703" i="24"/>
  <c r="D689" i="24"/>
  <c r="D688" i="24"/>
  <c r="D635" i="24"/>
  <c r="D675" i="24"/>
  <c r="D684" i="24"/>
  <c r="D644" i="24"/>
  <c r="D699" i="24"/>
  <c r="D691" i="24"/>
  <c r="D716" i="24"/>
  <c r="D697" i="24"/>
  <c r="D713" i="24"/>
  <c r="D673" i="24"/>
  <c r="D642" i="24"/>
  <c r="D625" i="24"/>
  <c r="D646" i="24"/>
  <c r="D712" i="24"/>
  <c r="D686" i="24"/>
  <c r="D647" i="24"/>
  <c r="D621" i="24"/>
  <c r="D618" i="24"/>
  <c r="D687" i="24"/>
  <c r="D628" i="24"/>
  <c r="D698" i="24"/>
  <c r="D622" i="24"/>
  <c r="D633" i="24"/>
  <c r="D695" i="24"/>
  <c r="D634" i="24"/>
  <c r="D639" i="24"/>
  <c r="D672" i="24"/>
  <c r="D627" i="24"/>
  <c r="D670" i="24"/>
  <c r="D700" i="24"/>
  <c r="D671" i="24"/>
  <c r="D631" i="24"/>
  <c r="D701" i="24"/>
  <c r="D624" i="24"/>
  <c r="D645" i="24"/>
  <c r="D692" i="24"/>
  <c r="D682" i="24"/>
  <c r="D629" i="24"/>
  <c r="D617" i="24"/>
  <c r="D638" i="24"/>
  <c r="D683" i="24"/>
  <c r="D623" i="24"/>
  <c r="D626" i="24"/>
  <c r="D674" i="24"/>
  <c r="D619" i="24"/>
  <c r="D711" i="24"/>
  <c r="D694" i="24"/>
  <c r="D705" i="24"/>
  <c r="D704" i="24"/>
  <c r="D710" i="24"/>
  <c r="D641" i="24"/>
  <c r="D632" i="24"/>
  <c r="D640" i="24"/>
  <c r="D702" i="24"/>
  <c r="D679" i="24"/>
  <c r="D643" i="24"/>
  <c r="I373" i="34"/>
  <c r="C716" i="24"/>
  <c r="F702" i="25"/>
  <c r="F686" i="25"/>
  <c r="F670" i="25"/>
  <c r="F628" i="25"/>
  <c r="F699" i="25"/>
  <c r="F683" i="25"/>
  <c r="F712" i="25"/>
  <c r="F696" i="25"/>
  <c r="F680" i="25"/>
  <c r="F709" i="25"/>
  <c r="F693" i="25"/>
  <c r="F677" i="25"/>
  <c r="F706" i="25"/>
  <c r="F690" i="25"/>
  <c r="F674" i="25"/>
  <c r="F713" i="25"/>
  <c r="F697" i="25"/>
  <c r="F681" i="25"/>
  <c r="F714" i="25"/>
  <c r="F698" i="25"/>
  <c r="F682" i="25"/>
  <c r="F705" i="25"/>
  <c r="F689" i="25"/>
  <c r="F673" i="25"/>
  <c r="F701" i="25"/>
  <c r="F685" i="25"/>
  <c r="F669" i="25"/>
  <c r="F635" i="25"/>
  <c r="F638" i="25"/>
  <c r="F626" i="25"/>
  <c r="F703" i="25"/>
  <c r="F687" i="25"/>
  <c r="F671" i="25"/>
  <c r="F631" i="25"/>
  <c r="F711" i="25"/>
  <c r="F695" i="25"/>
  <c r="F679" i="25"/>
  <c r="F648" i="25"/>
  <c r="F645" i="25"/>
  <c r="F634" i="25"/>
  <c r="F708" i="25"/>
  <c r="F692" i="25"/>
  <c r="F676" i="25"/>
  <c r="F641" i="25"/>
  <c r="F717" i="25"/>
  <c r="F644" i="25"/>
  <c r="F637" i="25"/>
  <c r="F710" i="25"/>
  <c r="F694" i="25"/>
  <c r="F678" i="25"/>
  <c r="F640" i="25"/>
  <c r="F647" i="25"/>
  <c r="F633" i="25"/>
  <c r="F629" i="25"/>
  <c r="F707" i="25"/>
  <c r="F691" i="25"/>
  <c r="F675" i="25"/>
  <c r="F636" i="25"/>
  <c r="F646" i="25"/>
  <c r="F639" i="25"/>
  <c r="F704" i="25"/>
  <c r="F630" i="25"/>
  <c r="F672" i="25"/>
  <c r="F684" i="25"/>
  <c r="F643" i="25"/>
  <c r="F627" i="25"/>
  <c r="F642" i="25"/>
  <c r="F688" i="25"/>
  <c r="F700" i="25"/>
  <c r="F632" i="25"/>
  <c r="E612" i="24" l="1"/>
  <c r="E623" i="24"/>
  <c r="D715" i="24"/>
  <c r="F716" i="25"/>
  <c r="G626" i="25"/>
  <c r="E670" i="24" l="1"/>
  <c r="E636" i="24"/>
  <c r="E669" i="24"/>
  <c r="E711" i="24"/>
  <c r="E713" i="24"/>
  <c r="E632" i="24"/>
  <c r="E704" i="24"/>
  <c r="E695" i="24"/>
  <c r="E700" i="24"/>
  <c r="E647" i="24"/>
  <c r="E703" i="24"/>
  <c r="E638" i="24"/>
  <c r="E691" i="24"/>
  <c r="E710" i="24"/>
  <c r="E645" i="24"/>
  <c r="E630" i="24"/>
  <c r="E640" i="24"/>
  <c r="E629" i="24"/>
  <c r="E690" i="24"/>
  <c r="E694" i="24"/>
  <c r="E693" i="24"/>
  <c r="E626" i="24"/>
  <c r="E668" i="24"/>
  <c r="E642" i="24"/>
  <c r="E679" i="24"/>
  <c r="E676" i="24"/>
  <c r="E635" i="24"/>
  <c r="E646" i="24"/>
  <c r="E689" i="24"/>
  <c r="E702" i="24"/>
  <c r="E672" i="24"/>
  <c r="E708" i="24"/>
  <c r="E641" i="24"/>
  <c r="E692" i="24"/>
  <c r="E701" i="24"/>
  <c r="E698" i="24"/>
  <c r="E682" i="24"/>
  <c r="E634" i="24"/>
  <c r="E697" i="24"/>
  <c r="E624" i="24"/>
  <c r="E687" i="24"/>
  <c r="E633" i="24"/>
  <c r="E627" i="24"/>
  <c r="E706" i="24"/>
  <c r="E683" i="24"/>
  <c r="E681" i="24"/>
  <c r="E643" i="24"/>
  <c r="E678" i="24"/>
  <c r="E696" i="24"/>
  <c r="E707" i="24"/>
  <c r="E644" i="24"/>
  <c r="E699" i="24"/>
  <c r="E680" i="24"/>
  <c r="E625" i="24"/>
  <c r="E637" i="24"/>
  <c r="E709" i="24"/>
  <c r="E674" i="24"/>
  <c r="E639" i="24"/>
  <c r="E677" i="24"/>
  <c r="E685" i="24"/>
  <c r="E671" i="24"/>
  <c r="E631" i="24"/>
  <c r="E628" i="24"/>
  <c r="E686" i="24"/>
  <c r="E705" i="24"/>
  <c r="E675" i="24"/>
  <c r="E716" i="24"/>
  <c r="E673" i="24"/>
  <c r="E684" i="24"/>
  <c r="E712" i="24"/>
  <c r="E688" i="24"/>
  <c r="G699" i="25"/>
  <c r="G683" i="25"/>
  <c r="G712" i="25"/>
  <c r="G696" i="25"/>
  <c r="G680" i="25"/>
  <c r="G709" i="25"/>
  <c r="G693" i="25"/>
  <c r="G677" i="25"/>
  <c r="G706" i="25"/>
  <c r="G690" i="25"/>
  <c r="G674" i="25"/>
  <c r="G703" i="25"/>
  <c r="G687" i="25"/>
  <c r="G671" i="25"/>
  <c r="G648" i="25"/>
  <c r="G646" i="25"/>
  <c r="G630" i="25"/>
  <c r="G627" i="25"/>
  <c r="G710" i="25"/>
  <c r="G694" i="25"/>
  <c r="G678" i="25"/>
  <c r="G711" i="25"/>
  <c r="G695" i="25"/>
  <c r="G679" i="25"/>
  <c r="G647" i="25"/>
  <c r="G702" i="25"/>
  <c r="G686" i="25"/>
  <c r="G670" i="25"/>
  <c r="G628" i="25"/>
  <c r="G638" i="25"/>
  <c r="G714" i="25"/>
  <c r="G698" i="25"/>
  <c r="G682" i="25"/>
  <c r="G631" i="25"/>
  <c r="G645" i="25"/>
  <c r="G634" i="25"/>
  <c r="G700" i="25"/>
  <c r="G684" i="25"/>
  <c r="G717" i="25"/>
  <c r="G644" i="25"/>
  <c r="G713" i="25"/>
  <c r="G697" i="25"/>
  <c r="G681" i="25"/>
  <c r="G637" i="25"/>
  <c r="G640" i="25"/>
  <c r="G705" i="25"/>
  <c r="G689" i="25"/>
  <c r="G673" i="25"/>
  <c r="G633" i="25"/>
  <c r="G629" i="25"/>
  <c r="G707" i="25"/>
  <c r="G691" i="25"/>
  <c r="G675" i="25"/>
  <c r="G636" i="25"/>
  <c r="G643" i="25"/>
  <c r="G632" i="25"/>
  <c r="G692" i="25"/>
  <c r="G639" i="25"/>
  <c r="G704" i="25"/>
  <c r="G685" i="25"/>
  <c r="G672" i="25"/>
  <c r="G708" i="25"/>
  <c r="G676" i="25"/>
  <c r="G642" i="25"/>
  <c r="G635" i="25"/>
  <c r="G701" i="25"/>
  <c r="G688" i="25"/>
  <c r="G669" i="25"/>
  <c r="G641" i="25"/>
  <c r="F624" i="24" l="1"/>
  <c r="E715" i="24"/>
  <c r="G716" i="25"/>
  <c r="H629" i="25"/>
  <c r="F630" i="24" l="1"/>
  <c r="F689" i="24"/>
  <c r="F673" i="24"/>
  <c r="F627" i="24"/>
  <c r="F703" i="24"/>
  <c r="F640" i="24"/>
  <c r="F634" i="24"/>
  <c r="F686" i="24"/>
  <c r="F699" i="24"/>
  <c r="F696" i="24"/>
  <c r="F698" i="24"/>
  <c r="F707" i="24"/>
  <c r="F711" i="24"/>
  <c r="F637" i="24"/>
  <c r="F679" i="24"/>
  <c r="F716" i="24"/>
  <c r="F626" i="24"/>
  <c r="F678" i="24"/>
  <c r="F629" i="24"/>
  <c r="F633" i="24"/>
  <c r="F687" i="24"/>
  <c r="F692" i="24"/>
  <c r="F638" i="24"/>
  <c r="F641" i="24"/>
  <c r="F643" i="24"/>
  <c r="F677" i="24"/>
  <c r="F701" i="24"/>
  <c r="F700" i="24"/>
  <c r="F631" i="24"/>
  <c r="F709" i="24"/>
  <c r="F642" i="24"/>
  <c r="F690" i="24"/>
  <c r="F708" i="24"/>
  <c r="F672" i="24"/>
  <c r="F628" i="24"/>
  <c r="F645" i="24"/>
  <c r="F675" i="24"/>
  <c r="F691" i="24"/>
  <c r="F705" i="24"/>
  <c r="F704" i="24"/>
  <c r="F636" i="24"/>
  <c r="F694" i="24"/>
  <c r="F688" i="24"/>
  <c r="F681" i="24"/>
  <c r="F693" i="24"/>
  <c r="F632" i="24"/>
  <c r="F644" i="24"/>
  <c r="F646" i="24"/>
  <c r="F712" i="24"/>
  <c r="F669" i="24"/>
  <c r="F683" i="24"/>
  <c r="F697" i="24"/>
  <c r="F647" i="24"/>
  <c r="F671" i="24"/>
  <c r="F682" i="24"/>
  <c r="F706" i="24"/>
  <c r="F713" i="24"/>
  <c r="F625" i="24"/>
  <c r="F695" i="24"/>
  <c r="F639" i="24"/>
  <c r="F635" i="24"/>
  <c r="F676" i="24"/>
  <c r="F670" i="24"/>
  <c r="F674" i="24"/>
  <c r="F668" i="24"/>
  <c r="F685" i="24"/>
  <c r="F680" i="24"/>
  <c r="F684" i="24"/>
  <c r="F710" i="24"/>
  <c r="F702" i="24"/>
  <c r="H712" i="25"/>
  <c r="H696" i="25"/>
  <c r="H680" i="25"/>
  <c r="H709" i="25"/>
  <c r="H693" i="25"/>
  <c r="H677" i="25"/>
  <c r="H706" i="25"/>
  <c r="H690" i="25"/>
  <c r="H674" i="25"/>
  <c r="H703" i="25"/>
  <c r="H687" i="25"/>
  <c r="H671" i="25"/>
  <c r="H648" i="25"/>
  <c r="H646" i="25"/>
  <c r="H630" i="25"/>
  <c r="H717" i="25"/>
  <c r="H700" i="25"/>
  <c r="H684" i="25"/>
  <c r="H644" i="25"/>
  <c r="H642" i="25"/>
  <c r="H640" i="25"/>
  <c r="H638" i="25"/>
  <c r="H636" i="25"/>
  <c r="H634" i="25"/>
  <c r="H632" i="25"/>
  <c r="H707" i="25"/>
  <c r="H691" i="25"/>
  <c r="H675" i="25"/>
  <c r="H708" i="25"/>
  <c r="H692" i="25"/>
  <c r="H676" i="25"/>
  <c r="H645" i="25"/>
  <c r="H643" i="25"/>
  <c r="H641" i="25"/>
  <c r="H639" i="25"/>
  <c r="H637" i="25"/>
  <c r="H635" i="25"/>
  <c r="H633" i="25"/>
  <c r="H631" i="25"/>
  <c r="H699" i="25"/>
  <c r="H683" i="25"/>
  <c r="H714" i="25"/>
  <c r="H698" i="25"/>
  <c r="H682" i="25"/>
  <c r="H711" i="25"/>
  <c r="H695" i="25"/>
  <c r="H679" i="25"/>
  <c r="H713" i="25"/>
  <c r="H697" i="25"/>
  <c r="H681" i="25"/>
  <c r="H710" i="25"/>
  <c r="H705" i="25"/>
  <c r="H694" i="25"/>
  <c r="H689" i="25"/>
  <c r="H678" i="25"/>
  <c r="H673" i="25"/>
  <c r="H647" i="25"/>
  <c r="H702" i="25"/>
  <c r="H686" i="25"/>
  <c r="H670" i="25"/>
  <c r="H704" i="25"/>
  <c r="H685" i="25"/>
  <c r="H672" i="25"/>
  <c r="H701" i="25"/>
  <c r="H688" i="25"/>
  <c r="H669" i="25"/>
  <c r="G625" i="24" l="1"/>
  <c r="F715" i="24"/>
  <c r="H716" i="25"/>
  <c r="I630" i="25"/>
  <c r="G713" i="24" l="1"/>
  <c r="G643" i="24"/>
  <c r="G681" i="24"/>
  <c r="G632" i="24"/>
  <c r="G679" i="24"/>
  <c r="G640" i="24"/>
  <c r="G631" i="24"/>
  <c r="G689" i="24"/>
  <c r="G680" i="24"/>
  <c r="G690" i="24"/>
  <c r="G688" i="24"/>
  <c r="G673" i="24"/>
  <c r="G646" i="24"/>
  <c r="G708" i="24"/>
  <c r="G692" i="24"/>
  <c r="G636" i="24"/>
  <c r="G705" i="24"/>
  <c r="G698" i="24"/>
  <c r="G678" i="24"/>
  <c r="G696" i="24"/>
  <c r="G641" i="24"/>
  <c r="G682" i="24"/>
  <c r="G633" i="24"/>
  <c r="G647" i="24"/>
  <c r="G709" i="24"/>
  <c r="G703" i="24"/>
  <c r="G697" i="24"/>
  <c r="G707" i="24"/>
  <c r="G635" i="24"/>
  <c r="G685" i="24"/>
  <c r="G639" i="24"/>
  <c r="G628" i="24"/>
  <c r="G669" i="24"/>
  <c r="G637" i="24"/>
  <c r="G691" i="24"/>
  <c r="G629" i="24"/>
  <c r="G704" i="24"/>
  <c r="G702" i="24"/>
  <c r="G627" i="24"/>
  <c r="G645" i="24"/>
  <c r="G626" i="24"/>
  <c r="G630" i="24"/>
  <c r="G677" i="24"/>
  <c r="G695" i="24"/>
  <c r="G684" i="24"/>
  <c r="G712" i="24"/>
  <c r="G671" i="24"/>
  <c r="G670" i="24"/>
  <c r="G634" i="24"/>
  <c r="G701" i="24"/>
  <c r="G699" i="24"/>
  <c r="G638" i="24"/>
  <c r="G674" i="24"/>
  <c r="G642" i="24"/>
  <c r="G686" i="24"/>
  <c r="G683" i="24"/>
  <c r="G672" i="24"/>
  <c r="G668" i="24"/>
  <c r="G710" i="24"/>
  <c r="G711" i="24"/>
  <c r="G693" i="24"/>
  <c r="G700" i="24"/>
  <c r="G644" i="24"/>
  <c r="G694" i="24"/>
  <c r="G716" i="24"/>
  <c r="G675" i="24"/>
  <c r="G676" i="24"/>
  <c r="G706" i="24"/>
  <c r="G687" i="24"/>
  <c r="I709" i="25"/>
  <c r="I693" i="25"/>
  <c r="I677" i="25"/>
  <c r="I706" i="25"/>
  <c r="I690" i="25"/>
  <c r="I674" i="25"/>
  <c r="I703" i="25"/>
  <c r="I687" i="25"/>
  <c r="I671" i="25"/>
  <c r="I648" i="25"/>
  <c r="I646" i="25"/>
  <c r="I717" i="25"/>
  <c r="I700" i="25"/>
  <c r="I684" i="25"/>
  <c r="I644" i="25"/>
  <c r="I642" i="25"/>
  <c r="I640" i="25"/>
  <c r="I638" i="25"/>
  <c r="I636" i="25"/>
  <c r="I634" i="25"/>
  <c r="I632" i="25"/>
  <c r="I713" i="25"/>
  <c r="I697" i="25"/>
  <c r="I681" i="25"/>
  <c r="I704" i="25"/>
  <c r="I688" i="25"/>
  <c r="I672" i="25"/>
  <c r="I705" i="25"/>
  <c r="I689" i="25"/>
  <c r="I673" i="25"/>
  <c r="I712" i="25"/>
  <c r="I696" i="25"/>
  <c r="I680" i="25"/>
  <c r="I631" i="25"/>
  <c r="I711" i="25"/>
  <c r="I695" i="25"/>
  <c r="I679" i="25"/>
  <c r="I645" i="25"/>
  <c r="I708" i="25"/>
  <c r="I692" i="25"/>
  <c r="I676" i="25"/>
  <c r="I641" i="25"/>
  <c r="I637" i="25"/>
  <c r="I710" i="25"/>
  <c r="I694" i="25"/>
  <c r="I678" i="25"/>
  <c r="I647" i="25"/>
  <c r="I633" i="25"/>
  <c r="I707" i="25"/>
  <c r="I702" i="25"/>
  <c r="I691" i="25"/>
  <c r="I686" i="25"/>
  <c r="I675" i="25"/>
  <c r="I670" i="25"/>
  <c r="I699" i="25"/>
  <c r="I683" i="25"/>
  <c r="I643" i="25"/>
  <c r="I685" i="25"/>
  <c r="I698" i="25"/>
  <c r="I701" i="25"/>
  <c r="I635" i="25"/>
  <c r="I714" i="25"/>
  <c r="I669" i="25"/>
  <c r="I682" i="25"/>
  <c r="I639" i="25"/>
  <c r="H628" i="24" l="1"/>
  <c r="G715" i="24"/>
  <c r="I716" i="25"/>
  <c r="J631" i="25"/>
  <c r="H668" i="24" l="1"/>
  <c r="H689" i="24"/>
  <c r="H690" i="24"/>
  <c r="H688" i="24"/>
  <c r="H712" i="24"/>
  <c r="H640" i="24"/>
  <c r="H629" i="24"/>
  <c r="H683" i="24"/>
  <c r="H645" i="24"/>
  <c r="H643" i="24"/>
  <c r="H630" i="24"/>
  <c r="H638" i="24"/>
  <c r="H678" i="24"/>
  <c r="H634" i="24"/>
  <c r="H693" i="24"/>
  <c r="H692" i="24"/>
  <c r="H676" i="24"/>
  <c r="H695" i="24"/>
  <c r="H632" i="24"/>
  <c r="H681" i="24"/>
  <c r="H675" i="24"/>
  <c r="H682" i="24"/>
  <c r="H641" i="24"/>
  <c r="H703" i="24"/>
  <c r="H696" i="24"/>
  <c r="H699" i="24"/>
  <c r="H642" i="24"/>
  <c r="H713" i="24"/>
  <c r="H706" i="24"/>
  <c r="H637" i="24"/>
  <c r="H701" i="24"/>
  <c r="H704" i="24"/>
  <c r="H684" i="24"/>
  <c r="H631" i="24"/>
  <c r="H708" i="24"/>
  <c r="H674" i="24"/>
  <c r="H669" i="24"/>
  <c r="H633" i="24"/>
  <c r="H691" i="24"/>
  <c r="H672" i="24"/>
  <c r="H697" i="24"/>
  <c r="H707" i="24"/>
  <c r="H673" i="24"/>
  <c r="H671" i="24"/>
  <c r="H694" i="24"/>
  <c r="H644" i="24"/>
  <c r="H702" i="24"/>
  <c r="H687" i="24"/>
  <c r="H680" i="24"/>
  <c r="H700" i="24"/>
  <c r="H698" i="24"/>
  <c r="H677" i="24"/>
  <c r="H635" i="24"/>
  <c r="H709" i="24"/>
  <c r="H685" i="24"/>
  <c r="H647" i="24"/>
  <c r="H646" i="24"/>
  <c r="H711" i="24"/>
  <c r="H639" i="24"/>
  <c r="H636" i="24"/>
  <c r="H679" i="24"/>
  <c r="H710" i="24"/>
  <c r="H686" i="24"/>
  <c r="H670" i="24"/>
  <c r="H705" i="24"/>
  <c r="H716" i="24"/>
  <c r="J706" i="25"/>
  <c r="J690" i="25"/>
  <c r="J674" i="25"/>
  <c r="J703" i="25"/>
  <c r="J687" i="25"/>
  <c r="J671" i="25"/>
  <c r="J648" i="25"/>
  <c r="J646" i="25"/>
  <c r="J717" i="25"/>
  <c r="J700" i="25"/>
  <c r="J684" i="25"/>
  <c r="J644" i="25"/>
  <c r="J642" i="25"/>
  <c r="J640" i="25"/>
  <c r="J638" i="25"/>
  <c r="J636" i="25"/>
  <c r="J634" i="25"/>
  <c r="J632" i="25"/>
  <c r="J713" i="25"/>
  <c r="J697" i="25"/>
  <c r="J681" i="25"/>
  <c r="J710" i="25"/>
  <c r="J694" i="25"/>
  <c r="J678" i="25"/>
  <c r="J701" i="25"/>
  <c r="J685" i="25"/>
  <c r="J669" i="25"/>
  <c r="J702" i="25"/>
  <c r="J686" i="25"/>
  <c r="J670" i="25"/>
  <c r="J709" i="25"/>
  <c r="J693" i="25"/>
  <c r="J677" i="25"/>
  <c r="J711" i="25"/>
  <c r="J695" i="25"/>
  <c r="J679" i="25"/>
  <c r="J645" i="25"/>
  <c r="J708" i="25"/>
  <c r="J692" i="25"/>
  <c r="J676" i="25"/>
  <c r="J641" i="25"/>
  <c r="J705" i="25"/>
  <c r="J689" i="25"/>
  <c r="J673" i="25"/>
  <c r="J647" i="25"/>
  <c r="J633" i="25"/>
  <c r="J707" i="25"/>
  <c r="J691" i="25"/>
  <c r="J675" i="25"/>
  <c r="J699" i="25"/>
  <c r="J683" i="25"/>
  <c r="J643" i="25"/>
  <c r="J704" i="25"/>
  <c r="J688" i="25"/>
  <c r="J672" i="25"/>
  <c r="J639" i="25"/>
  <c r="J698" i="25"/>
  <c r="J637" i="25"/>
  <c r="J696" i="25"/>
  <c r="J635" i="25"/>
  <c r="J714" i="25"/>
  <c r="J682" i="25"/>
  <c r="J712" i="25"/>
  <c r="J680" i="25"/>
  <c r="I629" i="24" l="1"/>
  <c r="H715" i="24"/>
  <c r="L648" i="25"/>
  <c r="K645" i="25"/>
  <c r="J716" i="25"/>
  <c r="I646" i="24" l="1"/>
  <c r="I644" i="24"/>
  <c r="I631" i="24"/>
  <c r="I679" i="24"/>
  <c r="I683" i="24"/>
  <c r="I712" i="24"/>
  <c r="I697" i="24"/>
  <c r="I713" i="24"/>
  <c r="I630" i="24"/>
  <c r="I701" i="24"/>
  <c r="I636" i="24"/>
  <c r="I699" i="24"/>
  <c r="I692" i="24"/>
  <c r="I685" i="24"/>
  <c r="I647" i="24"/>
  <c r="I693" i="24"/>
  <c r="I640" i="24"/>
  <c r="I709" i="24"/>
  <c r="I671" i="24"/>
  <c r="I705" i="24"/>
  <c r="I698" i="24"/>
  <c r="I668" i="24"/>
  <c r="I645" i="24"/>
  <c r="I710" i="24"/>
  <c r="I677" i="24"/>
  <c r="I711" i="24"/>
  <c r="I695" i="24"/>
  <c r="I706" i="24"/>
  <c r="I688" i="24"/>
  <c r="I675" i="24"/>
  <c r="I691" i="24"/>
  <c r="I670" i="24"/>
  <c r="I643" i="24"/>
  <c r="I639" i="24"/>
  <c r="I704" i="24"/>
  <c r="I673" i="24"/>
  <c r="I680" i="24"/>
  <c r="I681" i="24"/>
  <c r="I674" i="24"/>
  <c r="I676" i="24"/>
  <c r="I687" i="24"/>
  <c r="I703" i="24"/>
  <c r="I635" i="24"/>
  <c r="I633" i="24"/>
  <c r="I638" i="24"/>
  <c r="I689" i="24"/>
  <c r="I634" i="24"/>
  <c r="I642" i="24"/>
  <c r="I716" i="24"/>
  <c r="I708" i="24"/>
  <c r="I669" i="24"/>
  <c r="I707" i="24"/>
  <c r="I696" i="24"/>
  <c r="I632" i="24"/>
  <c r="I694" i="24"/>
  <c r="I684" i="24"/>
  <c r="I641" i="24"/>
  <c r="I682" i="24"/>
  <c r="I678" i="24"/>
  <c r="I672" i="24"/>
  <c r="I702" i="24"/>
  <c r="I700" i="24"/>
  <c r="I686" i="24"/>
  <c r="I637" i="24"/>
  <c r="I690" i="24"/>
  <c r="K703" i="25"/>
  <c r="K687" i="25"/>
  <c r="K671" i="25"/>
  <c r="K717" i="25"/>
  <c r="K700" i="25"/>
  <c r="K684" i="25"/>
  <c r="K713" i="25"/>
  <c r="K697" i="25"/>
  <c r="K681" i="25"/>
  <c r="K710" i="25"/>
  <c r="K694" i="25"/>
  <c r="K678" i="25"/>
  <c r="K707" i="25"/>
  <c r="K691" i="25"/>
  <c r="K675" i="25"/>
  <c r="K714" i="25"/>
  <c r="K698" i="25"/>
  <c r="K682" i="25"/>
  <c r="K699" i="25"/>
  <c r="K683" i="25"/>
  <c r="K706" i="25"/>
  <c r="K690" i="25"/>
  <c r="K674" i="25"/>
  <c r="K708" i="25"/>
  <c r="K692" i="25"/>
  <c r="K676" i="25"/>
  <c r="K705" i="25"/>
  <c r="K689" i="25"/>
  <c r="K673" i="25"/>
  <c r="K702" i="25"/>
  <c r="K686" i="25"/>
  <c r="K670" i="25"/>
  <c r="K704" i="25"/>
  <c r="K688" i="25"/>
  <c r="K672" i="25"/>
  <c r="K712" i="25"/>
  <c r="K696" i="25"/>
  <c r="K680" i="25"/>
  <c r="K685" i="25"/>
  <c r="K679" i="25"/>
  <c r="K709" i="25"/>
  <c r="K677" i="25"/>
  <c r="K701" i="25"/>
  <c r="K695" i="25"/>
  <c r="K669" i="25"/>
  <c r="K693" i="25"/>
  <c r="K711" i="25"/>
  <c r="L717" i="25"/>
  <c r="L700" i="25"/>
  <c r="L684" i="25"/>
  <c r="L713" i="25"/>
  <c r="L697" i="25"/>
  <c r="L681" i="25"/>
  <c r="L710" i="25"/>
  <c r="L694" i="25"/>
  <c r="L678" i="25"/>
  <c r="L707" i="25"/>
  <c r="L691" i="25"/>
  <c r="L675" i="25"/>
  <c r="L704" i="25"/>
  <c r="L688" i="25"/>
  <c r="M688" i="25" s="1"/>
  <c r="L672" i="25"/>
  <c r="M672" i="25" s="1"/>
  <c r="L711" i="25"/>
  <c r="M711" i="25" s="1"/>
  <c r="L695" i="25"/>
  <c r="L679" i="25"/>
  <c r="L712" i="25"/>
  <c r="L696" i="25"/>
  <c r="L680" i="25"/>
  <c r="L703" i="25"/>
  <c r="L687" i="25"/>
  <c r="M687" i="25" s="1"/>
  <c r="L671" i="25"/>
  <c r="M671" i="25" s="1"/>
  <c r="L708" i="25"/>
  <c r="M708" i="25" s="1"/>
  <c r="L692" i="25"/>
  <c r="M692" i="25" s="1"/>
  <c r="L676" i="25"/>
  <c r="M676" i="25" s="1"/>
  <c r="L702" i="25"/>
  <c r="L686" i="25"/>
  <c r="L670" i="25"/>
  <c r="L699" i="25"/>
  <c r="M699" i="25" s="1"/>
  <c r="L683" i="25"/>
  <c r="M683" i="25" s="1"/>
  <c r="L701" i="25"/>
  <c r="L685" i="25"/>
  <c r="L669" i="25"/>
  <c r="L698" i="25"/>
  <c r="L673" i="25"/>
  <c r="L709" i="25"/>
  <c r="L690" i="25"/>
  <c r="M690" i="25" s="1"/>
  <c r="L677" i="25"/>
  <c r="L714" i="25"/>
  <c r="L689" i="25"/>
  <c r="L682" i="25"/>
  <c r="M682" i="25" s="1"/>
  <c r="L706" i="25"/>
  <c r="M706" i="25" s="1"/>
  <c r="L693" i="25"/>
  <c r="L674" i="25"/>
  <c r="M674" i="25" s="1"/>
  <c r="L705" i="25"/>
  <c r="M705" i="25" s="1"/>
  <c r="M701" i="25" l="1"/>
  <c r="M695" i="25"/>
  <c r="I715" i="24"/>
  <c r="J630" i="24"/>
  <c r="M704" i="25"/>
  <c r="M703" i="25"/>
  <c r="M698" i="25"/>
  <c r="M702" i="25"/>
  <c r="M691" i="25"/>
  <c r="M714" i="25"/>
  <c r="K716" i="25"/>
  <c r="M707" i="25"/>
  <c r="M677" i="25"/>
  <c r="M670" i="25"/>
  <c r="M686" i="25"/>
  <c r="M675" i="25"/>
  <c r="M710" i="25"/>
  <c r="M697" i="25"/>
  <c r="M693" i="25"/>
  <c r="M681" i="25"/>
  <c r="M694" i="25"/>
  <c r="M673" i="25"/>
  <c r="M713" i="25"/>
  <c r="L716" i="25"/>
  <c r="M669" i="25"/>
  <c r="M716" i="25" s="1"/>
  <c r="M684" i="25"/>
  <c r="M689" i="25"/>
  <c r="M678" i="25"/>
  <c r="M709" i="25"/>
  <c r="M680" i="25"/>
  <c r="M696" i="25"/>
  <c r="M712" i="25"/>
  <c r="M685" i="25"/>
  <c r="M679" i="25"/>
  <c r="M700" i="25"/>
  <c r="J672" i="24" l="1"/>
  <c r="J682" i="24"/>
  <c r="J702" i="24"/>
  <c r="J647" i="24"/>
  <c r="J643" i="24"/>
  <c r="J707" i="24"/>
  <c r="J670" i="24"/>
  <c r="J716" i="24"/>
  <c r="J634" i="24"/>
  <c r="J711" i="24"/>
  <c r="J642" i="24"/>
  <c r="J681" i="24"/>
  <c r="J691" i="24"/>
  <c r="J683" i="24"/>
  <c r="J676" i="24"/>
  <c r="J705" i="24"/>
  <c r="J710" i="24"/>
  <c r="J636" i="24"/>
  <c r="J673" i="24"/>
  <c r="J680" i="24"/>
  <c r="J696" i="24"/>
  <c r="J709" i="24"/>
  <c r="J675" i="24"/>
  <c r="J688" i="24"/>
  <c r="J669" i="24"/>
  <c r="J674" i="24"/>
  <c r="J640" i="24"/>
  <c r="J679" i="24"/>
  <c r="J637" i="24"/>
  <c r="J645" i="24"/>
  <c r="J706" i="24"/>
  <c r="J646" i="24"/>
  <c r="J698" i="24"/>
  <c r="J671" i="24"/>
  <c r="J694" i="24"/>
  <c r="J708" i="24"/>
  <c r="J668" i="24"/>
  <c r="J639" i="24"/>
  <c r="J635" i="24"/>
  <c r="J699" i="24"/>
  <c r="J704" i="24"/>
  <c r="J685" i="24"/>
  <c r="J686" i="24"/>
  <c r="J695" i="24"/>
  <c r="J633" i="24"/>
  <c r="J697" i="24"/>
  <c r="J678" i="24"/>
  <c r="J632" i="24"/>
  <c r="J713" i="24"/>
  <c r="J687" i="24"/>
  <c r="J701" i="24"/>
  <c r="J677" i="24"/>
  <c r="J690" i="24"/>
  <c r="J712" i="24"/>
  <c r="J644" i="24"/>
  <c r="J684" i="24"/>
  <c r="J693" i="24"/>
  <c r="J703" i="24"/>
  <c r="J641" i="24"/>
  <c r="J638" i="24"/>
  <c r="J700" i="24"/>
  <c r="J692" i="24"/>
  <c r="J631" i="24"/>
  <c r="J689" i="24"/>
  <c r="L647" i="24" l="1"/>
  <c r="L703" i="24" s="1"/>
  <c r="J715" i="24"/>
  <c r="K644" i="24"/>
  <c r="L669" i="24" l="1"/>
  <c r="L704" i="24"/>
  <c r="L705" i="24"/>
  <c r="L671" i="24"/>
  <c r="L668" i="24"/>
  <c r="L702" i="24"/>
  <c r="L708" i="24"/>
  <c r="L696" i="24"/>
  <c r="L678" i="24"/>
  <c r="L707" i="24"/>
  <c r="L690" i="24"/>
  <c r="L700" i="24"/>
  <c r="L713" i="24"/>
  <c r="L695" i="24"/>
  <c r="L694" i="24"/>
  <c r="L687" i="24"/>
  <c r="L679" i="24"/>
  <c r="L680" i="24"/>
  <c r="L681" i="24"/>
  <c r="L693" i="24"/>
  <c r="L688" i="24"/>
  <c r="L673" i="24"/>
  <c r="L709" i="24"/>
  <c r="L711" i="24"/>
  <c r="L710" i="24"/>
  <c r="L689" i="24"/>
  <c r="L706" i="24"/>
  <c r="L670" i="24"/>
  <c r="L676" i="24"/>
  <c r="L682" i="24"/>
  <c r="L691" i="24"/>
  <c r="L686" i="24"/>
  <c r="L674" i="24"/>
  <c r="L699" i="24"/>
  <c r="L683" i="24"/>
  <c r="L697" i="24"/>
  <c r="L692" i="24"/>
  <c r="L685" i="24"/>
  <c r="L701" i="24"/>
  <c r="L684" i="24"/>
  <c r="L675" i="24"/>
  <c r="L698" i="24"/>
  <c r="L716" i="24"/>
  <c r="L677" i="24"/>
  <c r="L712" i="24"/>
  <c r="L672" i="24"/>
  <c r="K671" i="24"/>
  <c r="K692" i="24"/>
  <c r="M692" i="24" s="1"/>
  <c r="K689" i="24"/>
  <c r="K683" i="24"/>
  <c r="K688" i="24"/>
  <c r="K679" i="24"/>
  <c r="K682" i="24"/>
  <c r="K703" i="24"/>
  <c r="M703" i="24" s="1"/>
  <c r="C183" i="34" s="1"/>
  <c r="K710" i="24"/>
  <c r="K716" i="24"/>
  <c r="K670" i="24"/>
  <c r="K669" i="24"/>
  <c r="K712" i="24"/>
  <c r="K675" i="24"/>
  <c r="M675" i="24" s="1"/>
  <c r="C55" i="34" s="1"/>
  <c r="K706" i="24"/>
  <c r="K677" i="24"/>
  <c r="M677" i="24" s="1"/>
  <c r="E55" i="34" s="1"/>
  <c r="K705" i="24"/>
  <c r="K709" i="24"/>
  <c r="M709" i="24" s="1"/>
  <c r="I183" i="34" s="1"/>
  <c r="K672" i="24"/>
  <c r="K681" i="24"/>
  <c r="K693" i="24"/>
  <c r="K699" i="24"/>
  <c r="M699" i="24" s="1"/>
  <c r="F151" i="34" s="1"/>
  <c r="K698" i="24"/>
  <c r="K686" i="24"/>
  <c r="K680" i="24"/>
  <c r="K713" i="24"/>
  <c r="K701" i="24"/>
  <c r="K673" i="24"/>
  <c r="K691" i="24"/>
  <c r="K697" i="24"/>
  <c r="K704" i="24"/>
  <c r="K700" i="24"/>
  <c r="M700" i="24" s="1"/>
  <c r="G151" i="34" s="1"/>
  <c r="K668" i="24"/>
  <c r="K687" i="24"/>
  <c r="K708" i="24"/>
  <c r="K694" i="24"/>
  <c r="K690" i="24"/>
  <c r="K696" i="24"/>
  <c r="K711" i="24"/>
  <c r="K678" i="24"/>
  <c r="K702" i="24"/>
  <c r="K707" i="24"/>
  <c r="K674" i="24"/>
  <c r="K695" i="24"/>
  <c r="K676" i="24"/>
  <c r="K684" i="24"/>
  <c r="K685" i="24"/>
  <c r="M702" i="24" l="1"/>
  <c r="I151" i="34" s="1"/>
  <c r="M673" i="24"/>
  <c r="H23" i="34" s="1"/>
  <c r="M685" i="24"/>
  <c r="F87" i="34" s="1"/>
  <c r="M684" i="24"/>
  <c r="E87" i="34" s="1"/>
  <c r="M701" i="24"/>
  <c r="H151" i="34" s="1"/>
  <c r="M679" i="24"/>
  <c r="G55" i="34" s="1"/>
  <c r="M671" i="24"/>
  <c r="F23" i="34" s="1"/>
  <c r="M674" i="24"/>
  <c r="I23" i="34" s="1"/>
  <c r="M705" i="24"/>
  <c r="E183" i="34" s="1"/>
  <c r="M697" i="24"/>
  <c r="D151" i="34" s="1"/>
  <c r="M680" i="24"/>
  <c r="H55" i="34" s="1"/>
  <c r="M704" i="24"/>
  <c r="D183" i="34" s="1"/>
  <c r="M669" i="24"/>
  <c r="D23" i="34" s="1"/>
  <c r="M687" i="24"/>
  <c r="H87" i="34" s="1"/>
  <c r="M706" i="24"/>
  <c r="F183" i="34" s="1"/>
  <c r="M693" i="24"/>
  <c r="M696" i="24"/>
  <c r="C151" i="34" s="1"/>
  <c r="M688" i="24"/>
  <c r="I87" i="34" s="1"/>
  <c r="M670" i="24"/>
  <c r="E23" i="34" s="1"/>
  <c r="L715" i="24"/>
  <c r="M676" i="24"/>
  <c r="D55" i="34" s="1"/>
  <c r="M713" i="24"/>
  <c r="F215" i="34" s="1"/>
  <c r="M710" i="24"/>
  <c r="C215" i="34" s="1"/>
  <c r="M707" i="24"/>
  <c r="G183" i="34" s="1"/>
  <c r="M691" i="24"/>
  <c r="E119" i="34" s="1"/>
  <c r="M678" i="24"/>
  <c r="F55" i="34" s="1"/>
  <c r="M686" i="24"/>
  <c r="G87" i="34" s="1"/>
  <c r="M711" i="24"/>
  <c r="D215" i="34" s="1"/>
  <c r="M698" i="24"/>
  <c r="E151" i="34" s="1"/>
  <c r="M682" i="24"/>
  <c r="C87" i="34" s="1"/>
  <c r="M712" i="24"/>
  <c r="E215" i="34" s="1"/>
  <c r="M695" i="24"/>
  <c r="I119" i="34" s="1"/>
  <c r="M690" i="24"/>
  <c r="D119" i="34" s="1"/>
  <c r="M694" i="24"/>
  <c r="H119" i="34" s="1"/>
  <c r="M681" i="24"/>
  <c r="I55" i="34" s="1"/>
  <c r="M683" i="24"/>
  <c r="D87" i="34" s="1"/>
  <c r="M708" i="24"/>
  <c r="H183" i="34" s="1"/>
  <c r="M672" i="24"/>
  <c r="G23" i="34" s="1"/>
  <c r="M689" i="24"/>
  <c r="C119" i="34" s="1"/>
  <c r="F119" i="34"/>
  <c r="K715" i="24"/>
  <c r="M668" i="24"/>
  <c r="G119" i="34" l="1"/>
  <c r="C23" i="34"/>
  <c r="M715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SYSTEM</author>
  </authors>
  <commentList>
    <comment ref="F420" authorId="0" shapeId="0" xr:uid="{C6FEC90F-D7FF-4B9E-98FB-767DE9AAF0D2}">
      <text>
        <r>
          <rPr>
            <b/>
            <sz val="9"/>
            <color indexed="81"/>
            <rFont val="Tahoma"/>
            <charset val="1"/>
          </rPr>
          <t>SYSTEM:</t>
        </r>
        <r>
          <rPr>
            <sz val="9"/>
            <color indexed="81"/>
            <rFont val="Tahoma"/>
            <charset val="1"/>
          </rPr>
          <t xml:space="preserve">
This is comparing to interest rev for some reason and I can't remove it</t>
        </r>
      </text>
    </comment>
  </commentList>
</comments>
</file>

<file path=xl/sharedStrings.xml><?xml version="1.0" encoding="utf-8"?>
<sst xmlns="http://schemas.openxmlformats.org/spreadsheetml/2006/main" count="4824" uniqueCount="1375">
  <si>
    <r>
      <rPr>
        <b/>
        <sz val="11"/>
        <rFont val="Calibri"/>
        <family val="2"/>
        <scheme val="minor"/>
      </rPr>
      <t xml:space="preserve"> Instructions:</t>
    </r>
    <r>
      <rPr>
        <sz val="11"/>
        <rFont val="Calibri"/>
        <family val="2"/>
        <scheme val="minor"/>
      </rPr>
      <t xml:space="preserve"> Hospital staff must complete the green tabs only. </t>
    </r>
  </si>
  <si>
    <t>Financials from the Data tab will automatically transfer to the report pages (INFO_PG1, INFO_PG2, SS2_3_5_6, SS4, SS8, FS, and CC).</t>
  </si>
  <si>
    <t xml:space="preserve">The tabs named Contact, Support, Hospital, Funds, and Cost Center are protected and are intended for upload to the year end report database. </t>
  </si>
  <si>
    <t>E2SHB 1272 Requirements:</t>
  </si>
  <si>
    <t>This template has been updated to reflect E2SHB 1272 reporting requirements.</t>
  </si>
  <si>
    <t/>
  </si>
  <si>
    <r>
      <rPr>
        <b/>
        <sz val="11"/>
        <rFont val="Calibri"/>
        <family val="2"/>
        <scheme val="minor"/>
      </rPr>
      <t>Data tab</t>
    </r>
    <r>
      <rPr>
        <sz val="11"/>
        <rFont val="Calibri"/>
        <family val="2"/>
        <scheme val="minor"/>
      </rPr>
      <t>: Enter financial data in the fields surrounded by purple. Your hospital license number and fiscal year end have already been entered.</t>
    </r>
  </si>
  <si>
    <t>Line 96: "Fiscal Year Ended" must be entered in MM/DD/YYYY format.</t>
  </si>
  <si>
    <t>If you want to review what you reported for the prior year you can click on the tab titled Prior Year.</t>
  </si>
  <si>
    <t>The square footage statistic is provided for all cost centers including the plant and this way</t>
  </si>
  <si>
    <t>square footage identified by cost center will total the gross square footage stated as the statistic in the plant cost center.</t>
  </si>
  <si>
    <t>Employee Benefits</t>
  </si>
  <si>
    <t>The employee benefits can be entered directly, assigned to the cost centers based on a percentage of salaries, or a combination of the two.</t>
  </si>
  <si>
    <t>1)    Enter the amount of employee benefits directly recorded in cell B47.</t>
  </si>
  <si>
    <t>2)    Enter the employee benefits directly recorded by cost center in cells C47 through CC47.</t>
  </si>
  <si>
    <t>3)    Enter the total unassigned employee benefits that will be assigned based on salaries in cell B48.</t>
  </si>
  <si>
    <t>Depreciation</t>
  </si>
  <si>
    <t>The Depreciation can be entered directly, assigned by square footage, or a combination of the two.</t>
  </si>
  <si>
    <t>1)    Enter the total amount of depreciation directly assigned in cell B51.</t>
  </si>
  <si>
    <t>2)    Enter the amount of depreciation directly recorded by cost center in cells C51 through CC51.</t>
  </si>
  <si>
    <t xml:space="preserve">3)    Enter the amount of depreciation that will be assigned by square footage in cell B52.  </t>
  </si>
  <si>
    <t xml:space="preserve">After the salaries and the departmental square footage statistics are entered, the departmental employee benefits and depreciation will be </t>
  </si>
  <si>
    <t>calculated on lines 48 and 52, respectively.</t>
  </si>
  <si>
    <r>
      <rPr>
        <b/>
        <sz val="11"/>
        <rFont val="Calibri"/>
        <family val="2"/>
        <scheme val="minor"/>
      </rPr>
      <t>Transmittal tab:</t>
    </r>
    <r>
      <rPr>
        <sz val="11"/>
        <rFont val="Calibri"/>
        <family val="2"/>
        <scheme val="minor"/>
      </rPr>
      <t xml:space="preserve"> Please remember to upload a signed certification page:  </t>
    </r>
  </si>
  <si>
    <t>https://mft.wa.gov</t>
  </si>
  <si>
    <r>
      <rPr>
        <b/>
        <sz val="11"/>
        <rFont val="Calibri"/>
        <family val="2"/>
        <scheme val="minor"/>
      </rPr>
      <t>Responses-1 tab:</t>
    </r>
    <r>
      <rPr>
        <sz val="11"/>
        <rFont val="Calibri"/>
        <family val="2"/>
        <scheme val="minor"/>
      </rPr>
      <t xml:space="preserve"> The operating expenses, the units of measure and the operating expenses per unit of measure are listed on tab titled "Responses-1"</t>
    </r>
  </si>
  <si>
    <t xml:space="preserve">Increases or decreases in operating expenses per unit of measure exceeding 25% will prompt an explanation in column I. </t>
  </si>
  <si>
    <t>Also please provide any corrections required to the prior years information in column J.</t>
  </si>
  <si>
    <t xml:space="preserve">Responses-2 tab: </t>
  </si>
  <si>
    <r>
      <rPr>
        <i/>
        <sz val="11"/>
        <color theme="1"/>
        <rFont val="Calibri"/>
        <family val="2"/>
        <scheme val="minor"/>
      </rPr>
      <t>Other Noncategorized Revenues</t>
    </r>
    <r>
      <rPr>
        <sz val="11"/>
        <color theme="1"/>
        <rFont val="Calibri"/>
        <family val="2"/>
        <scheme val="minor"/>
      </rPr>
      <t>: Report line items and amounts witin "Other Noncategorized Revenues" that either have a value of $1,000,000 or more;</t>
    </r>
  </si>
  <si>
    <t>or represent 1% or more of the total revenues. A prompt will appear in Cell E380 if youre required to provide a response.</t>
  </si>
  <si>
    <r>
      <rPr>
        <i/>
        <sz val="11"/>
        <color theme="1"/>
        <rFont val="Calibri"/>
        <family val="2"/>
        <scheme val="minor"/>
      </rPr>
      <t>Other Noncategorized Expenses</t>
    </r>
    <r>
      <rPr>
        <sz val="11"/>
        <color theme="1"/>
        <rFont val="Calibri"/>
        <family val="2"/>
        <scheme val="minor"/>
      </rPr>
      <t xml:space="preserve">: Report line items and amounts witin "Other Noncategorized Expenses" that either have a value of $1,000,000 or more; </t>
    </r>
  </si>
  <si>
    <t>or represent 1% or more of the total revenues. A prompt will appear in Cell E414 if youre required to provide a response.</t>
  </si>
  <si>
    <r>
      <rPr>
        <b/>
        <sz val="11"/>
        <rFont val="Calibri"/>
        <family val="2"/>
        <scheme val="minor"/>
      </rPr>
      <t xml:space="preserve">Questions: </t>
    </r>
    <r>
      <rPr>
        <sz val="11"/>
        <rFont val="Calibri"/>
        <family val="2"/>
        <scheme val="minor"/>
      </rPr>
      <t>If you have any questions or concerns please call Communty Health Systems at 360-236-4210 or send an e-mail to:</t>
    </r>
  </si>
  <si>
    <t>hos@doh.wa.gov</t>
  </si>
  <si>
    <t>Submit report via hospitals Managed File Transfer account: https://mft.wa.gov/</t>
  </si>
  <si>
    <t>6010</t>
  </si>
  <si>
    <t>6030</t>
  </si>
  <si>
    <t>6070</t>
  </si>
  <si>
    <t>6100</t>
  </si>
  <si>
    <t>6120</t>
  </si>
  <si>
    <t>6140</t>
  </si>
  <si>
    <t>6150</t>
  </si>
  <si>
    <t>6170</t>
  </si>
  <si>
    <t>6200</t>
  </si>
  <si>
    <t>6210</t>
  </si>
  <si>
    <t>6330</t>
  </si>
  <si>
    <t>6400</t>
  </si>
  <si>
    <t>7010</t>
  </si>
  <si>
    <t>7020</t>
  </si>
  <si>
    <t>7030</t>
  </si>
  <si>
    <t>7040</t>
  </si>
  <si>
    <t>7050</t>
  </si>
  <si>
    <t>7060</t>
  </si>
  <si>
    <t>7070</t>
  </si>
  <si>
    <t>7110</t>
  </si>
  <si>
    <t>7120</t>
  </si>
  <si>
    <t>7130</t>
  </si>
  <si>
    <t>7140</t>
  </si>
  <si>
    <t>7150</t>
  </si>
  <si>
    <t>7160</t>
  </si>
  <si>
    <t>7170</t>
  </si>
  <si>
    <t>7180</t>
  </si>
  <si>
    <t>7190</t>
  </si>
  <si>
    <t>7200</t>
  </si>
  <si>
    <t>7220</t>
  </si>
  <si>
    <t>7230</t>
  </si>
  <si>
    <t>7240</t>
  </si>
  <si>
    <t>7250</t>
  </si>
  <si>
    <t>7260</t>
  </si>
  <si>
    <t>7310</t>
  </si>
  <si>
    <t>7320</t>
  </si>
  <si>
    <t>7330</t>
  </si>
  <si>
    <t>7340</t>
  </si>
  <si>
    <t>7350</t>
  </si>
  <si>
    <t>7380</t>
  </si>
  <si>
    <t>7390</t>
  </si>
  <si>
    <t>7400</t>
  </si>
  <si>
    <t>7410</t>
  </si>
  <si>
    <t>7420</t>
  </si>
  <si>
    <t>7430</t>
  </si>
  <si>
    <t>7490</t>
  </si>
  <si>
    <t>8200</t>
  </si>
  <si>
    <t>8310</t>
  </si>
  <si>
    <t>8320</t>
  </si>
  <si>
    <t>8330</t>
  </si>
  <si>
    <t>8350</t>
  </si>
  <si>
    <t>8360</t>
  </si>
  <si>
    <t>8370</t>
  </si>
  <si>
    <t>8420</t>
  </si>
  <si>
    <t>8430</t>
  </si>
  <si>
    <t>8460</t>
  </si>
  <si>
    <t>8470</t>
  </si>
  <si>
    <t>8480</t>
  </si>
  <si>
    <t>8490</t>
  </si>
  <si>
    <t>8510</t>
  </si>
  <si>
    <t>8530</t>
  </si>
  <si>
    <t>8560</t>
  </si>
  <si>
    <t>8590</t>
  </si>
  <si>
    <t>8610</t>
  </si>
  <si>
    <t>8620</t>
  </si>
  <si>
    <t>8630</t>
  </si>
  <si>
    <t>8640</t>
  </si>
  <si>
    <t>8650</t>
  </si>
  <si>
    <t>8660</t>
  </si>
  <si>
    <t>8670</t>
  </si>
  <si>
    <t>8680</t>
  </si>
  <si>
    <t>8690</t>
  </si>
  <si>
    <t>8700</t>
  </si>
  <si>
    <t>8710</t>
  </si>
  <si>
    <t>8720</t>
  </si>
  <si>
    <t>8730</t>
  </si>
  <si>
    <t>8740</t>
  </si>
  <si>
    <t>8770</t>
  </si>
  <si>
    <t>8790</t>
  </si>
  <si>
    <t>8830-8900</t>
  </si>
  <si>
    <t>9999</t>
  </si>
  <si>
    <t>See Instructions</t>
  </si>
  <si>
    <t>Intensive</t>
  </si>
  <si>
    <t>Semi-Intensive</t>
  </si>
  <si>
    <t>Acute</t>
  </si>
  <si>
    <t>Alternative</t>
  </si>
  <si>
    <t>Physical</t>
  </si>
  <si>
    <t>Psychiatric</t>
  </si>
  <si>
    <t>Chemical</t>
  </si>
  <si>
    <t>Nursery</t>
  </si>
  <si>
    <t>Skilled</t>
  </si>
  <si>
    <t>Swing</t>
  </si>
  <si>
    <t>Hospice</t>
  </si>
  <si>
    <t>Other Daily</t>
  </si>
  <si>
    <t>Labor &amp;</t>
  </si>
  <si>
    <t>Surgical</t>
  </si>
  <si>
    <t>Recovery</t>
  </si>
  <si>
    <t>Anesthesiology</t>
  </si>
  <si>
    <t>Central</t>
  </si>
  <si>
    <t>Intravenous</t>
  </si>
  <si>
    <t>Laboratory</t>
  </si>
  <si>
    <t>Electro-</t>
  </si>
  <si>
    <t>Magnetic Res</t>
  </si>
  <si>
    <t>CT</t>
  </si>
  <si>
    <t xml:space="preserve">Radiology - </t>
  </si>
  <si>
    <t>Nuclear</t>
  </si>
  <si>
    <t>Pharmacy</t>
  </si>
  <si>
    <t>Respiratory</t>
  </si>
  <si>
    <t>Dialysis</t>
  </si>
  <si>
    <t>Emergency</t>
  </si>
  <si>
    <t>Ambulance</t>
  </si>
  <si>
    <t>Short</t>
  </si>
  <si>
    <t>Clinics</t>
  </si>
  <si>
    <t>Occupational</t>
  </si>
  <si>
    <t>Speech</t>
  </si>
  <si>
    <t>Recreational</t>
  </si>
  <si>
    <t>Observation</t>
  </si>
  <si>
    <t>Free-Standing</t>
  </si>
  <si>
    <t>Air</t>
  </si>
  <si>
    <t>Home Care</t>
  </si>
  <si>
    <t>Lithotripsy</t>
  </si>
  <si>
    <t>Organ</t>
  </si>
  <si>
    <t>Outpatient</t>
  </si>
  <si>
    <t>Other</t>
  </si>
  <si>
    <t>Research/Education</t>
  </si>
  <si>
    <t>Printing &amp;</t>
  </si>
  <si>
    <t>Dietary</t>
  </si>
  <si>
    <t>Cafeteria</t>
  </si>
  <si>
    <t>Laundry &amp;</t>
  </si>
  <si>
    <t>Social</t>
  </si>
  <si>
    <t>Purchasing</t>
  </si>
  <si>
    <t>Plant</t>
  </si>
  <si>
    <t>Housekeeping</t>
  </si>
  <si>
    <t>Communication</t>
  </si>
  <si>
    <t>Data</t>
  </si>
  <si>
    <t>Other General</t>
  </si>
  <si>
    <t>Accounting</t>
  </si>
  <si>
    <t>Patient</t>
  </si>
  <si>
    <t>Admitting</t>
  </si>
  <si>
    <t>Hospital</t>
  </si>
  <si>
    <t>Employee</t>
  </si>
  <si>
    <t>Public</t>
  </si>
  <si>
    <t>Management</t>
  </si>
  <si>
    <t>Personnel</t>
  </si>
  <si>
    <t>Auxiliary</t>
  </si>
  <si>
    <t>Chaplaincy</t>
  </si>
  <si>
    <t>Medical</t>
  </si>
  <si>
    <t>Utilization</t>
  </si>
  <si>
    <t>Nursing</t>
  </si>
  <si>
    <t>Nursing Float</t>
  </si>
  <si>
    <t>Inservice</t>
  </si>
  <si>
    <t>Comm. Health</t>
  </si>
  <si>
    <t>Grand</t>
  </si>
  <si>
    <t>Above</t>
  </si>
  <si>
    <t>Care</t>
  </si>
  <si>
    <t>Birth Ctr</t>
  </si>
  <si>
    <t>Rehab</t>
  </si>
  <si>
    <t>Dependency</t>
  </si>
  <si>
    <t>Beds</t>
  </si>
  <si>
    <t>Inpatient</t>
  </si>
  <si>
    <t>Services</t>
  </si>
  <si>
    <t>Delivery</t>
  </si>
  <si>
    <t>Room</t>
  </si>
  <si>
    <t>Therapy</t>
  </si>
  <si>
    <t>diagnosis</t>
  </si>
  <si>
    <t>Imaging</t>
  </si>
  <si>
    <t>Scanning</t>
  </si>
  <si>
    <t>Diagnostic</t>
  </si>
  <si>
    <t>Therapeutic</t>
  </si>
  <si>
    <t>Medicine</t>
  </si>
  <si>
    <t>Day Care</t>
  </si>
  <si>
    <t>Stay</t>
  </si>
  <si>
    <t>myogray</t>
  </si>
  <si>
    <t>Unit</t>
  </si>
  <si>
    <t>Transportation</t>
  </si>
  <si>
    <t>Transplants</t>
  </si>
  <si>
    <t>Chem. Dep.</t>
  </si>
  <si>
    <t>Ancillary</t>
  </si>
  <si>
    <t>Costs</t>
  </si>
  <si>
    <t>Duplication</t>
  </si>
  <si>
    <t>Linen</t>
  </si>
  <si>
    <t>Processing</t>
  </si>
  <si>
    <t>Accounts</t>
  </si>
  <si>
    <t>Fiscal Svcs</t>
  </si>
  <si>
    <t>Administration</t>
  </si>
  <si>
    <t>Health</t>
  </si>
  <si>
    <t>Relations</t>
  </si>
  <si>
    <t>Engineering</t>
  </si>
  <si>
    <t>Groups</t>
  </si>
  <si>
    <t>Library</t>
  </si>
  <si>
    <t>Records</t>
  </si>
  <si>
    <t>Staff</t>
  </si>
  <si>
    <t>Education</t>
  </si>
  <si>
    <t>Admin Services</t>
  </si>
  <si>
    <t>Total</t>
  </si>
  <si>
    <t>directly recorded</t>
  </si>
  <si>
    <t>assigned based on salaries</t>
  </si>
  <si>
    <t>total</t>
  </si>
  <si>
    <t>depreciation directly recorded</t>
  </si>
  <si>
    <t>depreciation based on sq. ft.</t>
  </si>
  <si>
    <t>Account Number</t>
  </si>
  <si>
    <t>Account</t>
  </si>
  <si>
    <t>Unassigned</t>
  </si>
  <si>
    <t>Name</t>
  </si>
  <si>
    <t>Other Direct</t>
  </si>
  <si>
    <t>Unit of Measure Description</t>
  </si>
  <si>
    <t>Patient Days</t>
  </si>
  <si>
    <t>Newborn Days</t>
  </si>
  <si>
    <t>Procedures</t>
  </si>
  <si>
    <t>Operating Min.</t>
  </si>
  <si>
    <t>Recovery Min.</t>
  </si>
  <si>
    <t>Anesthesia Min.</t>
  </si>
  <si>
    <t>x</t>
  </si>
  <si>
    <t>Billable Tests</t>
  </si>
  <si>
    <t>MRI RVU</t>
  </si>
  <si>
    <t>HECT Unit</t>
  </si>
  <si>
    <t>RVU</t>
  </si>
  <si>
    <t>Treatments</t>
  </si>
  <si>
    <t>Hours</t>
  </si>
  <si>
    <t>Visits</t>
  </si>
  <si>
    <t>Occasions</t>
  </si>
  <si>
    <t>Patients</t>
  </si>
  <si>
    <t>Acquisitions</t>
  </si>
  <si>
    <t>Patient Meals</t>
  </si>
  <si>
    <t>Gross Sq Ft</t>
  </si>
  <si>
    <t>Units of Measure</t>
  </si>
  <si>
    <t>Full Time Equivalents</t>
  </si>
  <si>
    <t>Salaries &amp; Wages</t>
  </si>
  <si>
    <t>Professional Fees</t>
  </si>
  <si>
    <t>Supplies</t>
  </si>
  <si>
    <t>Purch. Serv. - Utilities</t>
  </si>
  <si>
    <t>Purch. Serv. - Other</t>
  </si>
  <si>
    <t>Lease/Rental</t>
  </si>
  <si>
    <t>Other Direct Expenses:</t>
  </si>
  <si>
    <t>Blood Supplies</t>
  </si>
  <si>
    <t>Contract Staffing</t>
  </si>
  <si>
    <t>Information Technology, Including Licenses and Maintenance</t>
  </si>
  <si>
    <t>Insurance and Professional Liability</t>
  </si>
  <si>
    <t>Laundry Services</t>
  </si>
  <si>
    <t>Legal, Audit and Tax services</t>
  </si>
  <si>
    <t>Purchased Laboratory Services</t>
  </si>
  <si>
    <t>Repairs and Maintenance</t>
  </si>
  <si>
    <t>Shared Services or System Office Allocation</t>
  </si>
  <si>
    <t>Staff Recruitment</t>
  </si>
  <si>
    <t>Training Costs</t>
  </si>
  <si>
    <t>Taxes</t>
  </si>
  <si>
    <t>Utilities</t>
  </si>
  <si>
    <t>Other Noncategorized Expenses</t>
  </si>
  <si>
    <t>Recoveries</t>
  </si>
  <si>
    <t>Total Adj Exp</t>
  </si>
  <si>
    <t>Tax Revenue</t>
  </si>
  <si>
    <t>IP Revenue</t>
  </si>
  <si>
    <t>OP Revenue</t>
  </si>
  <si>
    <t>Gross Revenue</t>
  </si>
  <si>
    <t>Sq FT</t>
  </si>
  <si>
    <t>Patient  Meals Served</t>
  </si>
  <si>
    <t>Housekeeping Hours of Service</t>
  </si>
  <si>
    <t>Dry Pounds of Laundry</t>
  </si>
  <si>
    <t>Nursing FTE's</t>
  </si>
  <si>
    <t>YE-A                            HOSPITAL INFORMATION         Page 1 of 2</t>
  </si>
  <si>
    <t>Fiscal Year Ended</t>
  </si>
  <si>
    <t>12/31/2022</t>
  </si>
  <si>
    <t>License Number</t>
  </si>
  <si>
    <t>:</t>
  </si>
  <si>
    <t>141</t>
  </si>
  <si>
    <t>Hospital Name</t>
  </si>
  <si>
    <t>Columbia County Public Hospital District No. 1</t>
  </si>
  <si>
    <t>Mailing Address</t>
  </si>
  <si>
    <t>1012 South Third Street</t>
  </si>
  <si>
    <t>City</t>
  </si>
  <si>
    <t>Dayton</t>
  </si>
  <si>
    <t>State</t>
  </si>
  <si>
    <t>WA</t>
  </si>
  <si>
    <t>Zip</t>
  </si>
  <si>
    <t>County</t>
  </si>
  <si>
    <t>Columbia</t>
  </si>
  <si>
    <t>Chief Executive Officer</t>
  </si>
  <si>
    <t>Shane McGuire</t>
  </si>
  <si>
    <t>Chief Financial Officer</t>
  </si>
  <si>
    <t>Matt Minor</t>
  </si>
  <si>
    <t>Chair of Governing Board</t>
  </si>
  <si>
    <t>Robert Hutchens</t>
  </si>
  <si>
    <t>Telephone Number</t>
  </si>
  <si>
    <t>509.382.2531</t>
  </si>
  <si>
    <t>Facsimile Number</t>
  </si>
  <si>
    <t>509.382.3205</t>
  </si>
  <si>
    <t>Name of Submitter</t>
  </si>
  <si>
    <t>Email of Submitter</t>
  </si>
  <si>
    <t>TYPE OF ORGANIZATION  (If applies enter 1)</t>
  </si>
  <si>
    <t>Governmental</t>
  </si>
  <si>
    <t>District</t>
  </si>
  <si>
    <t>Not For Profit</t>
  </si>
  <si>
    <t>Church Operated</t>
  </si>
  <si>
    <t>For Profit</t>
  </si>
  <si>
    <t>Individual</t>
  </si>
  <si>
    <t>Partnership</t>
  </si>
  <si>
    <t>Corporation</t>
  </si>
  <si>
    <t>YE-A                            HOSPITAL INFORMATION         Page 2 of 2</t>
  </si>
  <si>
    <t xml:space="preserve">ACTUAL UTILIZATION                                                                   </t>
  </si>
  <si>
    <t>Admissions</t>
  </si>
  <si>
    <t>ICU, SICU, ACUTE, PSYCH</t>
  </si>
  <si>
    <t>Skilled Nursing/Swing</t>
  </si>
  <si>
    <t>Chemical Dependency/ATC</t>
  </si>
  <si>
    <t>Number of Births</t>
  </si>
  <si>
    <t xml:space="preserve">NUMBER OF BEDS AVAILABLE                                 </t>
  </si>
  <si>
    <t>Intensive Care</t>
  </si>
  <si>
    <t>Semi-Intensive Care</t>
  </si>
  <si>
    <t>Acute Care - Med/Surg</t>
  </si>
  <si>
    <t>Acute Care - Pediatrics</t>
  </si>
  <si>
    <t>Acute Care - Obstetrics</t>
  </si>
  <si>
    <t>Acute Care - Rehab</t>
  </si>
  <si>
    <t>Skilled Nursing</t>
  </si>
  <si>
    <t>Swing Beds</t>
  </si>
  <si>
    <t>Other (Exclude Nursery)</t>
  </si>
  <si>
    <t>Total Beds Available</t>
  </si>
  <si>
    <t>Total Beds Licensed</t>
  </si>
  <si>
    <t>Nursery - Bassinets</t>
  </si>
  <si>
    <t>SNF/SWING Ancillary Revenue</t>
  </si>
  <si>
    <t>PAYER UNITS OF SERVICE AND REVENUE</t>
  </si>
  <si>
    <t xml:space="preserve">HOSPITAL                                                      </t>
  </si>
  <si>
    <t>Medicare</t>
  </si>
  <si>
    <t>Medicaid</t>
  </si>
  <si>
    <t>OP Visits</t>
  </si>
  <si>
    <t xml:space="preserve">SNF/SWING                                                          </t>
  </si>
  <si>
    <t xml:space="preserve">ATC                                                           </t>
  </si>
  <si>
    <t xml:space="preserve">HBP Component                                   </t>
  </si>
  <si>
    <t>Revenue</t>
  </si>
  <si>
    <t>Expense</t>
  </si>
  <si>
    <t>HBP Component</t>
  </si>
  <si>
    <t>SUPPORTING SCHEDULES</t>
  </si>
  <si>
    <t>SS-2 EMPLOYEE BENEFITS</t>
  </si>
  <si>
    <t>FICA Taxes</t>
  </si>
  <si>
    <t>Unemployment Compensation</t>
  </si>
  <si>
    <t>Workers Compensation</t>
  </si>
  <si>
    <t>Group Health Insurance</t>
  </si>
  <si>
    <t>Group Life Insurance</t>
  </si>
  <si>
    <t>Pension &amp; Retirement</t>
  </si>
  <si>
    <t>Other Employee Benefits</t>
  </si>
  <si>
    <t>SS-3 RENTAL AND LEASE EXPENSE</t>
  </si>
  <si>
    <t>Rental &amp; Lease Exp - Bldgs</t>
  </si>
  <si>
    <t>Rental &amp; Lease Exp - Equip</t>
  </si>
  <si>
    <t>SS-5 INSURANCE EXPENSE</t>
  </si>
  <si>
    <t>Hospital &amp; Prof Malpractice</t>
  </si>
  <si>
    <t>Other Insurance</t>
  </si>
  <si>
    <t>LICENSE AND TAXES</t>
  </si>
  <si>
    <t>License Fees</t>
  </si>
  <si>
    <t>Taxes (other than income)</t>
  </si>
  <si>
    <t>SS-6 INTEREST EXPENSE</t>
  </si>
  <si>
    <t>Interest Expense - WC</t>
  </si>
  <si>
    <t>Interest Expense - Other</t>
  </si>
  <si>
    <t>SS-4 DEPRECIATION EXPENSE</t>
  </si>
  <si>
    <t>FIXED ASSETS</t>
  </si>
  <si>
    <t>Beg. Balance</t>
  </si>
  <si>
    <t>Additions</t>
  </si>
  <si>
    <t>Retirement</t>
  </si>
  <si>
    <t>Ending Balance</t>
  </si>
  <si>
    <t>Land</t>
  </si>
  <si>
    <t>Land Improvements</t>
  </si>
  <si>
    <t>Buildings</t>
  </si>
  <si>
    <t>Fixed Equipment - Bldg Srv</t>
  </si>
  <si>
    <t>Fixed Equipment - Other</t>
  </si>
  <si>
    <t>Equip - Major Moveable</t>
  </si>
  <si>
    <t>Equip - Minor</t>
  </si>
  <si>
    <t>Leasehold Improvements</t>
  </si>
  <si>
    <t>Construction In Progress</t>
  </si>
  <si>
    <t>ACCUMULATED DEPRECIATION</t>
  </si>
  <si>
    <t>SS-8  DEDUCTIONS FROM REVENUE</t>
  </si>
  <si>
    <t>Provision for Bad Debt</t>
  </si>
  <si>
    <t>Contractuals</t>
  </si>
  <si>
    <t xml:space="preserve">Medicare </t>
  </si>
  <si>
    <t xml:space="preserve">Medicaid </t>
  </si>
  <si>
    <t xml:space="preserve">Workers Comp </t>
  </si>
  <si>
    <t>Other Government Programs</t>
  </si>
  <si>
    <t xml:space="preserve">Negotiated Rate </t>
  </si>
  <si>
    <t xml:space="preserve">Other </t>
  </si>
  <si>
    <t>Total Contractuals</t>
  </si>
  <si>
    <t>Charity Care</t>
  </si>
  <si>
    <t>Number of Charity Care Patients                                 :</t>
  </si>
  <si>
    <t>Inpatient Charity Care Provided</t>
  </si>
  <si>
    <t>Outpatient  Charity Care Provided</t>
  </si>
  <si>
    <t>Total Charity Care Provided</t>
  </si>
  <si>
    <t>Other Deductions</t>
  </si>
  <si>
    <t>Administrative Adjustments</t>
  </si>
  <si>
    <t>Total Other Deductions</t>
  </si>
  <si>
    <t>Total Deductions From Revenue</t>
  </si>
  <si>
    <t>FS - 1   BALANCE SHEET  (Assets)</t>
  </si>
  <si>
    <t>CURRENT ASSETS:</t>
  </si>
  <si>
    <t>Cash</t>
  </si>
  <si>
    <t>Marketable Securities</t>
  </si>
  <si>
    <t>Accounts Receivable</t>
  </si>
  <si>
    <t>Less-Est. Uncoll. &amp; Allow.</t>
  </si>
  <si>
    <t>Rec. From 3rd Party Payers</t>
  </si>
  <si>
    <t>Pledges &amp; Other Receivables</t>
  </si>
  <si>
    <t>Due From Restricted Funds</t>
  </si>
  <si>
    <t>Inventory</t>
  </si>
  <si>
    <t>Prepaid Expenses</t>
  </si>
  <si>
    <t>Current Portion of FHT</t>
  </si>
  <si>
    <t>Total Current Assets</t>
  </si>
  <si>
    <t>BOARD DESIGNATED ASSETS</t>
  </si>
  <si>
    <t>Other Assets</t>
  </si>
  <si>
    <t>Total BDA</t>
  </si>
  <si>
    <t>PROP, PLANT, &amp; EQUIP</t>
  </si>
  <si>
    <t>Fixed Equip - Bldg Srv</t>
  </si>
  <si>
    <t>Fixed Equip - Other</t>
  </si>
  <si>
    <t>Equipment</t>
  </si>
  <si>
    <t>Total P P &amp; E</t>
  </si>
  <si>
    <t>Less Accum. Depreciation</t>
  </si>
  <si>
    <t>Net P P &amp; E</t>
  </si>
  <si>
    <t>INVESTMENTS &amp; OTHER ASSETS</t>
  </si>
  <si>
    <t>Investments In P P &amp; E</t>
  </si>
  <si>
    <t>Less - Accum Depre</t>
  </si>
  <si>
    <t>Other Investments</t>
  </si>
  <si>
    <t>Total Invest. &amp; Other Assets</t>
  </si>
  <si>
    <t>INTANGIBLE ASSETS</t>
  </si>
  <si>
    <t>Goodwill</t>
  </si>
  <si>
    <t>Unamortized Loan Costs</t>
  </si>
  <si>
    <t>Preopening &amp; Other Org Costs</t>
  </si>
  <si>
    <t>Other Intangible Assets</t>
  </si>
  <si>
    <t>Total Intangible Assets</t>
  </si>
  <si>
    <t>Total Assets</t>
  </si>
  <si>
    <t>FS - 1   BALANCE SHEET  ( Liabilities)</t>
  </si>
  <si>
    <t>CURRENT LIABILITIES</t>
  </si>
  <si>
    <t>Notes and Loans Payable</t>
  </si>
  <si>
    <t>Accounts Payable</t>
  </si>
  <si>
    <t>Accrued Compensation</t>
  </si>
  <si>
    <t>Other Accrued Expenses</t>
  </si>
  <si>
    <t>Advances From 3rd Parties</t>
  </si>
  <si>
    <t>Payables to 3rd Party Payers</t>
  </si>
  <si>
    <t>Due to Restricted Funds</t>
  </si>
  <si>
    <t>Income Taxes Payable</t>
  </si>
  <si>
    <t>Other Current Liabilities</t>
  </si>
  <si>
    <t>Current Maturities of LTD</t>
  </si>
  <si>
    <t>Total Current Liabilities</t>
  </si>
  <si>
    <t>DEFERRED CREDITS</t>
  </si>
  <si>
    <t>Deferred Income Taxes</t>
  </si>
  <si>
    <t>Deferred 3rd Party Revenue</t>
  </si>
  <si>
    <t>Other Deferred Credits</t>
  </si>
  <si>
    <t>Total Deferred Credits</t>
  </si>
  <si>
    <t>LONG TERM DEBT</t>
  </si>
  <si>
    <t>Mortgage Payable</t>
  </si>
  <si>
    <t xml:space="preserve">Construction Loans - Interim </t>
  </si>
  <si>
    <t>Notes Payable</t>
  </si>
  <si>
    <t xml:space="preserve">Capitalized Lease Obligations        </t>
  </si>
  <si>
    <t>Bonds Payable</t>
  </si>
  <si>
    <t xml:space="preserve">Notes and Loans Payable to Parent    </t>
  </si>
  <si>
    <t>Emergency Funding (Loans) - Local, State or Federal</t>
  </si>
  <si>
    <t>Noncurrent Liabilities</t>
  </si>
  <si>
    <t>Less Current Maturities LTD</t>
  </si>
  <si>
    <t>Total Long Term Debt</t>
  </si>
  <si>
    <t>Unrestricted Fund Balance</t>
  </si>
  <si>
    <t>Preferred Stock</t>
  </si>
  <si>
    <t>Common Stock</t>
  </si>
  <si>
    <t>Additional Paid In Capital</t>
  </si>
  <si>
    <t>Retained Earnings</t>
  </si>
  <si>
    <t>Less: Treasury Stock</t>
  </si>
  <si>
    <t xml:space="preserve">Total Liab &amp; Fund Bal or Equity      </t>
  </si>
  <si>
    <t>Check Figure  Total Assets</t>
  </si>
  <si>
    <t>FS - 3  STATEMENT OF REVENUE &amp; EXPENSE</t>
  </si>
  <si>
    <t>OPERATING REVENUE</t>
  </si>
  <si>
    <t>Inpatient Revenue</t>
  </si>
  <si>
    <t>Outpatient Revenue</t>
  </si>
  <si>
    <t xml:space="preserve">Total Patient Services Revenue       </t>
  </si>
  <si>
    <t>DEDUCTIONS FROM REVENUE</t>
  </si>
  <si>
    <t>Contractual Adjustments</t>
  </si>
  <si>
    <t>Charity &amp; Uncompensated Care</t>
  </si>
  <si>
    <t>Other Adj. &amp; Allowances</t>
  </si>
  <si>
    <t>Net Patient Service Revenue</t>
  </si>
  <si>
    <t>OTHER OPERATING REVENUE</t>
  </si>
  <si>
    <t>Other Operating Revenue:</t>
  </si>
  <si>
    <t>Donations</t>
  </si>
  <si>
    <t>Grants</t>
  </si>
  <si>
    <t>Joint Venture revenue</t>
  </si>
  <si>
    <t>Local Taxes</t>
  </si>
  <si>
    <t>Outpatient Pharmacy</t>
  </si>
  <si>
    <t>Parking</t>
  </si>
  <si>
    <t>Quality Incentive Payments</t>
  </si>
  <si>
    <t>Reference Laboratories</t>
  </si>
  <si>
    <t>Rental Income</t>
  </si>
  <si>
    <t>Retail Cafeteria</t>
  </si>
  <si>
    <t>Other Noncategorized revenues</t>
  </si>
  <si>
    <t>Total Other Operating Revenue:</t>
  </si>
  <si>
    <t>Tax Revenues</t>
  </si>
  <si>
    <t>Total Other Operating Rev</t>
  </si>
  <si>
    <t>Total Operating Revenue</t>
  </si>
  <si>
    <t xml:space="preserve">FS - 3  STATEMENT OF REVENUE &amp; EXPENSE </t>
  </si>
  <si>
    <t>Salaries and Wages</t>
  </si>
  <si>
    <t xml:space="preserve">Supplies </t>
  </si>
  <si>
    <t>Purch Srv - Utilities</t>
  </si>
  <si>
    <t>Purch Srv - Other</t>
  </si>
  <si>
    <t>Rentals/Leases</t>
  </si>
  <si>
    <t>Insurance</t>
  </si>
  <si>
    <t>License &amp; Taxes</t>
  </si>
  <si>
    <t>Interest</t>
  </si>
  <si>
    <t>Other Direct Expense:</t>
  </si>
  <si>
    <t>Information Technology, including licenses and maintenance</t>
  </si>
  <si>
    <t>Total Other Direct Expenses</t>
  </si>
  <si>
    <t>Total Operating Expenses</t>
  </si>
  <si>
    <t>Net Operating Revenue</t>
  </si>
  <si>
    <t>Non Operating Rev Net of Exp</t>
  </si>
  <si>
    <t>Emergency Funding - Local, State, Federal</t>
  </si>
  <si>
    <t>Total Non Operating Rev Net of Exp</t>
  </si>
  <si>
    <t xml:space="preserve">Net Rev. Before Items Listed Below   </t>
  </si>
  <si>
    <t>Extraordinary Items</t>
  </si>
  <si>
    <t>Federal Income Taxes</t>
  </si>
  <si>
    <t>Net Revenue or (Expense)</t>
  </si>
  <si>
    <t>DIRECT</t>
  </si>
  <si>
    <t>OP EXP</t>
  </si>
  <si>
    <t>SQ FT</t>
  </si>
  <si>
    <t>ACCUM COST</t>
  </si>
  <si>
    <t>SUPPLIES</t>
  </si>
  <si>
    <t>MEALS SRV</t>
  </si>
  <si>
    <t>F T E'S</t>
  </si>
  <si>
    <t>HRS OF SRV</t>
  </si>
  <si>
    <t>DRY LBS</t>
  </si>
  <si>
    <t>GROSS REV</t>
  </si>
  <si>
    <t>NRS F T E'S</t>
  </si>
  <si>
    <t>+BE</t>
  </si>
  <si>
    <t>Unassigned Expenses</t>
  </si>
  <si>
    <t>+CD</t>
  </si>
  <si>
    <t>Printing &amp; Duplication</t>
  </si>
  <si>
    <t>+AX</t>
  </si>
  <si>
    <t>+BJ</t>
  </si>
  <si>
    <t>Communications</t>
  </si>
  <si>
    <t>+BG</t>
  </si>
  <si>
    <t>Hospital Administration</t>
  </si>
  <si>
    <t>+BN</t>
  </si>
  <si>
    <t>Other Administrative Services</t>
  </si>
  <si>
    <t>+CC</t>
  </si>
  <si>
    <t>Public Relations</t>
  </si>
  <si>
    <t>+BP</t>
  </si>
  <si>
    <t>Community Health Education</t>
  </si>
  <si>
    <t>+CB</t>
  </si>
  <si>
    <t>Management Engineering</t>
  </si>
  <si>
    <t>+BQ</t>
  </si>
  <si>
    <t>+BD</t>
  </si>
  <si>
    <t>+AY</t>
  </si>
  <si>
    <t>+BR</t>
  </si>
  <si>
    <t>Employee Health Services</t>
  </si>
  <si>
    <t>+BO</t>
  </si>
  <si>
    <t>+AZ</t>
  </si>
  <si>
    <t>+BF</t>
  </si>
  <si>
    <t>Laundry &amp; Linen</t>
  </si>
  <si>
    <t>+BA</t>
  </si>
  <si>
    <t>Research &amp; Education</t>
  </si>
  <si>
    <t>+AW</t>
  </si>
  <si>
    <t>Social Services</t>
  </si>
  <si>
    <t>+BB</t>
  </si>
  <si>
    <t>Central Transportation</t>
  </si>
  <si>
    <t>+BC</t>
  </si>
  <si>
    <t>Other General Services</t>
  </si>
  <si>
    <t>+BI</t>
  </si>
  <si>
    <t>Patient Accounts</t>
  </si>
  <si>
    <t>+BK</t>
  </si>
  <si>
    <t>Data Processing</t>
  </si>
  <si>
    <t>+BH</t>
  </si>
  <si>
    <t>+BL</t>
  </si>
  <si>
    <t>Other Fiscal Services</t>
  </si>
  <si>
    <t>+BM</t>
  </si>
  <si>
    <t>Auxiliary Groups</t>
  </si>
  <si>
    <t>+BS</t>
  </si>
  <si>
    <t>Chaplaincy Services</t>
  </si>
  <si>
    <t>+BT</t>
  </si>
  <si>
    <t>Medical Library</t>
  </si>
  <si>
    <t>+BU</t>
  </si>
  <si>
    <t>Medical Records</t>
  </si>
  <si>
    <t>+BV</t>
  </si>
  <si>
    <t>Medical Staff</t>
  </si>
  <si>
    <t>+BW</t>
  </si>
  <si>
    <t>Medical Care Evaluation</t>
  </si>
  <si>
    <t>+BX</t>
  </si>
  <si>
    <t>Nursing Administration</t>
  </si>
  <si>
    <t>+BY</t>
  </si>
  <si>
    <t>Nursing Float Personnel</t>
  </si>
  <si>
    <t>+BZ</t>
  </si>
  <si>
    <t>Inservice Education</t>
  </si>
  <si>
    <t>+CA</t>
  </si>
  <si>
    <t xml:space="preserve">DIRECT </t>
  </si>
  <si>
    <t>TOTAL</t>
  </si>
  <si>
    <t>ALLOCATION</t>
  </si>
  <si>
    <t>+C</t>
  </si>
  <si>
    <t>+D</t>
  </si>
  <si>
    <t>Acute Care</t>
  </si>
  <si>
    <t>+E</t>
  </si>
  <si>
    <t>Alternative Birthing Center</t>
  </si>
  <si>
    <t>+F</t>
  </si>
  <si>
    <t>Physical Rehabilitation</t>
  </si>
  <si>
    <t>+G</t>
  </si>
  <si>
    <t>Psychiatric Care</t>
  </si>
  <si>
    <t>+H</t>
  </si>
  <si>
    <t>Alcoholism Treatment</t>
  </si>
  <si>
    <t>+I</t>
  </si>
  <si>
    <t>+J</t>
  </si>
  <si>
    <t>+K</t>
  </si>
  <si>
    <t>+L</t>
  </si>
  <si>
    <t>Hospice Care</t>
  </si>
  <si>
    <t>+M</t>
  </si>
  <si>
    <t>Other Daily Services</t>
  </si>
  <si>
    <t>+N</t>
  </si>
  <si>
    <t>Labor and Delivery</t>
  </si>
  <si>
    <t>+O</t>
  </si>
  <si>
    <t>Surgical Services</t>
  </si>
  <si>
    <t>+P</t>
  </si>
  <si>
    <t>Recovery Room</t>
  </si>
  <si>
    <t>+Q</t>
  </si>
  <si>
    <t>+R</t>
  </si>
  <si>
    <t>Central Services</t>
  </si>
  <si>
    <t>+S</t>
  </si>
  <si>
    <t>Intravenous Therapy</t>
  </si>
  <si>
    <t>+T</t>
  </si>
  <si>
    <t>+U</t>
  </si>
  <si>
    <t>Electrodiagnosis</t>
  </si>
  <si>
    <t>+V</t>
  </si>
  <si>
    <t>Magnetic Resonance</t>
  </si>
  <si>
    <t>+W</t>
  </si>
  <si>
    <t>CT Scanning</t>
  </si>
  <si>
    <t>+X</t>
  </si>
  <si>
    <t>Radiology - Diagnostic</t>
  </si>
  <si>
    <t>+Y</t>
  </si>
  <si>
    <t>Radiology - Therapeutic</t>
  </si>
  <si>
    <t>+Z</t>
  </si>
  <si>
    <t>Nuclear Medicine</t>
  </si>
  <si>
    <t>+AA</t>
  </si>
  <si>
    <t>+AB</t>
  </si>
  <si>
    <t>Respiratory Therapy</t>
  </si>
  <si>
    <t>+AC</t>
  </si>
  <si>
    <t>+AD</t>
  </si>
  <si>
    <t>Physical Therapy</t>
  </si>
  <si>
    <t>+AE</t>
  </si>
  <si>
    <t>Psychiatric Day Care</t>
  </si>
  <si>
    <t>+AF</t>
  </si>
  <si>
    <t>Emergency Room</t>
  </si>
  <si>
    <t>+AG</t>
  </si>
  <si>
    <t>+AH</t>
  </si>
  <si>
    <t>Short Stay</t>
  </si>
  <si>
    <t>+AI</t>
  </si>
  <si>
    <t>+AJ</t>
  </si>
  <si>
    <t>Occupational Therapy</t>
  </si>
  <si>
    <t>+AK</t>
  </si>
  <si>
    <t>Speech Therapy</t>
  </si>
  <si>
    <t>+AL</t>
  </si>
  <si>
    <t>Recreational Therapy</t>
  </si>
  <si>
    <t>+AM</t>
  </si>
  <si>
    <t>Electromyography</t>
  </si>
  <si>
    <t>+AN</t>
  </si>
  <si>
    <t>Observation Unit</t>
  </si>
  <si>
    <t>+AO</t>
  </si>
  <si>
    <t>Free Standing Clinics</t>
  </si>
  <si>
    <t>+AP</t>
  </si>
  <si>
    <t>Air Transportation</t>
  </si>
  <si>
    <t>+AQ</t>
  </si>
  <si>
    <t>Home Care Services</t>
  </si>
  <si>
    <t>+AR</t>
  </si>
  <si>
    <t>+AS</t>
  </si>
  <si>
    <t>Organ Acquisitions</t>
  </si>
  <si>
    <t>+AT</t>
  </si>
  <si>
    <t>Outpatient Chemical Dependency</t>
  </si>
  <si>
    <t>+AU</t>
  </si>
  <si>
    <t>Other Ancillary</t>
  </si>
  <si>
    <t>+AV</t>
  </si>
  <si>
    <t>Total Allocations Made</t>
  </si>
  <si>
    <t>Total Costs To Be Allocated</t>
  </si>
  <si>
    <t>Page 1 of 21</t>
  </si>
  <si>
    <t>TRANSMITTAL AND CERTIFICATION</t>
  </si>
  <si>
    <t>HOSPITAL'S YEAR END REPORT</t>
  </si>
  <si>
    <t>TO</t>
  </si>
  <si>
    <t>The Department of Health</t>
  </si>
  <si>
    <t>Office of Community Health Systems</t>
  </si>
  <si>
    <t>P.O. Box 47853</t>
  </si>
  <si>
    <t>Olympia, Washington 98504-7853</t>
  </si>
  <si>
    <t>FROM</t>
  </si>
  <si>
    <t>Name of Hospital:</t>
  </si>
  <si>
    <t>License Number:</t>
  </si>
  <si>
    <t>Street Address:</t>
  </si>
  <si>
    <t>Mailing Address:</t>
  </si>
  <si>
    <t>City and Zip Code:</t>
  </si>
  <si>
    <t>CERTIFICATION OF OFFICER OF HOSPITAL</t>
  </si>
  <si>
    <t>I HEREBY CERTIFY that I have examined the accompanying Hospital Year End Report as specified</t>
  </si>
  <si>
    <t>To the best of my knowledge and belief, they are true and correct statements prepared from the</t>
  </si>
  <si>
    <t>books and records of the Hospital in accordance with applicable instructions.</t>
  </si>
  <si>
    <t>Signature of Chief Executive Officer</t>
  </si>
  <si>
    <t>Name/Title:</t>
  </si>
  <si>
    <t>Shane McGuire, CEO</t>
  </si>
  <si>
    <t>Date:</t>
  </si>
  <si>
    <t>Signature of Chair of Governing Board</t>
  </si>
  <si>
    <t>Fluctuation Analysis and Response:</t>
  </si>
  <si>
    <t>The actual operating expenses and units of measure are presented for the past two years in columns B-E.</t>
  </si>
  <si>
    <t>The operating expenses per unit of measure are presented in columns F and G.</t>
  </si>
  <si>
    <t>If the percentage change in operating expenses increases or decreases by more than 25 %, the variance appears in column H.</t>
  </si>
  <si>
    <t xml:space="preserve">If the percentage change increase or decrease exceeds 25%, please provide an explanation in column I. </t>
  </si>
  <si>
    <t>Operating</t>
  </si>
  <si>
    <t xml:space="preserve">Units of </t>
  </si>
  <si>
    <t>Op Exp /</t>
  </si>
  <si>
    <t xml:space="preserve">% chg </t>
  </si>
  <si>
    <t>Cost Center</t>
  </si>
  <si>
    <t>Measure</t>
  </si>
  <si>
    <t>U O M</t>
  </si>
  <si>
    <t>&lt;&gt; 25%</t>
  </si>
  <si>
    <t>Comments</t>
  </si>
  <si>
    <t>Prior Year Corrections</t>
  </si>
  <si>
    <t>6010  Intensive Care</t>
  </si>
  <si>
    <t>6030  Semi-Intensive Care</t>
  </si>
  <si>
    <t>6070  Acute Care</t>
  </si>
  <si>
    <t>6100  Alternative Birthing Center</t>
  </si>
  <si>
    <t>6120  Physical Rehabilitation</t>
  </si>
  <si>
    <t>6140  Psychiatric Care</t>
  </si>
  <si>
    <t>6150  Chemical Dependency</t>
  </si>
  <si>
    <t>6170  Nursery</t>
  </si>
  <si>
    <t>6200  Skilled Nursing</t>
  </si>
  <si>
    <t>6210  Swing Beds</t>
  </si>
  <si>
    <t>6330  Hospice Inpatient</t>
  </si>
  <si>
    <t>6400  Other Daily Services</t>
  </si>
  <si>
    <t>7010  Labor  Delivery</t>
  </si>
  <si>
    <t>7020  Surgical Services</t>
  </si>
  <si>
    <t>7030  Recovery Room</t>
  </si>
  <si>
    <t>7040  Anesthesiology</t>
  </si>
  <si>
    <t>7050  Central Services</t>
  </si>
  <si>
    <t>N/A</t>
  </si>
  <si>
    <t>7060  Intravenous Therapy</t>
  </si>
  <si>
    <t>7070  Laboratory</t>
  </si>
  <si>
    <t>7110  Electrodiagnosis</t>
  </si>
  <si>
    <t>7120  Magnetic Resonance Imaging</t>
  </si>
  <si>
    <t>7130  Ct Scanning</t>
  </si>
  <si>
    <t>7140  Radiology - Diagnostic</t>
  </si>
  <si>
    <t>7150  Radiology - Therapeutic</t>
  </si>
  <si>
    <t>7160  Nuclear Medicine</t>
  </si>
  <si>
    <t>7170  Pharmacy</t>
  </si>
  <si>
    <t>7180  Respiratory Therapy</t>
  </si>
  <si>
    <t>7190  Dialysis</t>
  </si>
  <si>
    <t>7200  Physical Therapy</t>
  </si>
  <si>
    <t>7220  Psychiatric Day Care</t>
  </si>
  <si>
    <t>7230  Emergency Room</t>
  </si>
  <si>
    <t>7240  Ambulance</t>
  </si>
  <si>
    <t>7250  Short Stay</t>
  </si>
  <si>
    <t>7260  Clinics</t>
  </si>
  <si>
    <t>7310  Occupational Therapy</t>
  </si>
  <si>
    <t>7320  Speech Therapy</t>
  </si>
  <si>
    <t>7330  Recreational Therapy</t>
  </si>
  <si>
    <t>7340  Electromyography</t>
  </si>
  <si>
    <t>7350  Observation Unit</t>
  </si>
  <si>
    <t>7380  Free-Standing Clinics</t>
  </si>
  <si>
    <t>7390  Air Transportation</t>
  </si>
  <si>
    <t>7400  Home Care Services</t>
  </si>
  <si>
    <t>7410  Lithotripsy</t>
  </si>
  <si>
    <t>7420  Organ Transplants</t>
  </si>
  <si>
    <t>7430  Outpatient Chem. Dep.</t>
  </si>
  <si>
    <t>7490  Other Ancillary</t>
  </si>
  <si>
    <t>8200  Research / Education</t>
  </si>
  <si>
    <t>8310  Printing &amp; Duplication</t>
  </si>
  <si>
    <t>8320  Dietary</t>
  </si>
  <si>
    <t>8330  Cafeteria</t>
  </si>
  <si>
    <t>8350  Laundry &amp; Linen</t>
  </si>
  <si>
    <t>8360  Social Services</t>
  </si>
  <si>
    <t>8370  Central Transportation</t>
  </si>
  <si>
    <t>8420  Purchasing</t>
  </si>
  <si>
    <t>8430  Plant</t>
  </si>
  <si>
    <t>8460  Housekeeping</t>
  </si>
  <si>
    <t>8470  Communication</t>
  </si>
  <si>
    <t>8480  Data Processing</t>
  </si>
  <si>
    <t>8490  Other General Services</t>
  </si>
  <si>
    <t>8510  Accounting</t>
  </si>
  <si>
    <t>8530  Patient Accounts</t>
  </si>
  <si>
    <t>8560  Admitting</t>
  </si>
  <si>
    <t>8590  Other Fiscal Services</t>
  </si>
  <si>
    <t>8610  Hospital Administration</t>
  </si>
  <si>
    <t>8620  Employee Health</t>
  </si>
  <si>
    <t>8630  Public Relations</t>
  </si>
  <si>
    <t>8640  Management Engineering</t>
  </si>
  <si>
    <t>8650  Personnel</t>
  </si>
  <si>
    <t>8660  Auxiliary Groups</t>
  </si>
  <si>
    <t>8670  Chaplaincy Services</t>
  </si>
  <si>
    <t>8680  Medical Library</t>
  </si>
  <si>
    <t>8690  Medical Records</t>
  </si>
  <si>
    <t>8700  Medical Staff</t>
  </si>
  <si>
    <t>8710  Utilization Management</t>
  </si>
  <si>
    <t>8720  Nursing Administration</t>
  </si>
  <si>
    <t>8730  Nursing Float Personnel</t>
  </si>
  <si>
    <t>8740  Inservice Education</t>
  </si>
  <si>
    <t>8770  Comm. Health Education</t>
  </si>
  <si>
    <t>8790  Other Admin. Services</t>
  </si>
  <si>
    <t>8830-8900  Unassigned Other Direct</t>
  </si>
  <si>
    <t>Responses-2 tab is an E2SHB 1272 requirement. Hospitals may leave this page blank for fiscal year 2022 reporting but are required to complete these areas for fiscal year 2023 reporting.</t>
  </si>
  <si>
    <t>Noncategorized Revenues and Expenses:</t>
  </si>
  <si>
    <t>1. For Other Noncategorized Revenues: Report line items and amounts within "Other Noncategorized Revenues" that either have a value of $1,000,000 or more;</t>
  </si>
  <si>
    <t>or represent 1% or more of the total revenues. A prompt will appear in Cell E381 of the Data tab if you're required to provide a response.</t>
  </si>
  <si>
    <t>2. For Other Noncategorized Expenses: Report line items and amounts within "Other Noncategorized Expenses" that either have a value of $1,000,000 or more;</t>
  </si>
  <si>
    <t>'or represent 1% or more of the total revenues. A prompt will appear in Cell E415 of the Data tab if you're required to provide a response.</t>
  </si>
  <si>
    <t>Noncategorized Revenues:</t>
  </si>
  <si>
    <t>Futher Detail Required:</t>
  </si>
  <si>
    <t>Account Description:</t>
  </si>
  <si>
    <t>Amount:</t>
  </si>
  <si>
    <t>Noncategorized Expenses:</t>
  </si>
  <si>
    <t>Page 2 of 21</t>
  </si>
  <si>
    <t>HOSPITAL INFORMATION</t>
  </si>
  <si>
    <t>Executive Officer</t>
  </si>
  <si>
    <t>Financial Officer</t>
  </si>
  <si>
    <t>Chair of Gov Brd</t>
  </si>
  <si>
    <t>Telephone #</t>
  </si>
  <si>
    <t>Facsimile #</t>
  </si>
  <si>
    <t>TYPE OF ORGANIZATION HAVING CONTROL (check one only)</t>
  </si>
  <si>
    <t>Church Op.</t>
  </si>
  <si>
    <t>City/County</t>
  </si>
  <si>
    <t>Hosp. Dist.</t>
  </si>
  <si>
    <t>ACTUAL UTILIZATION</t>
  </si>
  <si>
    <t>Intensive, Semi-Intensive, Acute &amp; Psych</t>
  </si>
  <si>
    <t>Skilled Nursing Facility / Swing</t>
  </si>
  <si>
    <t>Chemical Dependency / ATC</t>
  </si>
  <si>
    <t># of Beds Available</t>
  </si>
  <si>
    <t>Semi -Intensive Care</t>
  </si>
  <si>
    <t>Acute - Medical / Surg</t>
  </si>
  <si>
    <t>Chemical Dependency</t>
  </si>
  <si>
    <t>Acute - Pediatrics</t>
  </si>
  <si>
    <t>Other (Excl Nursery)</t>
  </si>
  <si>
    <t>Acute - Obstetrical</t>
  </si>
  <si>
    <t>Acute - Rehabilitation</t>
  </si>
  <si>
    <t>(Excluding Nursery)</t>
  </si>
  <si>
    <t>Ancillary Revenue</t>
  </si>
  <si>
    <t>Page 4 of 21</t>
  </si>
  <si>
    <t>Fica Taxes</t>
  </si>
  <si>
    <t>TOTAL EMPLOYEE BENEFITS</t>
  </si>
  <si>
    <t>Rental &amp; Lease Expense - Buildings</t>
  </si>
  <si>
    <t>Rental &amp; Lease Expense - Equipment</t>
  </si>
  <si>
    <t>TOTAL RENTAL &amp; LEASE EXPENSE</t>
  </si>
  <si>
    <t xml:space="preserve">INSURANCE            </t>
  </si>
  <si>
    <t>Hospital &amp; Professional Malpractice Insurance</t>
  </si>
  <si>
    <t>TOTAL INSURANCE</t>
  </si>
  <si>
    <t xml:space="preserve">LICENSE AND TAXES         </t>
  </si>
  <si>
    <t>Taxes  (other than Income)</t>
  </si>
  <si>
    <t>TOTAL LICENSE AND TAXES</t>
  </si>
  <si>
    <t>Interest Expense - Working Capital</t>
  </si>
  <si>
    <t>TOTAL INTEREST EXPENSE</t>
  </si>
  <si>
    <t>Page 5 of 21</t>
  </si>
  <si>
    <t>Beginning</t>
  </si>
  <si>
    <t>Ending</t>
  </si>
  <si>
    <t>Balance</t>
  </si>
  <si>
    <t>Retirements</t>
  </si>
  <si>
    <t>Fixed Equipment-Bldg Serv</t>
  </si>
  <si>
    <t>Fixed Equipment-Other</t>
  </si>
  <si>
    <t>Equip-Major Moveable</t>
  </si>
  <si>
    <t>Equipment-Minor</t>
  </si>
  <si>
    <t>Construction-in-process</t>
  </si>
  <si>
    <t>Provision</t>
  </si>
  <si>
    <t>S-8 DEDUCTIONS FROM REVENUE</t>
  </si>
  <si>
    <t>Page 6 of 21</t>
  </si>
  <si>
    <t>ACCT:</t>
  </si>
  <si>
    <t>Item:</t>
  </si>
  <si>
    <t>Negotiated Rates</t>
  </si>
  <si>
    <t>Total Contractual Adjustments</t>
  </si>
  <si>
    <t>Number of Charity Care Patients</t>
  </si>
  <si>
    <t>Outpatient Charity Care Provided</t>
  </si>
  <si>
    <t>Total Charity Care</t>
  </si>
  <si>
    <t>Other Deductions  (specify)</t>
  </si>
  <si>
    <t>TOTAL DEDUCTIONS FROM REVENUE</t>
  </si>
  <si>
    <t>Explanations</t>
  </si>
  <si>
    <t>FS-1 BALANCE SHEET (Pg 1)</t>
  </si>
  <si>
    <t>Page 7 of 21</t>
  </si>
  <si>
    <t>ASSETS</t>
  </si>
  <si>
    <t>Less-Estimated Uncollectable &amp; Allowances</t>
  </si>
  <si>
    <t>Receivables From Third Party Payors</t>
  </si>
  <si>
    <t>Pledges And Other Receivables</t>
  </si>
  <si>
    <t>Current Portion Of Funds Held In Trust</t>
  </si>
  <si>
    <t>TOTAL CURRENT ASSETS</t>
  </si>
  <si>
    <t>BOARD DESIGNATED ASSETS:</t>
  </si>
  <si>
    <t>TOTAL BOARD DESIGNATED ASSETS:</t>
  </si>
  <si>
    <t>PROPERTY, PLANT AND EQUIPMENT:</t>
  </si>
  <si>
    <t>Fixed Equipment - Building Service</t>
  </si>
  <si>
    <t>Less Accumulated Depreciation</t>
  </si>
  <si>
    <t>NET PROPERTY, PLANT &amp; EQUIPMENT</t>
  </si>
  <si>
    <t>INVESTMENTS AND OTHER ASSETS:</t>
  </si>
  <si>
    <t>Investments In Property, Plant &amp; Equipment</t>
  </si>
  <si>
    <t>Less - Accumulated Depreciation</t>
  </si>
  <si>
    <t>TOTAL INVESTMENTS &amp; OTHER ASSETS</t>
  </si>
  <si>
    <t>INTANGIBLE ASSETS:</t>
  </si>
  <si>
    <t>Preopening And Other Organization Costs</t>
  </si>
  <si>
    <t>TOTAL INTANGIBLE ASSETS</t>
  </si>
  <si>
    <t>TOTAL ASSETS</t>
  </si>
  <si>
    <t>FS-1 BALANCE SHEET (Pg 2)</t>
  </si>
  <si>
    <t>Page 8 of 21</t>
  </si>
  <si>
    <t>LIABILITIES AND FUND BALANCES-UNRESTRICTED</t>
  </si>
  <si>
    <t xml:space="preserve">Accounts Payable </t>
  </si>
  <si>
    <t>Accrued Compensation and Related Liabilities</t>
  </si>
  <si>
    <t>Advances from Third Party Payors</t>
  </si>
  <si>
    <t>Payables to Third Party Payors</t>
  </si>
  <si>
    <t>Current Maturities of Long Term Debt</t>
  </si>
  <si>
    <t>TOTAL CURRENT LIABILITIES</t>
  </si>
  <si>
    <t>DEFERRED CREDITS:</t>
  </si>
  <si>
    <t>Deferred Third Party Revenue</t>
  </si>
  <si>
    <t>TOTAL DEFERRED CREDITS</t>
  </si>
  <si>
    <t>Construction Loans-Interim Financing</t>
  </si>
  <si>
    <t>Capitalized Lease Obligations</t>
  </si>
  <si>
    <t>Notes and Loans Payable to Parent</t>
  </si>
  <si>
    <t>Less Current Maturities of Long Term Debt</t>
  </si>
  <si>
    <t>TOTAL LONG TERM DEBT</t>
  </si>
  <si>
    <t>TOTAL FUND BALANCE</t>
  </si>
  <si>
    <t>EQUITY (INVESTOR OWNED)</t>
  </si>
  <si>
    <t>Additional Paid In Stock</t>
  </si>
  <si>
    <t>Retained Earnings (Capital Account for Partnership</t>
  </si>
  <si>
    <t xml:space="preserve">                  (or Sole Proprietorship)</t>
  </si>
  <si>
    <t>Less Treasury Stock</t>
  </si>
  <si>
    <t>TOTAL EQUITY</t>
  </si>
  <si>
    <t>TOTAL LIABILITIES AND FUND BALANCE OR EQUITY</t>
  </si>
  <si>
    <t>INCOME STATEMENT - UNRESTRICTED FUND</t>
  </si>
  <si>
    <t>Page 9 of 21</t>
  </si>
  <si>
    <t>OPERATING REVENUE:</t>
  </si>
  <si>
    <t>TOTAL PATIENT SERVICES REVENUE</t>
  </si>
  <si>
    <t>DEDUCTIONS FROM REVENUE:</t>
  </si>
  <si>
    <t>Provision for Bad Debts</t>
  </si>
  <si>
    <t>Charity and Uncompensated Care</t>
  </si>
  <si>
    <t>Other Adjustments and Allowances</t>
  </si>
  <si>
    <t>NET PATIENT SERVICE REVENUE</t>
  </si>
  <si>
    <t>15a</t>
  </si>
  <si>
    <t>15b</t>
  </si>
  <si>
    <t>15c</t>
  </si>
  <si>
    <t>15d</t>
  </si>
  <si>
    <t>15e</t>
  </si>
  <si>
    <t>15f</t>
  </si>
  <si>
    <t>15g</t>
  </si>
  <si>
    <t>15h</t>
  </si>
  <si>
    <t>15i</t>
  </si>
  <si>
    <t>15j</t>
  </si>
  <si>
    <t>15k</t>
  </si>
  <si>
    <t>TOTAL OTHER OPERATING REVENUE</t>
  </si>
  <si>
    <t>TOTAL OPERATING REVENUE</t>
  </si>
  <si>
    <t>OPERATING EXPENSES</t>
  </si>
  <si>
    <t>Purchased Services - Utilities</t>
  </si>
  <si>
    <t>Purchased Services - Other</t>
  </si>
  <si>
    <t>Rentals and Leases</t>
  </si>
  <si>
    <t>License and Taxes</t>
  </si>
  <si>
    <t>32a</t>
  </si>
  <si>
    <t>32b</t>
  </si>
  <si>
    <t>32c</t>
  </si>
  <si>
    <t>Information Technology</t>
  </si>
  <si>
    <t>32d</t>
  </si>
  <si>
    <t>32e</t>
  </si>
  <si>
    <t>32f</t>
  </si>
  <si>
    <t>32g</t>
  </si>
  <si>
    <t>32h</t>
  </si>
  <si>
    <t>32i</t>
  </si>
  <si>
    <t>32j</t>
  </si>
  <si>
    <t>32k</t>
  </si>
  <si>
    <t>32l</t>
  </si>
  <si>
    <t>32m</t>
  </si>
  <si>
    <t>32n</t>
  </si>
  <si>
    <t>Other noncategorized Expenses</t>
  </si>
  <si>
    <t>TOTAL OPERATING EXPENSES</t>
  </si>
  <si>
    <t>NET OPERATING REVENUE</t>
  </si>
  <si>
    <t>NON-OPERATING REVENUE-NET OF EXPENSES</t>
  </si>
  <si>
    <t>NET REVENUE BEFORE ITEMS LISTED BELOW</t>
  </si>
  <si>
    <t>EXTRAORDINARY ITEM</t>
  </si>
  <si>
    <t>FEDERAL INCOME TAX</t>
  </si>
  <si>
    <t>NET REVENUE OR (EXPENSE)</t>
  </si>
  <si>
    <t>EXPLANATION:</t>
  </si>
  <si>
    <t>YEAR END REPORT COST CENTER SUMMARY</t>
  </si>
  <si>
    <t>PAGE 10 OF 21</t>
  </si>
  <si>
    <t>Account Name</t>
  </si>
  <si>
    <t>Semi</t>
  </si>
  <si>
    <t>I C U</t>
  </si>
  <si>
    <t>Birthing Ctr</t>
  </si>
  <si>
    <t>Unit Description</t>
  </si>
  <si>
    <t>Leases/Rentals</t>
  </si>
  <si>
    <t>Other Direct Expenses</t>
  </si>
  <si>
    <t>Adjusted Direct Expenses</t>
  </si>
  <si>
    <t>Cost Allocations</t>
  </si>
  <si>
    <t>Inpatient  Revenue</t>
  </si>
  <si>
    <t>Outpatient  Revenue</t>
  </si>
  <si>
    <t>Total Patient Revenue</t>
  </si>
  <si>
    <t>Cost Allocation Statistics</t>
  </si>
  <si>
    <t>Plant Square Feet</t>
  </si>
  <si>
    <t>Dietary Meals</t>
  </si>
  <si>
    <t>Housekeeping Hours</t>
  </si>
  <si>
    <t>Laundry Dry Pounds</t>
  </si>
  <si>
    <t>PAGE 11 OF 21</t>
  </si>
  <si>
    <t>Hospice -</t>
  </si>
  <si>
    <t>Labor And</t>
  </si>
  <si>
    <t>PAGE 12 OF 21</t>
  </si>
  <si>
    <t>Anesthesia</t>
  </si>
  <si>
    <t>Recovery Min</t>
  </si>
  <si>
    <t>Anesthia Min</t>
  </si>
  <si>
    <t>Bill. Tests</t>
  </si>
  <si>
    <t>PAGE 13 OF 21</t>
  </si>
  <si>
    <t>C T</t>
  </si>
  <si>
    <t>Radiology-</t>
  </si>
  <si>
    <t>R V U</t>
  </si>
  <si>
    <t>PAGE 14 OF 21</t>
  </si>
  <si>
    <t xml:space="preserve">Short </t>
  </si>
  <si>
    <t>Outpatients</t>
  </si>
  <si>
    <t>PAGE 15 OF 21</t>
  </si>
  <si>
    <t>Free Standing</t>
  </si>
  <si>
    <t>myography</t>
  </si>
  <si>
    <t>Transport</t>
  </si>
  <si>
    <t>PAGE 16 OF 21</t>
  </si>
  <si>
    <t>Research/</t>
  </si>
  <si>
    <t>Chemical Dep.</t>
  </si>
  <si>
    <t>PAGE 17 OF 21</t>
  </si>
  <si>
    <t>Service</t>
  </si>
  <si>
    <t>Transport.</t>
  </si>
  <si>
    <t>Equiv. Meals</t>
  </si>
  <si>
    <t>Pds. Proc.</t>
  </si>
  <si>
    <t>PAGE 18 OF 21</t>
  </si>
  <si>
    <t>Communica-</t>
  </si>
  <si>
    <t>tion</t>
  </si>
  <si>
    <t>Fiscal Services</t>
  </si>
  <si>
    <t>PAGE 19 OF 21</t>
  </si>
  <si>
    <t>Admin</t>
  </si>
  <si>
    <t>PAGE 20 OF 21</t>
  </si>
  <si>
    <t>PAGE 21 OF 21</t>
  </si>
  <si>
    <t>Admin Srvcs</t>
  </si>
  <si>
    <t>#VALUE!</t>
  </si>
  <si>
    <t>Additional Classification Necessary - See Responses-2 Tab</t>
  </si>
  <si>
    <t>hi_fiscal_year_end</t>
  </si>
  <si>
    <t>hi_license_number</t>
  </si>
  <si>
    <t>hi_hospital_name</t>
  </si>
  <si>
    <t>hi_mailing_address</t>
  </si>
  <si>
    <t>hi_city</t>
  </si>
  <si>
    <t>hi_state</t>
  </si>
  <si>
    <t>hi_zip_code</t>
  </si>
  <si>
    <t>hi_county_name</t>
  </si>
  <si>
    <t>hi_chief_executive_officer</t>
  </si>
  <si>
    <t>hi_chief_financial_officer</t>
  </si>
  <si>
    <t>hi_phone_number</t>
  </si>
  <si>
    <t>hi_fax_number</t>
  </si>
  <si>
    <t>hi_submitter_name</t>
  </si>
  <si>
    <t>hi_submitter_email</t>
  </si>
  <si>
    <t>s_license_number</t>
  </si>
  <si>
    <t>s_year</t>
  </si>
  <si>
    <t>s_record_type</t>
  </si>
  <si>
    <t>YEBSFIC</t>
  </si>
  <si>
    <t>YEBSSUC</t>
  </si>
  <si>
    <t>YEBSUTC</t>
  </si>
  <si>
    <t>YEBSGHI</t>
  </si>
  <si>
    <t>YEBSGLI</t>
  </si>
  <si>
    <t>YEBSPRO</t>
  </si>
  <si>
    <t>YEBSOTH</t>
  </si>
  <si>
    <t>YBLDRL</t>
  </si>
  <si>
    <t>YEQRL</t>
  </si>
  <si>
    <t>YINSMAL</t>
  </si>
  <si>
    <t>YINSOTR</t>
  </si>
  <si>
    <t>YLIFE</t>
  </si>
  <si>
    <t>YTXOTI</t>
  </si>
  <si>
    <t>YOTHLT</t>
  </si>
  <si>
    <t>YINTEWC</t>
  </si>
  <si>
    <t>YINTOTH</t>
  </si>
  <si>
    <t>FABBLAN</t>
  </si>
  <si>
    <t>FAALAN</t>
  </si>
  <si>
    <t>FARETLAN</t>
  </si>
  <si>
    <t>FABBLIM</t>
  </si>
  <si>
    <t>FAALIM</t>
  </si>
  <si>
    <t>FARETLIM</t>
  </si>
  <si>
    <t>FABBBLD</t>
  </si>
  <si>
    <t>FAABLD</t>
  </si>
  <si>
    <t>FARETBLD</t>
  </si>
  <si>
    <t>FABBFE</t>
  </si>
  <si>
    <t>FAAFE</t>
  </si>
  <si>
    <t>FARETFE</t>
  </si>
  <si>
    <t>FABBFEO</t>
  </si>
  <si>
    <t>FAAFEO</t>
  </si>
  <si>
    <t>FARETFEO</t>
  </si>
  <si>
    <t>FABBMME</t>
  </si>
  <si>
    <t>FAAMME</t>
  </si>
  <si>
    <t>FARETMME</t>
  </si>
  <si>
    <t>FABBME</t>
  </si>
  <si>
    <t>FAAME</t>
  </si>
  <si>
    <t>FARETME</t>
  </si>
  <si>
    <t>FABBLHI</t>
  </si>
  <si>
    <t>FAALHI</t>
  </si>
  <si>
    <t>FARETLHI</t>
  </si>
  <si>
    <t>FABBCIP</t>
  </si>
  <si>
    <t>FAACIP</t>
  </si>
  <si>
    <t>FARETCIP</t>
  </si>
  <si>
    <t>ADBBLAN</t>
  </si>
  <si>
    <t>ADTPLAN</t>
  </si>
  <si>
    <t>ADRETLAN</t>
  </si>
  <si>
    <t>ADBBLIM</t>
  </si>
  <si>
    <t>ADTPLIM</t>
  </si>
  <si>
    <t>ADRETLIM</t>
  </si>
  <si>
    <t>ADBBBLD</t>
  </si>
  <si>
    <t>ADTPBLD</t>
  </si>
  <si>
    <t>ADRETBLD</t>
  </si>
  <si>
    <t>ADBBFE</t>
  </si>
  <si>
    <t>ADTPFE</t>
  </si>
  <si>
    <t>ADRETFE</t>
  </si>
  <si>
    <t>ADBBFEO</t>
  </si>
  <si>
    <t>ADTPFEO</t>
  </si>
  <si>
    <t>ADRETFEO</t>
  </si>
  <si>
    <t>ADBBMME</t>
  </si>
  <si>
    <t>ADTPMME</t>
  </si>
  <si>
    <t>ADRETMME</t>
  </si>
  <si>
    <t>ADBBME</t>
  </si>
  <si>
    <t>ADTPME</t>
  </si>
  <si>
    <t>ADRETME</t>
  </si>
  <si>
    <t>ADBBLHI</t>
  </si>
  <si>
    <t>ADTPLHI</t>
  </si>
  <si>
    <t>ADRETLHI</t>
  </si>
  <si>
    <t>ADBBCIP</t>
  </si>
  <si>
    <t>ADTPCIP</t>
  </si>
  <si>
    <t>ADRETCIP</t>
  </si>
  <si>
    <t>YDRMAR</t>
  </si>
  <si>
    <t>YDRMAI</t>
  </si>
  <si>
    <t>YDRWC</t>
  </si>
  <si>
    <t>YDROGP</t>
  </si>
  <si>
    <t>YDRNR</t>
  </si>
  <si>
    <t>YDROCA</t>
  </si>
  <si>
    <t>YDRNCCP</t>
  </si>
  <si>
    <t>YDRIPC</t>
  </si>
  <si>
    <t>YDROPC</t>
  </si>
  <si>
    <t>YDROD</t>
  </si>
  <si>
    <t>YDRTBD</t>
  </si>
  <si>
    <t>A</t>
  </si>
  <si>
    <t>h_license_number</t>
  </si>
  <si>
    <t>h_year</t>
  </si>
  <si>
    <t>h_record_type</t>
  </si>
  <si>
    <t>YADMISAP</t>
  </si>
  <si>
    <t>YADMSNF</t>
  </si>
  <si>
    <t>YADMATC</t>
  </si>
  <si>
    <t>YBIRTHS</t>
  </si>
  <si>
    <t>YHPDYS</t>
  </si>
  <si>
    <t>YSPDYS</t>
  </si>
  <si>
    <t>YAPDYS</t>
  </si>
  <si>
    <t>YNBDYS</t>
  </si>
  <si>
    <t>YIC</t>
  </si>
  <si>
    <t>YSIC</t>
  </si>
  <si>
    <t>YACMS</t>
  </si>
  <si>
    <t>YACPED</t>
  </si>
  <si>
    <t>YACOB</t>
  </si>
  <si>
    <t>YACREH</t>
  </si>
  <si>
    <t>YPSY</t>
  </si>
  <si>
    <t>YSNF</t>
  </si>
  <si>
    <t>YSWI</t>
  </si>
  <si>
    <t>YATC</t>
  </si>
  <si>
    <t>YOTH</t>
  </si>
  <si>
    <t>YTBL</t>
  </si>
  <si>
    <t>YBAS</t>
  </si>
  <si>
    <t>PUSAMAR</t>
  </si>
  <si>
    <t>PUSPMAR</t>
  </si>
  <si>
    <t>PUSOMAR</t>
  </si>
  <si>
    <t>PRVIMAR</t>
  </si>
  <si>
    <t>PRVOMAR</t>
  </si>
  <si>
    <t>PUSAMAI</t>
  </si>
  <si>
    <t>PUSPMAI</t>
  </si>
  <si>
    <t>PUSOMAI</t>
  </si>
  <si>
    <t>PRVIMAI</t>
  </si>
  <si>
    <t>PRVOMAI</t>
  </si>
  <si>
    <t>PUSAOTH</t>
  </si>
  <si>
    <t>PUSPOTH</t>
  </si>
  <si>
    <t>PUSOOTH</t>
  </si>
  <si>
    <t>PRVIOTH</t>
  </si>
  <si>
    <t>PRVOOTH</t>
  </si>
  <si>
    <t>PUSAMARS</t>
  </si>
  <si>
    <t>PUSPMARS</t>
  </si>
  <si>
    <t>PUSOMARS</t>
  </si>
  <si>
    <t>PRVIMARS</t>
  </si>
  <si>
    <t>PRVOMARS</t>
  </si>
  <si>
    <t>PUSAMAIS</t>
  </si>
  <si>
    <t>PUSPMAIS</t>
  </si>
  <si>
    <t>PUSOMAIS</t>
  </si>
  <si>
    <t>PRVIMAIS</t>
  </si>
  <si>
    <t>PRVOMAIS</t>
  </si>
  <si>
    <t>PUSAOTHS</t>
  </si>
  <si>
    <t>PUSPOTHS</t>
  </si>
  <si>
    <t>PUSOOTHS</t>
  </si>
  <si>
    <t>PRVIOTHS</t>
  </si>
  <si>
    <t>PRVOOTHS</t>
  </si>
  <si>
    <t>PUSAMARA</t>
  </si>
  <si>
    <t>PUSPMARA</t>
  </si>
  <si>
    <t>PUSOMARA</t>
  </si>
  <si>
    <t>PRVIMARA</t>
  </si>
  <si>
    <t>PRVOMARA</t>
  </si>
  <si>
    <t>PUSAMAIA</t>
  </si>
  <si>
    <t>PUSPMAIA</t>
  </si>
  <si>
    <t>PUSOMAIA</t>
  </si>
  <si>
    <t>PRVIMAIA</t>
  </si>
  <si>
    <t>PRVOMAIA</t>
  </si>
  <si>
    <t>PUSAOTHA</t>
  </si>
  <si>
    <t>PUSPOTHA</t>
  </si>
  <si>
    <t>PUSOOTHA</t>
  </si>
  <si>
    <t>PRVIOTHA</t>
  </si>
  <si>
    <t>PRVOOTHA</t>
  </si>
  <si>
    <t>PHBPREV</t>
  </si>
  <si>
    <t>PHBPEXP</t>
  </si>
  <si>
    <t>f_license_number</t>
  </si>
  <si>
    <t>f_year</t>
  </si>
  <si>
    <t>f_record_type</t>
  </si>
  <si>
    <t>YBSCASH</t>
  </si>
  <si>
    <t>YBSMS</t>
  </si>
  <si>
    <t>YBSAR</t>
  </si>
  <si>
    <t>YBSUNC</t>
  </si>
  <si>
    <t>YBSOREC</t>
  </si>
  <si>
    <t>YBSPOR</t>
  </si>
  <si>
    <t>YBSDFR</t>
  </si>
  <si>
    <t>YBSINV</t>
  </si>
  <si>
    <t>YBSPRE</t>
  </si>
  <si>
    <t>YBSCPFHT</t>
  </si>
  <si>
    <t>YBSBDAC</t>
  </si>
  <si>
    <t>YBSBDAM</t>
  </si>
  <si>
    <t>YBSBDAO</t>
  </si>
  <si>
    <t>YBSPPEL</t>
  </si>
  <si>
    <t>YBSPPELI</t>
  </si>
  <si>
    <t>YBSPPEB</t>
  </si>
  <si>
    <t>YBSPPEFB</t>
  </si>
  <si>
    <t>YBSPPEFO</t>
  </si>
  <si>
    <t>YBSPPEEQ</t>
  </si>
  <si>
    <t>YBSPPELH</t>
  </si>
  <si>
    <t>YBSPPECP</t>
  </si>
  <si>
    <t>YBSPPEOP</t>
  </si>
  <si>
    <t>YBSPPELAD</t>
  </si>
  <si>
    <t>YBSIOIPPE</t>
  </si>
  <si>
    <t>YBSIOLAD</t>
  </si>
  <si>
    <t>YBSIOOI</t>
  </si>
  <si>
    <t>YBSIOOA</t>
  </si>
  <si>
    <t>YBSIAG</t>
  </si>
  <si>
    <t>YBSIAULC</t>
  </si>
  <si>
    <t>YBSIAPOOC</t>
  </si>
  <si>
    <t>YBSIAOIA</t>
  </si>
  <si>
    <t>YBSNLP</t>
  </si>
  <si>
    <t>YBSAP</t>
  </si>
  <si>
    <t>YBSACRL</t>
  </si>
  <si>
    <t>YBSOAE</t>
  </si>
  <si>
    <t>YBSAPP</t>
  </si>
  <si>
    <t>YBSPPP</t>
  </si>
  <si>
    <t>YBSDRF</t>
  </si>
  <si>
    <t>YBSITP</t>
  </si>
  <si>
    <t>YBSOCL</t>
  </si>
  <si>
    <t>YBSCMLT</t>
  </si>
  <si>
    <t>YBSDIT</t>
  </si>
  <si>
    <t>YBSDPR</t>
  </si>
  <si>
    <t>YBSODC</t>
  </si>
  <si>
    <t>YBSLTMP</t>
  </si>
  <si>
    <t>YBSLTCLI</t>
  </si>
  <si>
    <t>YBSLTNP</t>
  </si>
  <si>
    <t>YBSLTCLO</t>
  </si>
  <si>
    <t>YBSLTBP</t>
  </si>
  <si>
    <t>YBSLTPP</t>
  </si>
  <si>
    <t>YBSEFL</t>
  </si>
  <si>
    <t>YBSLTNL</t>
  </si>
  <si>
    <t>YBSLTOLTD</t>
  </si>
  <si>
    <t>YBSUFB</t>
  </si>
  <si>
    <t>YBSEPS</t>
  </si>
  <si>
    <t>YBSECS</t>
  </si>
  <si>
    <t>YBSEAPC</t>
  </si>
  <si>
    <t>YBSERE</t>
  </si>
  <si>
    <t>YBSETS</t>
  </si>
  <si>
    <t>YCSFTE</t>
  </si>
  <si>
    <t>YCSIPR</t>
  </si>
  <si>
    <t>YCSOPR</t>
  </si>
  <si>
    <t>YCSCA</t>
  </si>
  <si>
    <t>YCSCUC</t>
  </si>
  <si>
    <t>YCSOAA</t>
  </si>
  <si>
    <t>YCSOOR</t>
  </si>
  <si>
    <t>YCSOORD</t>
  </si>
  <si>
    <t>YCSOORG</t>
  </si>
  <si>
    <t>YCSOORJV</t>
  </si>
  <si>
    <t>YCSOORLT</t>
  </si>
  <si>
    <t>YCSOOROP</t>
  </si>
  <si>
    <t>YCSOORP</t>
  </si>
  <si>
    <t>YCSOORQI</t>
  </si>
  <si>
    <t>YCSOORRL</t>
  </si>
  <si>
    <t>YCSOORRI</t>
  </si>
  <si>
    <t>YCSOORRC</t>
  </si>
  <si>
    <t>YCSOORON</t>
  </si>
  <si>
    <t>YCSTR</t>
  </si>
  <si>
    <t>YCSSLS</t>
  </si>
  <si>
    <t>YCSEBS</t>
  </si>
  <si>
    <t>YCSPFS</t>
  </si>
  <si>
    <t>YCSSUP</t>
  </si>
  <si>
    <t>YCSPSU</t>
  </si>
  <si>
    <t>YCSPSO</t>
  </si>
  <si>
    <t>YCSDRL</t>
  </si>
  <si>
    <t>YCSRL</t>
  </si>
  <si>
    <t>YCSINS</t>
  </si>
  <si>
    <t>YCSLT</t>
  </si>
  <si>
    <t>YCSINT</t>
  </si>
  <si>
    <t>YCSPBD</t>
  </si>
  <si>
    <t>YCSODE</t>
  </si>
  <si>
    <t>YODEBS</t>
  </si>
  <si>
    <t>YODECS</t>
  </si>
  <si>
    <t>YODEIT</t>
  </si>
  <si>
    <t>YODEIPL</t>
  </si>
  <si>
    <t>YODELS</t>
  </si>
  <si>
    <t>YODELAT</t>
  </si>
  <si>
    <t>YODEPLS</t>
  </si>
  <si>
    <t>YODERM</t>
  </si>
  <si>
    <t>YODESS</t>
  </si>
  <si>
    <t>YODESR</t>
  </si>
  <si>
    <t>YODETC</t>
  </si>
  <si>
    <t>YODETAX</t>
  </si>
  <si>
    <t>YODEUTIL</t>
  </si>
  <si>
    <t>YODEONE</t>
  </si>
  <si>
    <t>YCSEFR</t>
  </si>
  <si>
    <t>YCSNORNE</t>
  </si>
  <si>
    <t>YCSEI</t>
  </si>
  <si>
    <t>YCSFIT</t>
  </si>
  <si>
    <t>c_license_number</t>
  </si>
  <si>
    <t>c_year</t>
  </si>
  <si>
    <t>c_account_number</t>
  </si>
  <si>
    <t>c_record_type</t>
  </si>
  <si>
    <t>YUTS</t>
  </si>
  <si>
    <t>YFTE</t>
  </si>
  <si>
    <t>YSLS</t>
  </si>
  <si>
    <t>YEBS</t>
  </si>
  <si>
    <t>YPFS</t>
  </si>
  <si>
    <t>YSUP</t>
  </si>
  <si>
    <t>YPSU</t>
  </si>
  <si>
    <t>YPSO</t>
  </si>
  <si>
    <t>YDRL</t>
  </si>
  <si>
    <t>YRL</t>
  </si>
  <si>
    <t>YODE</t>
  </si>
  <si>
    <t>YREC</t>
  </si>
  <si>
    <t>YREV</t>
  </si>
  <si>
    <t>YIRV</t>
  </si>
  <si>
    <t>SPSF</t>
  </si>
  <si>
    <t>SDMS</t>
  </si>
  <si>
    <t>SHHS</t>
  </si>
  <si>
    <t>SLDP</t>
  </si>
  <si>
    <t>SHNF</t>
  </si>
  <si>
    <t xml:space="preserve">15.   PAYOR UNITS OF SERVICE AND REVENUE                                                                         </t>
  </si>
  <si>
    <t>Page 3 of 21</t>
  </si>
  <si>
    <t>YE-A</t>
  </si>
  <si>
    <t>HOSPITAL ONLY</t>
  </si>
  <si>
    <t>Units of Service</t>
  </si>
  <si>
    <t>PAYOR</t>
  </si>
  <si>
    <t>Pat. Days</t>
  </si>
  <si>
    <t>All Other</t>
  </si>
  <si>
    <t>SNF / SWING    ONLY</t>
  </si>
  <si>
    <t>CHEMICAL DEPENDENCY/ATC   ONLY</t>
  </si>
  <si>
    <t>16.   Hospital Based Physicians - Professional Component</t>
  </si>
  <si>
    <t>Revenue  :</t>
  </si>
  <si>
    <t>Expense  :</t>
  </si>
  <si>
    <t>12/31/2023</t>
  </si>
  <si>
    <t>Other Expenses</t>
  </si>
  <si>
    <t>Comm Health</t>
  </si>
  <si>
    <t>DUES &amp; SUBSCRIPTIONS</t>
  </si>
  <si>
    <t>Beneficial interest in endowment fund</t>
  </si>
  <si>
    <t>Decrease in expense per unit is due to speech therapy encounters almost doubling compared to 2022.</t>
  </si>
  <si>
    <t>Increase in expenses is due to an increase in salaries and professional fees.</t>
  </si>
  <si>
    <t>In FY22 we included employee cafeteria sales by mistake.  The true stat should have been 42,491 in FY22.</t>
  </si>
  <si>
    <t>Jeannette Ring</t>
  </si>
  <si>
    <t>jring@dza.cpa</t>
  </si>
  <si>
    <r>
      <rPr>
        <b/>
        <sz val="11"/>
        <rFont val="Calibri"/>
        <family val="2"/>
        <scheme val="minor"/>
      </rPr>
      <t>E2SHB 1272 Requirements:</t>
    </r>
    <r>
      <rPr>
        <sz val="11"/>
        <rFont val="Calibri"/>
        <family val="2"/>
        <scheme val="minor"/>
      </rPr>
      <t xml:space="preserve"> This template has been updated to reflect E2SHB 1272 reporting requirements.</t>
    </r>
  </si>
  <si>
    <t>DOH 689-182 February 2024</t>
  </si>
  <si>
    <t>To request this document in another format, call 1-800-525-0127. Deaf or hard of hearing customers, please call 711 (Washington Relay) or email doh.information@doh.wa.gov.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</si>
</sst>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0_);\(0\)"/>
    <numFmt numFmtId="166" formatCode="0_);[Red]\(0\)"/>
    <numFmt numFmtId="167" formatCode="m/d/yyyy;@"/>
    <numFmt numFmtId="168" formatCode="[&lt;=9999999]###\-####;\(###\)\ ###\-####"/>
    <numFmt numFmtId="169" formatCode="General_)"/>
    <numFmt numFmtId="170" formatCode="0.0%"/>
    <numFmt numFmtId="171" formatCode="#,##0.0_);\(#,##0.0\)"/>
    <numFmt numFmtId="172" formatCode="\$* #,##0_);\$* \(#,##0\);\$* \-_)_)_)_)"/>
    <numFmt numFmtId="173" formatCode="_(* #,##0.00_);_(* \(#,##0.00\);_(* \-??_);_(@_)"/>
    <numFmt numFmtId="174" formatCode="_(\$* #,##0.00_);_(\$* \(#,##0.00\);_(\$* \-??_);_(@_)"/>
    <numFmt numFmtId="175" formatCode="\$#,##0_);&quot;($&quot;#,##0\)"/>
    <numFmt numFmtId="176" formatCode="0.00_)"/>
  </numFmts>
  <fonts count="156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9"/>
      <color indexed="12"/>
      <name val="Courier"/>
      <family val="3"/>
    </font>
    <font>
      <sz val="11"/>
      <name val="Calibri"/>
      <family val="2"/>
    </font>
    <font>
      <sz val="10"/>
      <name val="Tahoma"/>
      <family val="2"/>
    </font>
    <font>
      <b/>
      <sz val="11"/>
      <name val="Calibri"/>
      <family val="2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1"/>
      <name val="Calibri"/>
      <family val="2"/>
    </font>
    <font>
      <sz val="11"/>
      <color rgb="FF404040"/>
      <name val="Century Gothic"/>
      <family val="2"/>
    </font>
    <font>
      <b/>
      <sz val="11"/>
      <color rgb="FFFF0000"/>
      <name val="Calibri"/>
      <family val="2"/>
      <scheme val="minor"/>
    </font>
    <font>
      <sz val="11"/>
      <color rgb="FF404040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indexed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urier"/>
      <family val="3"/>
    </font>
    <font>
      <sz val="14"/>
      <color rgb="FF0000FF"/>
      <name val="Arial"/>
      <family val="2"/>
    </font>
    <font>
      <sz val="14"/>
      <name val="Arial"/>
      <family val="2"/>
    </font>
    <font>
      <sz val="11"/>
      <color rgb="FF002060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Courie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sz val="18"/>
      <name val="Arial"/>
    </font>
    <font>
      <b/>
      <sz val="13"/>
      <color indexed="62"/>
      <name val="Calibri"/>
      <family val="2"/>
    </font>
    <font>
      <sz val="12"/>
      <name val="Arial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2"/>
      <name val="Book Antiqua"/>
      <family val="1"/>
    </font>
    <font>
      <sz val="10"/>
      <color theme="1"/>
      <name val="Arial"/>
      <family val="2"/>
    </font>
    <font>
      <sz val="7"/>
      <name val="Times New Roman"/>
      <family val="1"/>
    </font>
    <font>
      <u/>
      <sz val="8"/>
      <color indexed="12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10"/>
      <name val="Helv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Times New Roman"/>
      <family val="1"/>
    </font>
    <font>
      <sz val="9"/>
      <color indexed="12"/>
      <name val="Times New Roman"/>
      <family val="1"/>
    </font>
    <font>
      <sz val="11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i/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name val="Courier New"/>
      <family val="3"/>
    </font>
    <font>
      <sz val="10"/>
      <color indexed="8"/>
      <name val="Times New Roman"/>
      <family val="2"/>
    </font>
    <font>
      <b/>
      <sz val="10"/>
      <color indexed="52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b/>
      <sz val="10"/>
      <color indexed="63"/>
      <name val="Times New Roman"/>
      <family val="2"/>
    </font>
    <font>
      <u/>
      <sz val="9"/>
      <color indexed="12"/>
      <name val="Arial"/>
      <family val="2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color rgb="FF9C0006"/>
      <name val="Times New Roman"/>
      <family val="2"/>
    </font>
    <font>
      <b/>
      <sz val="10"/>
      <color theme="0"/>
      <name val="Times New Roman"/>
      <family val="2"/>
    </font>
    <font>
      <i/>
      <sz val="10"/>
      <color rgb="FF7F7F7F"/>
      <name val="Times New Roman"/>
      <family val="2"/>
    </font>
    <font>
      <sz val="10"/>
      <color rgb="FF006100"/>
      <name val="Times New Roman"/>
      <family val="2"/>
    </font>
    <font>
      <b/>
      <sz val="18"/>
      <color indexed="56"/>
      <name val="Cambria"/>
      <family val="2"/>
      <scheme val="major"/>
    </font>
    <font>
      <b/>
      <sz val="10"/>
      <color theme="1"/>
      <name val="Times New Roman"/>
      <family val="2"/>
    </font>
    <font>
      <sz val="10"/>
      <color rgb="FFFF0000"/>
      <name val="Times New Roman"/>
      <family val="2"/>
    </font>
    <font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10"/>
      <color rgb="FF0000FF"/>
      <name val="Tahoma"/>
      <family val="2"/>
    </font>
    <font>
      <u/>
      <sz val="8"/>
      <color indexed="12"/>
      <name val="Arial"/>
    </font>
    <font>
      <sz val="10"/>
      <color indexed="8"/>
      <name val="ARIAL"/>
      <charset val="1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u/>
      <sz val="10.45"/>
      <color indexed="12"/>
      <name val="Arial"/>
      <family val="2"/>
    </font>
    <font>
      <b/>
      <sz val="14"/>
      <name val="Arial"/>
      <family val="2"/>
    </font>
    <font>
      <sz val="12"/>
      <name val="CG Times"/>
      <family val="1"/>
    </font>
    <font>
      <b/>
      <i/>
      <sz val="16"/>
      <name val="Arial"/>
      <family val="2"/>
    </font>
    <font>
      <sz val="24"/>
      <name val="Arial"/>
      <family val="2"/>
    </font>
    <font>
      <sz val="8"/>
      <color theme="1"/>
      <name val="Tahoma"/>
      <family val="2"/>
    </font>
    <font>
      <sz val="8"/>
      <color theme="0"/>
      <name val="Tahoma"/>
      <family val="2"/>
    </font>
    <font>
      <sz val="8"/>
      <color rgb="FF9C0006"/>
      <name val="Tahoma"/>
      <family val="2"/>
    </font>
    <font>
      <b/>
      <sz val="8"/>
      <color rgb="FFFA7D00"/>
      <name val="Tahoma"/>
      <family val="2"/>
    </font>
    <font>
      <b/>
      <sz val="8"/>
      <color theme="0"/>
      <name val="Tahoma"/>
      <family val="2"/>
    </font>
    <font>
      <i/>
      <sz val="8"/>
      <color rgb="FF7F7F7F"/>
      <name val="Tahoma"/>
      <family val="2"/>
    </font>
    <font>
      <sz val="8"/>
      <color rgb="FF006100"/>
      <name val="Tahoma"/>
      <family val="2"/>
    </font>
    <font>
      <b/>
      <sz val="8"/>
      <color theme="3"/>
      <name val="Tahoma"/>
      <family val="2"/>
    </font>
    <font>
      <sz val="8"/>
      <color rgb="FF3F3F76"/>
      <name val="Tahoma"/>
      <family val="2"/>
    </font>
    <font>
      <sz val="8"/>
      <color rgb="FFFA7D00"/>
      <name val="Tahoma"/>
      <family val="2"/>
    </font>
    <font>
      <sz val="8"/>
      <color rgb="FF9C6500"/>
      <name val="Tahoma"/>
      <family val="2"/>
    </font>
    <font>
      <b/>
      <sz val="8"/>
      <color rgb="FF3F3F3F"/>
      <name val="Tahoma"/>
      <family val="2"/>
    </font>
    <font>
      <b/>
      <sz val="8"/>
      <color theme="1"/>
      <name val="Tahoma"/>
      <family val="2"/>
    </font>
    <font>
      <sz val="8"/>
      <color rgb="FFFF0000"/>
      <name val="Tahoma"/>
      <family val="2"/>
    </font>
    <font>
      <b/>
      <sz val="11"/>
      <color rgb="FFD20000"/>
      <name val="Calibri"/>
      <family val="2"/>
      <scheme val="minor"/>
    </font>
    <font>
      <sz val="11"/>
      <name val="Calibri"/>
    </font>
    <font>
      <b/>
      <sz val="11"/>
      <color rgb="FFD20000"/>
      <name val="Calibri"/>
    </font>
    <font>
      <b/>
      <sz val="11"/>
      <name val="Calibri"/>
    </font>
    <font>
      <b/>
      <u/>
      <sz val="11"/>
      <name val="Calibri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rgb="FFFF0000"/>
      <name val="Calibri"/>
      <family val="2"/>
    </font>
    <font>
      <sz val="9"/>
      <name val="Calibri"/>
      <family val="2"/>
    </font>
    <font>
      <u/>
      <sz val="11"/>
      <color rgb="FF0000FF"/>
      <name val="Calibri"/>
      <family val="2"/>
    </font>
  </fonts>
  <fills count="7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35"/>
      </patternFill>
    </fill>
    <fill>
      <patternFill patternType="solid">
        <fgColor indexed="27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indexed="12"/>
        <bgColor indexed="39"/>
      </patternFill>
    </fill>
    <fill>
      <patternFill patternType="solid">
        <fgColor indexed="1"/>
        <bgColor indexed="64"/>
      </patternFill>
    </fill>
    <fill>
      <patternFill patternType="solid">
        <fgColor indexed="1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2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double">
        <color indexed="59"/>
      </top>
      <bottom/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thin">
        <color indexed="59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7175">
    <xf numFmtId="37" fontId="0" fillId="0" borderId="0"/>
    <xf numFmtId="172" fontId="127" fillId="0" borderId="0"/>
    <xf numFmtId="0" fontId="127" fillId="0" borderId="0">
      <alignment horizontal="left" indent="1"/>
    </xf>
    <xf numFmtId="0" fontId="127" fillId="0" borderId="0">
      <alignment horizontal="left" indent="2"/>
    </xf>
    <xf numFmtId="0" fontId="4" fillId="20" borderId="0"/>
    <xf numFmtId="0" fontId="4" fillId="20" borderId="0"/>
    <xf numFmtId="0" fontId="3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4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22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3" fillId="20" borderId="0"/>
    <xf numFmtId="0" fontId="130" fillId="20" borderId="0"/>
    <xf numFmtId="0" fontId="4" fillId="20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20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20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20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104" fillId="59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104" fillId="59" borderId="0"/>
    <xf numFmtId="0" fontId="4" fillId="20" borderId="0"/>
    <xf numFmtId="0" fontId="3" fillId="20" borderId="0"/>
    <xf numFmtId="0" fontId="2" fillId="20" borderId="0"/>
    <xf numFmtId="0" fontId="4" fillId="20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2" fillId="20" borderId="0"/>
    <xf numFmtId="0" fontId="4" fillId="20" borderId="0"/>
    <xf numFmtId="0" fontId="4" fillId="20" borderId="0"/>
    <xf numFmtId="0" fontId="3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4" fillId="20" borderId="0"/>
    <xf numFmtId="0" fontId="3" fillId="20" borderId="0"/>
    <xf numFmtId="0" fontId="2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4" fillId="20" borderId="0"/>
    <xf numFmtId="0" fontId="3" fillId="20" borderId="0"/>
    <xf numFmtId="0" fontId="2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2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104" fillId="59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3" fillId="20" borderId="0"/>
    <xf numFmtId="0" fontId="22" fillId="59" borderId="0"/>
    <xf numFmtId="0" fontId="4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3" fillId="20" borderId="0"/>
    <xf numFmtId="0" fontId="22" fillId="59" borderId="0"/>
    <xf numFmtId="0" fontId="4" fillId="20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20" borderId="0"/>
    <xf numFmtId="0" fontId="4" fillId="20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4" fillId="20" borderId="0"/>
    <xf numFmtId="0" fontId="3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20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20" borderId="0"/>
    <xf numFmtId="0" fontId="4" fillId="20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4" fillId="20" borderId="0"/>
    <xf numFmtId="0" fontId="3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20" borderId="0"/>
    <xf numFmtId="0" fontId="4" fillId="20" borderId="0"/>
    <xf numFmtId="0" fontId="3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20" borderId="0"/>
    <xf numFmtId="0" fontId="3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4" fillId="20" borderId="0"/>
    <xf numFmtId="0" fontId="3" fillId="20" borderId="0"/>
    <xf numFmtId="0" fontId="4" fillId="20" borderId="0"/>
    <xf numFmtId="0" fontId="4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20" borderId="0"/>
    <xf numFmtId="0" fontId="4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20" borderId="0"/>
    <xf numFmtId="0" fontId="4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20" borderId="0"/>
    <xf numFmtId="0" fontId="4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3" fillId="20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43" borderId="0"/>
    <xf numFmtId="0" fontId="3" fillId="43" borderId="0"/>
    <xf numFmtId="0" fontId="4" fillId="20" borderId="0"/>
    <xf numFmtId="0" fontId="3" fillId="20" borderId="0"/>
    <xf numFmtId="0" fontId="4" fillId="43" borderId="0"/>
    <xf numFmtId="0" fontId="3" fillId="43" borderId="0"/>
    <xf numFmtId="0" fontId="4" fillId="24" borderId="0"/>
    <xf numFmtId="0" fontId="4" fillId="24" borderId="0"/>
    <xf numFmtId="0" fontId="3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4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22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3" fillId="24" borderId="0"/>
    <xf numFmtId="0" fontId="130" fillId="24" borderId="0"/>
    <xf numFmtId="0" fontId="4" fillId="2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2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2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2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104" fillId="49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104" fillId="49" borderId="0"/>
    <xf numFmtId="0" fontId="4" fillId="24" borderId="0"/>
    <xf numFmtId="0" fontId="3" fillId="24" borderId="0"/>
    <xf numFmtId="0" fontId="2" fillId="24" borderId="0"/>
    <xf numFmtId="0" fontId="4" fillId="2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2" fillId="24" borderId="0"/>
    <xf numFmtId="0" fontId="4" fillId="24" borderId="0"/>
    <xf numFmtId="0" fontId="4" fillId="24" borderId="0"/>
    <xf numFmtId="0" fontId="3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4" fillId="24" borderId="0"/>
    <xf numFmtId="0" fontId="3" fillId="24" borderId="0"/>
    <xf numFmtId="0" fontId="2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4" fillId="24" borderId="0"/>
    <xf numFmtId="0" fontId="3" fillId="24" borderId="0"/>
    <xf numFmtId="0" fontId="2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2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104" fillId="49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3" fillId="24" borderId="0"/>
    <xf numFmtId="0" fontId="22" fillId="49" borderId="0"/>
    <xf numFmtId="0" fontId="4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3" fillId="24" borderId="0"/>
    <xf numFmtId="0" fontId="22" fillId="49" borderId="0"/>
    <xf numFmtId="0" fontId="4" fillId="2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24" borderId="0"/>
    <xf numFmtId="0" fontId="4" fillId="2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4" fillId="24" borderId="0"/>
    <xf numFmtId="0" fontId="3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2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24" borderId="0"/>
    <xf numFmtId="0" fontId="4" fillId="2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4" fillId="24" borderId="0"/>
    <xf numFmtId="0" fontId="3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24" borderId="0"/>
    <xf numFmtId="0" fontId="4" fillId="24" borderId="0"/>
    <xf numFmtId="0" fontId="3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24" borderId="0"/>
    <xf numFmtId="0" fontId="3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4" fillId="24" borderId="0"/>
    <xf numFmtId="0" fontId="3" fillId="24" borderId="0"/>
    <xf numFmtId="0" fontId="4" fillId="24" borderId="0"/>
    <xf numFmtId="0" fontId="4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24" borderId="0"/>
    <xf numFmtId="0" fontId="4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24" borderId="0"/>
    <xf numFmtId="0" fontId="4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24" borderId="0"/>
    <xf numFmtId="0" fontId="4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3" fillId="2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44" borderId="0"/>
    <xf numFmtId="0" fontId="3" fillId="44" borderId="0"/>
    <xf numFmtId="0" fontId="4" fillId="24" borderId="0"/>
    <xf numFmtId="0" fontId="3" fillId="24" borderId="0"/>
    <xf numFmtId="0" fontId="4" fillId="44" borderId="0"/>
    <xf numFmtId="0" fontId="3" fillId="44" borderId="0"/>
    <xf numFmtId="0" fontId="4" fillId="28" borderId="0"/>
    <xf numFmtId="0" fontId="4" fillId="28" borderId="0"/>
    <xf numFmtId="0" fontId="3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4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22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3" fillId="28" borderId="0"/>
    <xf numFmtId="0" fontId="130" fillId="28" borderId="0"/>
    <xf numFmtId="0" fontId="4" fillId="28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28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28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28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104" fillId="60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104" fillId="60" borderId="0"/>
    <xf numFmtId="0" fontId="4" fillId="28" borderId="0"/>
    <xf numFmtId="0" fontId="3" fillId="28" borderId="0"/>
    <xf numFmtId="0" fontId="2" fillId="28" borderId="0"/>
    <xf numFmtId="0" fontId="4" fillId="28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2" fillId="28" borderId="0"/>
    <xf numFmtId="0" fontId="4" fillId="28" borderId="0"/>
    <xf numFmtId="0" fontId="4" fillId="28" borderId="0"/>
    <xf numFmtId="0" fontId="3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4" fillId="28" borderId="0"/>
    <xf numFmtId="0" fontId="3" fillId="28" borderId="0"/>
    <xf numFmtId="0" fontId="2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4" fillId="28" borderId="0"/>
    <xf numFmtId="0" fontId="3" fillId="28" borderId="0"/>
    <xf numFmtId="0" fontId="2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2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104" fillId="60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3" fillId="28" borderId="0"/>
    <xf numFmtId="0" fontId="22" fillId="60" borderId="0"/>
    <xf numFmtId="0" fontId="4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3" fillId="28" borderId="0"/>
    <xf numFmtId="0" fontId="22" fillId="60" borderId="0"/>
    <xf numFmtId="0" fontId="4" fillId="28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28" borderId="0"/>
    <xf numFmtId="0" fontId="4" fillId="28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4" fillId="28" borderId="0"/>
    <xf numFmtId="0" fontId="3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28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28" borderId="0"/>
    <xf numFmtId="0" fontId="4" fillId="28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4" fillId="28" borderId="0"/>
    <xf numFmtId="0" fontId="3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28" borderId="0"/>
    <xf numFmtId="0" fontId="4" fillId="28" borderId="0"/>
    <xf numFmtId="0" fontId="3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28" borderId="0"/>
    <xf numFmtId="0" fontId="3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4" fillId="28" borderId="0"/>
    <xf numFmtId="0" fontId="3" fillId="28" borderId="0"/>
    <xf numFmtId="0" fontId="4" fillId="28" borderId="0"/>
    <xf numFmtId="0" fontId="4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28" borderId="0"/>
    <xf numFmtId="0" fontId="4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28" borderId="0"/>
    <xf numFmtId="0" fontId="4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28" borderId="0"/>
    <xf numFmtId="0" fontId="4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3" fillId="28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45" borderId="0"/>
    <xf numFmtId="0" fontId="3" fillId="45" borderId="0"/>
    <xf numFmtId="0" fontId="4" fillId="28" borderId="0"/>
    <xf numFmtId="0" fontId="3" fillId="28" borderId="0"/>
    <xf numFmtId="0" fontId="4" fillId="45" borderId="0"/>
    <xf numFmtId="0" fontId="3" fillId="45" borderId="0"/>
    <xf numFmtId="0" fontId="4" fillId="32" borderId="0"/>
    <xf numFmtId="0" fontId="4" fillId="32" borderId="0"/>
    <xf numFmtId="0" fontId="3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4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22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3" fillId="32" borderId="0"/>
    <xf numFmtId="0" fontId="130" fillId="32" borderId="0"/>
    <xf numFmtId="0" fontId="4" fillId="32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32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32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32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104" fillId="5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104" fillId="56" borderId="0"/>
    <xf numFmtId="0" fontId="4" fillId="32" borderId="0"/>
    <xf numFmtId="0" fontId="3" fillId="32" borderId="0"/>
    <xf numFmtId="0" fontId="2" fillId="32" borderId="0"/>
    <xf numFmtId="0" fontId="4" fillId="32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2" fillId="32" borderId="0"/>
    <xf numFmtId="0" fontId="4" fillId="32" borderId="0"/>
    <xf numFmtId="0" fontId="4" fillId="32" borderId="0"/>
    <xf numFmtId="0" fontId="3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4" fillId="32" borderId="0"/>
    <xf numFmtId="0" fontId="3" fillId="32" borderId="0"/>
    <xf numFmtId="0" fontId="2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4" fillId="32" borderId="0"/>
    <xf numFmtId="0" fontId="3" fillId="32" borderId="0"/>
    <xf numFmtId="0" fontId="2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2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104" fillId="5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3" fillId="32" borderId="0"/>
    <xf numFmtId="0" fontId="22" fillId="56" borderId="0"/>
    <xf numFmtId="0" fontId="4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3" fillId="32" borderId="0"/>
    <xf numFmtId="0" fontId="22" fillId="56" borderId="0"/>
    <xf numFmtId="0" fontId="4" fillId="32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32" borderId="0"/>
    <xf numFmtId="0" fontId="4" fillId="32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4" fillId="32" borderId="0"/>
    <xf numFmtId="0" fontId="3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32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32" borderId="0"/>
    <xf numFmtId="0" fontId="4" fillId="32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4" fillId="32" borderId="0"/>
    <xf numFmtId="0" fontId="3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32" borderId="0"/>
    <xf numFmtId="0" fontId="4" fillId="32" borderId="0"/>
    <xf numFmtId="0" fontId="3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32" borderId="0"/>
    <xf numFmtId="0" fontId="3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4" fillId="32" borderId="0"/>
    <xf numFmtId="0" fontId="3" fillId="32" borderId="0"/>
    <xf numFmtId="0" fontId="4" fillId="32" borderId="0"/>
    <xf numFmtId="0" fontId="4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32" borderId="0"/>
    <xf numFmtId="0" fontId="4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32" borderId="0"/>
    <xf numFmtId="0" fontId="4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32" borderId="0"/>
    <xf numFmtId="0" fontId="4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3" fillId="32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46" borderId="0"/>
    <xf numFmtId="0" fontId="3" fillId="46" borderId="0"/>
    <xf numFmtId="0" fontId="4" fillId="32" borderId="0"/>
    <xf numFmtId="0" fontId="3" fillId="32" borderId="0"/>
    <xf numFmtId="0" fontId="4" fillId="46" borderId="0"/>
    <xf numFmtId="0" fontId="3" fillId="46" borderId="0"/>
    <xf numFmtId="0" fontId="4" fillId="36" borderId="0"/>
    <xf numFmtId="0" fontId="4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3" fillId="36" borderId="0"/>
    <xf numFmtId="0" fontId="22" fillId="47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130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3" fillId="36" borderId="0"/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36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36" borderId="0"/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36" borderId="0"/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104" fillId="36" borderId="0"/>
    <xf numFmtId="0" fontId="4" fillId="36" borderId="0"/>
    <xf numFmtId="0" fontId="3" fillId="36" borderId="0"/>
    <xf numFmtId="0" fontId="2" fillId="36" borderId="0"/>
    <xf numFmtId="0" fontId="4" fillId="36" borderId="0"/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2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4" fillId="36" borderId="0"/>
    <xf numFmtId="0" fontId="3" fillId="36" borderId="0"/>
    <xf numFmtId="0" fontId="2" fillId="36" borderId="0"/>
    <xf numFmtId="0" fontId="4" fillId="36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4" fillId="36" borderId="0"/>
    <xf numFmtId="0" fontId="3" fillId="36" borderId="0"/>
    <xf numFmtId="0" fontId="2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2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3" fillId="36" borderId="0"/>
    <xf numFmtId="0" fontId="4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3" fillId="36" borderId="0"/>
    <xf numFmtId="0" fontId="22" fillId="47" borderId="0"/>
    <xf numFmtId="0" fontId="4" fillId="36" borderId="0"/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36" borderId="0"/>
    <xf numFmtId="0" fontId="4" fillId="36" borderId="0"/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4" fillId="36" borderId="0"/>
    <xf numFmtId="0" fontId="3" fillId="36" borderId="0"/>
    <xf numFmtId="0" fontId="4" fillId="36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36" borderId="0"/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36" borderId="0"/>
    <xf numFmtId="0" fontId="4" fillId="36" borderId="0"/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4" fillId="36" borderId="0"/>
    <xf numFmtId="0" fontId="3" fillId="36" borderId="0"/>
    <xf numFmtId="0" fontId="4" fillId="36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36" borderId="0"/>
    <xf numFmtId="0" fontId="4" fillId="36" borderId="0"/>
    <xf numFmtId="0" fontId="3" fillId="36" borderId="0"/>
    <xf numFmtId="0" fontId="4" fillId="36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36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36" borderId="0"/>
    <xf numFmtId="0" fontId="3" fillId="36" borderId="0"/>
    <xf numFmtId="0" fontId="4" fillId="36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36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4" fillId="36" borderId="0"/>
    <xf numFmtId="0" fontId="3" fillId="36" borderId="0"/>
    <xf numFmtId="0" fontId="4" fillId="36" borderId="0"/>
    <xf numFmtId="0" fontId="4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36" borderId="0"/>
    <xf numFmtId="0" fontId="4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36" borderId="0"/>
    <xf numFmtId="0" fontId="4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36" borderId="0"/>
    <xf numFmtId="0" fontId="4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6" borderId="0"/>
    <xf numFmtId="0" fontId="3" fillId="36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4" fillId="40" borderId="0"/>
    <xf numFmtId="0" fontId="3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4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22" fillId="4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3" fillId="40" borderId="0"/>
    <xf numFmtId="0" fontId="130" fillId="40" borderId="0"/>
    <xf numFmtId="0" fontId="4" fillId="40" borderId="0"/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40" borderId="0"/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40" borderId="0"/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40" borderId="0"/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104" fillId="46" borderId="0"/>
    <xf numFmtId="0" fontId="4" fillId="40" borderId="0"/>
    <xf numFmtId="0" fontId="3" fillId="40" borderId="0"/>
    <xf numFmtId="0" fontId="2" fillId="40" borderId="0"/>
    <xf numFmtId="0" fontId="4" fillId="40" borderId="0"/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2" fillId="40" borderId="0"/>
    <xf numFmtId="0" fontId="4" fillId="40" borderId="0"/>
    <xf numFmtId="0" fontId="4" fillId="40" borderId="0"/>
    <xf numFmtId="0" fontId="3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4" fillId="40" borderId="0"/>
    <xf numFmtId="0" fontId="3" fillId="40" borderId="0"/>
    <xf numFmtId="0" fontId="2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4" fillId="40" borderId="0"/>
    <xf numFmtId="0" fontId="3" fillId="40" borderId="0"/>
    <xf numFmtId="0" fontId="2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2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3" fillId="40" borderId="0"/>
    <xf numFmtId="0" fontId="22" fillId="46" borderId="0"/>
    <xf numFmtId="0" fontId="4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3" fillId="40" borderId="0"/>
    <xf numFmtId="0" fontId="22" fillId="46" borderId="0"/>
    <xf numFmtId="0" fontId="4" fillId="40" borderId="0"/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40" borderId="0"/>
    <xf numFmtId="0" fontId="4" fillId="40" borderId="0"/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4" fillId="40" borderId="0"/>
    <xf numFmtId="0" fontId="3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40" borderId="0"/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40" borderId="0"/>
    <xf numFmtId="0" fontId="4" fillId="40" borderId="0"/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4" fillId="40" borderId="0"/>
    <xf numFmtId="0" fontId="3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40" borderId="0"/>
    <xf numFmtId="0" fontId="4" fillId="40" borderId="0"/>
    <xf numFmtId="0" fontId="3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40" borderId="0"/>
    <xf numFmtId="0" fontId="3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4" fillId="40" borderId="0"/>
    <xf numFmtId="0" fontId="3" fillId="40" borderId="0"/>
    <xf numFmtId="0" fontId="4" fillId="40" borderId="0"/>
    <xf numFmtId="0" fontId="4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40" borderId="0"/>
    <xf numFmtId="0" fontId="4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40" borderId="0"/>
    <xf numFmtId="0" fontId="4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40" borderId="0"/>
    <xf numFmtId="0" fontId="4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0" borderId="0"/>
    <xf numFmtId="0" fontId="3" fillId="40" borderId="0"/>
    <xf numFmtId="0" fontId="4" fillId="0" borderId="0">
      <alignment vertical="top"/>
    </xf>
    <xf numFmtId="0" fontId="3" fillId="0" borderId="0">
      <alignment vertical="top"/>
    </xf>
    <xf numFmtId="0" fontId="127" fillId="0" borderId="0">
      <alignment horizontal="left" indent="3"/>
    </xf>
    <xf numFmtId="0" fontId="127" fillId="0" borderId="0">
      <alignment horizontal="left" indent="4"/>
    </xf>
    <xf numFmtId="0" fontId="4" fillId="21" borderId="0"/>
    <xf numFmtId="0" fontId="4" fillId="21" borderId="0"/>
    <xf numFmtId="0" fontId="3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4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22" fillId="4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3" fillId="21" borderId="0"/>
    <xf numFmtId="0" fontId="130" fillId="21" borderId="0"/>
    <xf numFmtId="0" fontId="4" fillId="21" borderId="0"/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21" borderId="0"/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21" borderId="0"/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21" borderId="0"/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104" fillId="43" borderId="0"/>
    <xf numFmtId="0" fontId="4" fillId="21" borderId="0"/>
    <xf numFmtId="0" fontId="3" fillId="21" borderId="0"/>
    <xf numFmtId="0" fontId="2" fillId="21" borderId="0"/>
    <xf numFmtId="0" fontId="4" fillId="21" borderId="0"/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2" fillId="21" borderId="0"/>
    <xf numFmtId="0" fontId="4" fillId="21" borderId="0"/>
    <xf numFmtId="0" fontId="4" fillId="21" borderId="0"/>
    <xf numFmtId="0" fontId="3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4" fillId="21" borderId="0"/>
    <xf numFmtId="0" fontId="3" fillId="21" borderId="0"/>
    <xf numFmtId="0" fontId="2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4" fillId="21" borderId="0"/>
    <xf numFmtId="0" fontId="3" fillId="21" borderId="0"/>
    <xf numFmtId="0" fontId="2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2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3" fillId="21" borderId="0"/>
    <xf numFmtId="0" fontId="22" fillId="43" borderId="0"/>
    <xf numFmtId="0" fontId="4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3" fillId="21" borderId="0"/>
    <xf numFmtId="0" fontId="22" fillId="43" borderId="0"/>
    <xf numFmtId="0" fontId="4" fillId="21" borderId="0"/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21" borderId="0"/>
    <xf numFmtId="0" fontId="4" fillId="21" borderId="0"/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4" fillId="21" borderId="0"/>
    <xf numFmtId="0" fontId="3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21" borderId="0"/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21" borderId="0"/>
    <xf numFmtId="0" fontId="4" fillId="21" borderId="0"/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4" fillId="21" borderId="0"/>
    <xf numFmtId="0" fontId="3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21" borderId="0"/>
    <xf numFmtId="0" fontId="4" fillId="21" borderId="0"/>
    <xf numFmtId="0" fontId="3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21" borderId="0"/>
    <xf numFmtId="0" fontId="3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4" fillId="21" borderId="0"/>
    <xf numFmtId="0" fontId="3" fillId="21" borderId="0"/>
    <xf numFmtId="0" fontId="4" fillId="21" borderId="0"/>
    <xf numFmtId="0" fontId="4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21" borderId="0"/>
    <xf numFmtId="0" fontId="4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21" borderId="0"/>
    <xf numFmtId="0" fontId="4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21" borderId="0"/>
    <xf numFmtId="0" fontId="4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1" borderId="0"/>
    <xf numFmtId="0" fontId="3" fillId="21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4" fillId="25" borderId="0"/>
    <xf numFmtId="0" fontId="3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4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22" fillId="44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3" fillId="25" borderId="0"/>
    <xf numFmtId="0" fontId="130" fillId="25" borderId="0"/>
    <xf numFmtId="0" fontId="4" fillId="25" borderId="0"/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25" borderId="0"/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25" borderId="0"/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25" borderId="0"/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104" fillId="25" borderId="0"/>
    <xf numFmtId="0" fontId="4" fillId="25" borderId="0"/>
    <xf numFmtId="0" fontId="3" fillId="25" borderId="0"/>
    <xf numFmtId="0" fontId="2" fillId="25" borderId="0"/>
    <xf numFmtId="0" fontId="4" fillId="25" borderId="0"/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2" fillId="25" borderId="0"/>
    <xf numFmtId="0" fontId="4" fillId="25" borderId="0"/>
    <xf numFmtId="0" fontId="4" fillId="25" borderId="0"/>
    <xf numFmtId="0" fontId="3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4" fillId="25" borderId="0"/>
    <xf numFmtId="0" fontId="3" fillId="25" borderId="0"/>
    <xf numFmtId="0" fontId="2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4" fillId="25" borderId="0"/>
    <xf numFmtId="0" fontId="3" fillId="25" borderId="0"/>
    <xf numFmtId="0" fontId="2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2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3" fillId="25" borderId="0"/>
    <xf numFmtId="0" fontId="4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3" fillId="25" borderId="0"/>
    <xf numFmtId="0" fontId="22" fillId="44" borderId="0"/>
    <xf numFmtId="0" fontId="4" fillId="25" borderId="0"/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25" borderId="0"/>
    <xf numFmtId="0" fontId="4" fillId="25" borderId="0"/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4" fillId="25" borderId="0"/>
    <xf numFmtId="0" fontId="3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25" borderId="0"/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25" borderId="0"/>
    <xf numFmtId="0" fontId="4" fillId="25" borderId="0"/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4" fillId="25" borderId="0"/>
    <xf numFmtId="0" fontId="3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25" borderId="0"/>
    <xf numFmtId="0" fontId="4" fillId="25" borderId="0"/>
    <xf numFmtId="0" fontId="3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25" borderId="0"/>
    <xf numFmtId="0" fontId="3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4" fillId="25" borderId="0"/>
    <xf numFmtId="0" fontId="3" fillId="25" borderId="0"/>
    <xf numFmtId="0" fontId="4" fillId="25" borderId="0"/>
    <xf numFmtId="0" fontId="4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25" borderId="0"/>
    <xf numFmtId="0" fontId="4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25" borderId="0"/>
    <xf numFmtId="0" fontId="4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25" borderId="0"/>
    <xf numFmtId="0" fontId="4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5" borderId="0"/>
    <xf numFmtId="0" fontId="3" fillId="25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4" fillId="29" borderId="0"/>
    <xf numFmtId="0" fontId="3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4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22" fillId="48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3" fillId="29" borderId="0"/>
    <xf numFmtId="0" fontId="130" fillId="29" borderId="0"/>
    <xf numFmtId="0" fontId="4" fillId="29" borderId="0"/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29" borderId="0"/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29" borderId="0"/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29" borderId="0"/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104" fillId="61" borderId="0"/>
    <xf numFmtId="0" fontId="4" fillId="29" borderId="0"/>
    <xf numFmtId="0" fontId="3" fillId="29" borderId="0"/>
    <xf numFmtId="0" fontId="2" fillId="29" borderId="0"/>
    <xf numFmtId="0" fontId="4" fillId="29" borderId="0"/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2" fillId="29" borderId="0"/>
    <xf numFmtId="0" fontId="4" fillId="29" borderId="0"/>
    <xf numFmtId="0" fontId="4" fillId="29" borderId="0"/>
    <xf numFmtId="0" fontId="3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4" fillId="29" borderId="0"/>
    <xf numFmtId="0" fontId="3" fillId="29" borderId="0"/>
    <xf numFmtId="0" fontId="2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4" fillId="29" borderId="0"/>
    <xf numFmtId="0" fontId="3" fillId="29" borderId="0"/>
    <xf numFmtId="0" fontId="2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2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3" fillId="29" borderId="0"/>
    <xf numFmtId="0" fontId="22" fillId="61" borderId="0"/>
    <xf numFmtId="0" fontId="4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3" fillId="29" borderId="0"/>
    <xf numFmtId="0" fontId="22" fillId="61" borderId="0"/>
    <xf numFmtId="0" fontId="4" fillId="29" borderId="0"/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29" borderId="0"/>
    <xf numFmtId="0" fontId="4" fillId="29" borderId="0"/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4" fillId="29" borderId="0"/>
    <xf numFmtId="0" fontId="3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29" borderId="0"/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29" borderId="0"/>
    <xf numFmtId="0" fontId="4" fillId="29" borderId="0"/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4" fillId="29" borderId="0"/>
    <xf numFmtId="0" fontId="3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29" borderId="0"/>
    <xf numFmtId="0" fontId="4" fillId="29" borderId="0"/>
    <xf numFmtId="0" fontId="3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29" borderId="0"/>
    <xf numFmtId="0" fontId="3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4" fillId="29" borderId="0"/>
    <xf numFmtId="0" fontId="3" fillId="29" borderId="0"/>
    <xf numFmtId="0" fontId="4" fillId="29" borderId="0"/>
    <xf numFmtId="0" fontId="4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29" borderId="0"/>
    <xf numFmtId="0" fontId="4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29" borderId="0"/>
    <xf numFmtId="0" fontId="4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29" borderId="0"/>
    <xf numFmtId="0" fontId="4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29" borderId="0"/>
    <xf numFmtId="0" fontId="3" fillId="29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4" fillId="33" borderId="0"/>
    <xf numFmtId="0" fontId="3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4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22" fillId="49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3" fillId="33" borderId="0"/>
    <xf numFmtId="0" fontId="130" fillId="33" borderId="0"/>
    <xf numFmtId="0" fontId="4" fillId="33" borderId="0"/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33" borderId="0"/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33" borderId="0"/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33" borderId="0"/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104" fillId="56" borderId="0"/>
    <xf numFmtId="0" fontId="4" fillId="33" borderId="0"/>
    <xf numFmtId="0" fontId="3" fillId="33" borderId="0"/>
    <xf numFmtId="0" fontId="2" fillId="33" borderId="0"/>
    <xf numFmtId="0" fontId="4" fillId="33" borderId="0"/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2" fillId="33" borderId="0"/>
    <xf numFmtId="0" fontId="4" fillId="33" borderId="0"/>
    <xf numFmtId="0" fontId="4" fillId="33" borderId="0"/>
    <xf numFmtId="0" fontId="3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4" fillId="33" borderId="0"/>
    <xf numFmtId="0" fontId="3" fillId="33" borderId="0"/>
    <xf numFmtId="0" fontId="2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4" fillId="33" borderId="0"/>
    <xf numFmtId="0" fontId="3" fillId="33" borderId="0"/>
    <xf numFmtId="0" fontId="2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2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3" fillId="33" borderId="0"/>
    <xf numFmtId="0" fontId="22" fillId="56" borderId="0"/>
    <xf numFmtId="0" fontId="4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3" fillId="33" borderId="0"/>
    <xf numFmtId="0" fontId="22" fillId="56" borderId="0"/>
    <xf numFmtId="0" fontId="4" fillId="33" borderId="0"/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33" borderId="0"/>
    <xf numFmtId="0" fontId="4" fillId="33" borderId="0"/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4" fillId="33" borderId="0"/>
    <xf numFmtId="0" fontId="3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33" borderId="0"/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33" borderId="0"/>
    <xf numFmtId="0" fontId="4" fillId="33" borderId="0"/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4" fillId="33" borderId="0"/>
    <xf numFmtId="0" fontId="3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33" borderId="0"/>
    <xf numFmtId="0" fontId="4" fillId="33" borderId="0"/>
    <xf numFmtId="0" fontId="3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33" borderId="0"/>
    <xf numFmtId="0" fontId="3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4" fillId="33" borderId="0"/>
    <xf numFmtId="0" fontId="3" fillId="33" borderId="0"/>
    <xf numFmtId="0" fontId="4" fillId="33" borderId="0"/>
    <xf numFmtId="0" fontId="4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33" borderId="0"/>
    <xf numFmtId="0" fontId="4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33" borderId="0"/>
    <xf numFmtId="0" fontId="4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33" borderId="0"/>
    <xf numFmtId="0" fontId="4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3" borderId="0"/>
    <xf numFmtId="0" fontId="3" fillId="33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4" fillId="37" borderId="0"/>
    <xf numFmtId="0" fontId="3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4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22" fillId="4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3" fillId="37" borderId="0"/>
    <xf numFmtId="0" fontId="130" fillId="37" borderId="0"/>
    <xf numFmtId="0" fontId="4" fillId="37" borderId="0"/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37" borderId="0"/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37" borderId="0"/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37" borderId="0"/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104" fillId="37" borderId="0"/>
    <xf numFmtId="0" fontId="4" fillId="37" borderId="0"/>
    <xf numFmtId="0" fontId="3" fillId="37" borderId="0"/>
    <xf numFmtId="0" fontId="2" fillId="37" borderId="0"/>
    <xf numFmtId="0" fontId="4" fillId="37" borderId="0"/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2" fillId="37" borderId="0"/>
    <xf numFmtId="0" fontId="4" fillId="37" borderId="0"/>
    <xf numFmtId="0" fontId="4" fillId="37" borderId="0"/>
    <xf numFmtId="0" fontId="3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4" fillId="37" borderId="0"/>
    <xf numFmtId="0" fontId="3" fillId="37" borderId="0"/>
    <xf numFmtId="0" fontId="2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4" fillId="37" borderId="0"/>
    <xf numFmtId="0" fontId="3" fillId="37" borderId="0"/>
    <xf numFmtId="0" fontId="2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2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3" fillId="37" borderId="0"/>
    <xf numFmtId="0" fontId="22" fillId="43" borderId="0"/>
    <xf numFmtId="0" fontId="4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3" fillId="37" borderId="0"/>
    <xf numFmtId="0" fontId="22" fillId="43" borderId="0"/>
    <xf numFmtId="0" fontId="4" fillId="37" borderId="0"/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37" borderId="0"/>
    <xf numFmtId="0" fontId="4" fillId="37" borderId="0"/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4" fillId="37" borderId="0"/>
    <xf numFmtId="0" fontId="3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37" borderId="0"/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37" borderId="0"/>
    <xf numFmtId="0" fontId="4" fillId="37" borderId="0"/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4" fillId="37" borderId="0"/>
    <xf numFmtId="0" fontId="3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37" borderId="0"/>
    <xf numFmtId="0" fontId="4" fillId="37" borderId="0"/>
    <xf numFmtId="0" fontId="3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37" borderId="0"/>
    <xf numFmtId="0" fontId="3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4" fillId="37" borderId="0"/>
    <xf numFmtId="0" fontId="3" fillId="37" borderId="0"/>
    <xf numFmtId="0" fontId="4" fillId="37" borderId="0"/>
    <xf numFmtId="0" fontId="4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37" borderId="0"/>
    <xf numFmtId="0" fontId="4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37" borderId="0"/>
    <xf numFmtId="0" fontId="4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37" borderId="0"/>
    <xf numFmtId="0" fontId="4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37" borderId="0"/>
    <xf numFmtId="0" fontId="3" fillId="37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4" fillId="41" borderId="0"/>
    <xf numFmtId="0" fontId="3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4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22" fillId="45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3" fillId="41" borderId="0"/>
    <xf numFmtId="0" fontId="130" fillId="41" borderId="0"/>
    <xf numFmtId="0" fontId="4" fillId="41" borderId="0"/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41" borderId="0"/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41" borderId="0"/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41" borderId="0"/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104" fillId="51" borderId="0"/>
    <xf numFmtId="0" fontId="4" fillId="41" borderId="0"/>
    <xf numFmtId="0" fontId="3" fillId="41" borderId="0"/>
    <xf numFmtId="0" fontId="2" fillId="41" borderId="0"/>
    <xf numFmtId="0" fontId="4" fillId="41" borderId="0"/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2" fillId="41" borderId="0"/>
    <xf numFmtId="0" fontId="4" fillId="41" borderId="0"/>
    <xf numFmtId="0" fontId="4" fillId="41" borderId="0"/>
    <xf numFmtId="0" fontId="3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4" fillId="41" borderId="0"/>
    <xf numFmtId="0" fontId="3" fillId="41" borderId="0"/>
    <xf numFmtId="0" fontId="2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4" fillId="41" borderId="0"/>
    <xf numFmtId="0" fontId="3" fillId="41" borderId="0"/>
    <xf numFmtId="0" fontId="2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2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3" fillId="41" borderId="0"/>
    <xf numFmtId="0" fontId="22" fillId="51" borderId="0"/>
    <xf numFmtId="0" fontId="4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3" fillId="41" borderId="0"/>
    <xf numFmtId="0" fontId="22" fillId="51" borderId="0"/>
    <xf numFmtId="0" fontId="4" fillId="41" borderId="0"/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41" borderId="0"/>
    <xf numFmtId="0" fontId="4" fillId="41" borderId="0"/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4" fillId="41" borderId="0"/>
    <xf numFmtId="0" fontId="3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41" borderId="0"/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41" borderId="0"/>
    <xf numFmtId="0" fontId="4" fillId="41" borderId="0"/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4" fillId="41" borderId="0"/>
    <xf numFmtId="0" fontId="3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41" borderId="0"/>
    <xf numFmtId="0" fontId="4" fillId="41" borderId="0"/>
    <xf numFmtId="0" fontId="3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41" borderId="0"/>
    <xf numFmtId="0" fontId="3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4" fillId="41" borderId="0"/>
    <xf numFmtId="0" fontId="3" fillId="41" borderId="0"/>
    <xf numFmtId="0" fontId="4" fillId="41" borderId="0"/>
    <xf numFmtId="0" fontId="4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41" borderId="0"/>
    <xf numFmtId="0" fontId="4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41" borderId="0"/>
    <xf numFmtId="0" fontId="4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41" borderId="0"/>
    <xf numFmtId="0" fontId="4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41" borderId="0"/>
    <xf numFmtId="0" fontId="3" fillId="41" borderId="0"/>
    <xf numFmtId="0" fontId="4" fillId="0" borderId="0">
      <alignment vertical="top"/>
    </xf>
    <xf numFmtId="0" fontId="3" fillId="0" borderId="0">
      <alignment vertical="top"/>
    </xf>
    <xf numFmtId="0" fontId="127" fillId="0" borderId="0">
      <alignment horizontal="left" indent="5"/>
    </xf>
    <xf numFmtId="0" fontId="127" fillId="0" borderId="0"/>
    <xf numFmtId="0" fontId="3" fillId="22" borderId="0"/>
    <xf numFmtId="0" fontId="53" fillId="47" borderId="0"/>
    <xf numFmtId="0" fontId="22" fillId="0" borderId="0">
      <alignment vertical="top"/>
    </xf>
    <xf numFmtId="0" fontId="49" fillId="22" borderId="0"/>
    <xf numFmtId="0" fontId="22" fillId="0" borderId="0">
      <alignment vertical="top"/>
    </xf>
    <xf numFmtId="0" fontId="105" fillId="62" borderId="0"/>
    <xf numFmtId="0" fontId="49" fillId="22" borderId="0"/>
    <xf numFmtId="0" fontId="105" fillId="62" borderId="0"/>
    <xf numFmtId="0" fontId="49" fillId="22" borderId="0"/>
    <xf numFmtId="0" fontId="131" fillId="22" borderId="0"/>
    <xf numFmtId="0" fontId="4" fillId="22" borderId="0"/>
    <xf numFmtId="0" fontId="22" fillId="0" borderId="0">
      <alignment vertical="top"/>
    </xf>
    <xf numFmtId="0" fontId="4" fillId="22" borderId="0"/>
    <xf numFmtId="0" fontId="3" fillId="22" borderId="0"/>
    <xf numFmtId="0" fontId="49" fillId="22" borderId="0"/>
    <xf numFmtId="0" fontId="49" fillId="22" borderId="0"/>
    <xf numFmtId="0" fontId="53" fillId="62" borderId="0"/>
    <xf numFmtId="0" fontId="53" fillId="62" borderId="0"/>
    <xf numFmtId="0" fontId="3" fillId="26" borderId="0"/>
    <xf numFmtId="0" fontId="53" fillId="50" borderId="0"/>
    <xf numFmtId="0" fontId="22" fillId="0" borderId="0">
      <alignment vertical="top"/>
    </xf>
    <xf numFmtId="0" fontId="49" fillId="26" borderId="0"/>
    <xf numFmtId="0" fontId="22" fillId="0" borderId="0">
      <alignment vertical="top"/>
    </xf>
    <xf numFmtId="0" fontId="105" fillId="26" borderId="0"/>
    <xf numFmtId="0" fontId="49" fillId="26" borderId="0"/>
    <xf numFmtId="0" fontId="105" fillId="26" borderId="0"/>
    <xf numFmtId="0" fontId="49" fillId="26" borderId="0"/>
    <xf numFmtId="0" fontId="131" fillId="26" borderId="0"/>
    <xf numFmtId="0" fontId="4" fillId="26" borderId="0"/>
    <xf numFmtId="0" fontId="22" fillId="0" borderId="0">
      <alignment vertical="top"/>
    </xf>
    <xf numFmtId="0" fontId="4" fillId="26" borderId="0"/>
    <xf numFmtId="0" fontId="3" fillId="26" borderId="0"/>
    <xf numFmtId="0" fontId="49" fillId="26" borderId="0"/>
    <xf numFmtId="0" fontId="49" fillId="26" borderId="0"/>
    <xf numFmtId="0" fontId="53" fillId="44" borderId="0"/>
    <xf numFmtId="0" fontId="53" fillId="44" borderId="0"/>
    <xf numFmtId="0" fontId="3" fillId="30" borderId="0"/>
    <xf numFmtId="0" fontId="53" fillId="51" borderId="0"/>
    <xf numFmtId="0" fontId="22" fillId="0" borderId="0">
      <alignment vertical="top"/>
    </xf>
    <xf numFmtId="0" fontId="49" fillId="30" borderId="0"/>
    <xf numFmtId="0" fontId="22" fillId="0" borderId="0">
      <alignment vertical="top"/>
    </xf>
    <xf numFmtId="0" fontId="105" fillId="61" borderId="0"/>
    <xf numFmtId="0" fontId="49" fillId="30" borderId="0"/>
    <xf numFmtId="0" fontId="105" fillId="61" borderId="0"/>
    <xf numFmtId="0" fontId="49" fillId="30" borderId="0"/>
    <xf numFmtId="0" fontId="131" fillId="30" borderId="0"/>
    <xf numFmtId="0" fontId="4" fillId="30" borderId="0"/>
    <xf numFmtId="0" fontId="22" fillId="0" borderId="0">
      <alignment vertical="top"/>
    </xf>
    <xf numFmtId="0" fontId="4" fillId="30" borderId="0"/>
    <xf numFmtId="0" fontId="3" fillId="30" borderId="0"/>
    <xf numFmtId="0" fontId="49" fillId="30" borderId="0"/>
    <xf numFmtId="0" fontId="49" fillId="30" borderId="0"/>
    <xf numFmtId="0" fontId="53" fillId="61" borderId="0"/>
    <xf numFmtId="0" fontId="53" fillId="61" borderId="0"/>
    <xf numFmtId="0" fontId="3" fillId="34" borderId="0"/>
    <xf numFmtId="0" fontId="53" fillId="49" borderId="0"/>
    <xf numFmtId="0" fontId="22" fillId="0" borderId="0">
      <alignment vertical="top"/>
    </xf>
    <xf numFmtId="0" fontId="49" fillId="34" borderId="0"/>
    <xf numFmtId="0" fontId="22" fillId="0" borderId="0">
      <alignment vertical="top"/>
    </xf>
    <xf numFmtId="0" fontId="105" fillId="63" borderId="0"/>
    <xf numFmtId="0" fontId="49" fillId="34" borderId="0"/>
    <xf numFmtId="0" fontId="105" fillId="63" borderId="0"/>
    <xf numFmtId="0" fontId="49" fillId="34" borderId="0"/>
    <xf numFmtId="0" fontId="131" fillId="34" borderId="0"/>
    <xf numFmtId="0" fontId="4" fillId="34" borderId="0"/>
    <xf numFmtId="0" fontId="22" fillId="0" borderId="0">
      <alignment vertical="top"/>
    </xf>
    <xf numFmtId="0" fontId="4" fillId="34" borderId="0"/>
    <xf numFmtId="0" fontId="3" fillId="34" borderId="0"/>
    <xf numFmtId="0" fontId="49" fillId="34" borderId="0"/>
    <xf numFmtId="0" fontId="49" fillId="34" borderId="0"/>
    <xf numFmtId="0" fontId="53" fillId="63" borderId="0"/>
    <xf numFmtId="0" fontId="53" fillId="63" borderId="0"/>
    <xf numFmtId="0" fontId="3" fillId="38" borderId="0"/>
    <xf numFmtId="0" fontId="53" fillId="47" borderId="0"/>
    <xf numFmtId="0" fontId="22" fillId="0" borderId="0">
      <alignment vertical="top"/>
    </xf>
    <xf numFmtId="0" fontId="49" fillId="38" borderId="0"/>
    <xf numFmtId="0" fontId="22" fillId="0" borderId="0">
      <alignment vertical="top"/>
    </xf>
    <xf numFmtId="0" fontId="105" fillId="54" borderId="0"/>
    <xf numFmtId="0" fontId="49" fillId="38" borderId="0"/>
    <xf numFmtId="0" fontId="105" fillId="54" borderId="0"/>
    <xf numFmtId="0" fontId="49" fillId="38" borderId="0"/>
    <xf numFmtId="0" fontId="131" fillId="38" borderId="0"/>
    <xf numFmtId="0" fontId="4" fillId="38" borderId="0"/>
    <xf numFmtId="0" fontId="22" fillId="0" borderId="0">
      <alignment vertical="top"/>
    </xf>
    <xf numFmtId="0" fontId="4" fillId="38" borderId="0"/>
    <xf numFmtId="0" fontId="3" fillId="38" borderId="0"/>
    <xf numFmtId="0" fontId="49" fillId="38" borderId="0"/>
    <xf numFmtId="0" fontId="49" fillId="38" borderId="0"/>
    <xf numFmtId="0" fontId="53" fillId="54" borderId="0"/>
    <xf numFmtId="0" fontId="53" fillId="54" borderId="0"/>
    <xf numFmtId="0" fontId="3" fillId="42" borderId="0"/>
    <xf numFmtId="0" fontId="53" fillId="44" borderId="0"/>
    <xf numFmtId="0" fontId="22" fillId="0" borderId="0">
      <alignment vertical="top"/>
    </xf>
    <xf numFmtId="0" fontId="49" fillId="42" borderId="0"/>
    <xf numFmtId="0" fontId="22" fillId="0" borderId="0">
      <alignment vertical="top"/>
    </xf>
    <xf numFmtId="0" fontId="105" fillId="64" borderId="0"/>
    <xf numFmtId="0" fontId="49" fillId="42" borderId="0"/>
    <xf numFmtId="0" fontId="105" fillId="64" borderId="0"/>
    <xf numFmtId="0" fontId="49" fillId="42" borderId="0"/>
    <xf numFmtId="0" fontId="131" fillId="42" borderId="0"/>
    <xf numFmtId="0" fontId="4" fillId="42" borderId="0"/>
    <xf numFmtId="0" fontId="22" fillId="0" borderId="0">
      <alignment vertical="top"/>
    </xf>
    <xf numFmtId="0" fontId="4" fillId="42" borderId="0"/>
    <xf numFmtId="0" fontId="3" fillId="42" borderId="0"/>
    <xf numFmtId="0" fontId="49" fillId="42" borderId="0"/>
    <xf numFmtId="0" fontId="49" fillId="42" borderId="0"/>
    <xf numFmtId="0" fontId="53" fillId="64" borderId="0"/>
    <xf numFmtId="0" fontId="53" fillId="64" borderId="0"/>
    <xf numFmtId="0" fontId="49" fillId="19" borderId="0"/>
    <xf numFmtId="0" fontId="53" fillId="52" borderId="0"/>
    <xf numFmtId="0" fontId="22" fillId="0" borderId="0">
      <alignment vertical="top"/>
    </xf>
    <xf numFmtId="0" fontId="49" fillId="19" borderId="0"/>
    <xf numFmtId="0" fontId="22" fillId="0" borderId="0">
      <alignment vertical="top"/>
    </xf>
    <xf numFmtId="0" fontId="105" fillId="65" borderId="0"/>
    <xf numFmtId="0" fontId="131" fillId="19" borderId="0"/>
    <xf numFmtId="0" fontId="22" fillId="0" borderId="0">
      <alignment vertical="top"/>
    </xf>
    <xf numFmtId="0" fontId="49" fillId="19" borderId="0"/>
    <xf numFmtId="0" fontId="53" fillId="65" borderId="0"/>
    <xf numFmtId="0" fontId="53" fillId="65" borderId="0"/>
    <xf numFmtId="0" fontId="49" fillId="23" borderId="0"/>
    <xf numFmtId="0" fontId="53" fillId="50" borderId="0"/>
    <xf numFmtId="0" fontId="22" fillId="0" borderId="0">
      <alignment vertical="top"/>
    </xf>
    <xf numFmtId="0" fontId="49" fillId="23" borderId="0"/>
    <xf numFmtId="0" fontId="22" fillId="0" borderId="0">
      <alignment vertical="top"/>
    </xf>
    <xf numFmtId="0" fontId="105" fillId="23" borderId="0"/>
    <xf numFmtId="0" fontId="131" fillId="23" borderId="0"/>
    <xf numFmtId="0" fontId="22" fillId="0" borderId="0">
      <alignment vertical="top"/>
    </xf>
    <xf numFmtId="0" fontId="49" fillId="23" borderId="0"/>
    <xf numFmtId="0" fontId="53" fillId="55" borderId="0"/>
    <xf numFmtId="0" fontId="53" fillId="55" borderId="0"/>
    <xf numFmtId="0" fontId="49" fillId="27" borderId="0"/>
    <xf numFmtId="0" fontId="53" fillId="51" borderId="0"/>
    <xf numFmtId="0" fontId="22" fillId="0" borderId="0">
      <alignment vertical="top"/>
    </xf>
    <xf numFmtId="0" fontId="49" fillId="27" borderId="0"/>
    <xf numFmtId="0" fontId="22" fillId="0" borderId="0">
      <alignment vertical="top"/>
    </xf>
    <xf numFmtId="0" fontId="105" fillId="66" borderId="0"/>
    <xf numFmtId="0" fontId="131" fillId="27" borderId="0"/>
    <xf numFmtId="0" fontId="22" fillId="0" borderId="0">
      <alignment vertical="top"/>
    </xf>
    <xf numFmtId="0" fontId="49" fillId="27" borderId="0"/>
    <xf numFmtId="0" fontId="53" fillId="66" borderId="0"/>
    <xf numFmtId="0" fontId="53" fillId="66" borderId="0"/>
    <xf numFmtId="0" fontId="49" fillId="31" borderId="0"/>
    <xf numFmtId="0" fontId="53" fillId="53" borderId="0"/>
    <xf numFmtId="0" fontId="22" fillId="0" borderId="0">
      <alignment vertical="top"/>
    </xf>
    <xf numFmtId="0" fontId="49" fillId="31" borderId="0"/>
    <xf numFmtId="0" fontId="22" fillId="0" borderId="0">
      <alignment vertical="top"/>
    </xf>
    <xf numFmtId="0" fontId="105" fillId="63" borderId="0"/>
    <xf numFmtId="0" fontId="131" fillId="31" borderId="0"/>
    <xf numFmtId="0" fontId="22" fillId="0" borderId="0">
      <alignment vertical="top"/>
    </xf>
    <xf numFmtId="0" fontId="49" fillId="31" borderId="0"/>
    <xf numFmtId="0" fontId="53" fillId="63" borderId="0"/>
    <xf numFmtId="0" fontId="53" fillId="63" borderId="0"/>
    <xf numFmtId="0" fontId="49" fillId="35" borderId="0"/>
    <xf numFmtId="0" fontId="53" fillId="54" borderId="0"/>
    <xf numFmtId="0" fontId="22" fillId="0" borderId="0">
      <alignment vertical="top"/>
    </xf>
    <xf numFmtId="0" fontId="49" fillId="35" borderId="0"/>
    <xf numFmtId="0" fontId="22" fillId="0" borderId="0">
      <alignment vertical="top"/>
    </xf>
    <xf numFmtId="0" fontId="105" fillId="54" borderId="0"/>
    <xf numFmtId="0" fontId="131" fillId="35" borderId="0"/>
    <xf numFmtId="0" fontId="22" fillId="0" borderId="0">
      <alignment vertical="top"/>
    </xf>
    <xf numFmtId="0" fontId="49" fillId="35" borderId="0"/>
    <xf numFmtId="0" fontId="53" fillId="54" borderId="0"/>
    <xf numFmtId="0" fontId="49" fillId="39" borderId="0"/>
    <xf numFmtId="0" fontId="53" fillId="55" borderId="0"/>
    <xf numFmtId="0" fontId="22" fillId="0" borderId="0">
      <alignment vertical="top"/>
    </xf>
    <xf numFmtId="0" fontId="49" fillId="39" borderId="0"/>
    <xf numFmtId="0" fontId="22" fillId="0" borderId="0">
      <alignment vertical="top"/>
    </xf>
    <xf numFmtId="0" fontId="105" fillId="50" borderId="0"/>
    <xf numFmtId="0" fontId="131" fillId="39" borderId="0"/>
    <xf numFmtId="0" fontId="22" fillId="0" borderId="0">
      <alignment vertical="top"/>
    </xf>
    <xf numFmtId="0" fontId="49" fillId="39" borderId="0"/>
    <xf numFmtId="0" fontId="53" fillId="50" borderId="0"/>
    <xf numFmtId="0" fontId="53" fillId="50" borderId="0"/>
    <xf numFmtId="0" fontId="40" fillId="13" borderId="0"/>
    <xf numFmtId="0" fontId="54" fillId="56" borderId="0"/>
    <xf numFmtId="0" fontId="22" fillId="0" borderId="0">
      <alignment vertical="top"/>
    </xf>
    <xf numFmtId="0" fontId="40" fillId="13" borderId="0"/>
    <xf numFmtId="0" fontId="22" fillId="0" borderId="0">
      <alignment vertical="top"/>
    </xf>
    <xf numFmtId="0" fontId="106" fillId="13" borderId="0"/>
    <xf numFmtId="0" fontId="132" fillId="13" borderId="0"/>
    <xf numFmtId="0" fontId="22" fillId="0" borderId="0">
      <alignment vertical="top"/>
    </xf>
    <xf numFmtId="0" fontId="40" fillId="13" borderId="0"/>
    <xf numFmtId="0" fontId="54" fillId="49" borderId="0"/>
    <xf numFmtId="0" fontId="54" fillId="49" borderId="0"/>
    <xf numFmtId="0" fontId="44" fillId="16" borderId="36"/>
    <xf numFmtId="0" fontId="55" fillId="57" borderId="42"/>
    <xf numFmtId="0" fontId="22" fillId="0" borderId="0">
      <alignment vertical="top"/>
    </xf>
    <xf numFmtId="0" fontId="44" fillId="16" borderId="36"/>
    <xf numFmtId="0" fontId="22" fillId="0" borderId="0">
      <alignment vertical="top"/>
    </xf>
    <xf numFmtId="0" fontId="95" fillId="67" borderId="36"/>
    <xf numFmtId="0" fontId="133" fillId="16" borderId="36"/>
    <xf numFmtId="0" fontId="22" fillId="0" borderId="0">
      <alignment vertical="top"/>
    </xf>
    <xf numFmtId="0" fontId="44" fillId="16" borderId="36"/>
    <xf numFmtId="0" fontId="118" fillId="67" borderId="42"/>
    <xf numFmtId="0" fontId="118" fillId="67" borderId="42"/>
    <xf numFmtId="0" fontId="46" fillId="17" borderId="39"/>
    <xf numFmtId="0" fontId="56" fillId="58" borderId="43"/>
    <xf numFmtId="0" fontId="22" fillId="0" borderId="0">
      <alignment vertical="top"/>
    </xf>
    <xf numFmtId="0" fontId="46" fillId="17" borderId="39"/>
    <xf numFmtId="0" fontId="22" fillId="0" borderId="0">
      <alignment vertical="top"/>
    </xf>
    <xf numFmtId="0" fontId="107" fillId="58" borderId="43"/>
    <xf numFmtId="0" fontId="134" fillId="17" borderId="39"/>
    <xf numFmtId="0" fontId="22" fillId="0" borderId="0">
      <alignment vertical="top"/>
    </xf>
    <xf numFmtId="0" fontId="46" fillId="17" borderId="39"/>
    <xf numFmtId="0" fontId="56" fillId="58" borderId="43"/>
    <xf numFmtId="0" fontId="76" fillId="0" borderId="0">
      <alignment horizontal="centerContinuous" vertical="center"/>
    </xf>
    <xf numFmtId="0" fontId="76" fillId="0" borderId="0">
      <alignment horizontal="centerContinuous" vertical="center"/>
    </xf>
    <xf numFmtId="0" fontId="22" fillId="0" borderId="0">
      <alignment vertical="top"/>
    </xf>
    <xf numFmtId="0" fontId="77" fillId="0" borderId="0">
      <alignment horizontal="centerContinuous" vertical="center"/>
    </xf>
    <xf numFmtId="0" fontId="77" fillId="0" borderId="0">
      <alignment horizontal="centerContinuous" vertical="center"/>
    </xf>
    <xf numFmtId="0" fontId="22" fillId="0" borderId="0">
      <alignment vertical="top"/>
    </xf>
    <xf numFmtId="0" fontId="78" fillId="0" borderId="0">
      <alignment horizontal="centerContinuous" vertical="center"/>
    </xf>
    <xf numFmtId="0" fontId="78" fillId="0" borderId="0">
      <alignment horizontal="centerContinuous" vertical="center"/>
    </xf>
    <xf numFmtId="0" fontId="22" fillId="0" borderId="0">
      <alignment vertical="top"/>
    </xf>
    <xf numFmtId="0" fontId="79" fillId="0" borderId="0">
      <alignment horizontal="centerContinuous" vertical="center"/>
    </xf>
    <xf numFmtId="0" fontId="79" fillId="0" borderId="0">
      <alignment horizontal="centerContinuous" vertical="center"/>
    </xf>
    <xf numFmtId="0" fontId="22" fillId="0" borderId="0">
      <alignment vertical="top"/>
    </xf>
    <xf numFmtId="43" fontId="8" fillId="0" borderId="0"/>
    <xf numFmtId="41" fontId="8" fillId="0" borderId="0"/>
    <xf numFmtId="41" fontId="8" fillId="0" borderId="0"/>
    <xf numFmtId="41" fontId="130" fillId="0" borderId="0"/>
    <xf numFmtId="41" fontId="8" fillId="0" borderId="0"/>
    <xf numFmtId="43" fontId="8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8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50" fillId="0" borderId="0"/>
    <xf numFmtId="43" fontId="8" fillId="0" borderId="0"/>
    <xf numFmtId="43" fontId="4" fillId="0" borderId="0"/>
    <xf numFmtId="43" fontId="3" fillId="0" borderId="0"/>
    <xf numFmtId="43" fontId="3" fillId="0" borderId="0"/>
    <xf numFmtId="43" fontId="50" fillId="0" borderId="0"/>
    <xf numFmtId="43" fontId="8" fillId="0" borderId="0"/>
    <xf numFmtId="43" fontId="4" fillId="0" borderId="0"/>
    <xf numFmtId="43" fontId="3" fillId="0" borderId="0"/>
    <xf numFmtId="43" fontId="3" fillId="0" borderId="0"/>
    <xf numFmtId="43" fontId="8" fillId="0" borderId="0"/>
    <xf numFmtId="43" fontId="8" fillId="0" borderId="0"/>
    <xf numFmtId="43" fontId="50" fillId="0" borderId="0"/>
    <xf numFmtId="43" fontId="8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8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50" fillId="0" borderId="0"/>
    <xf numFmtId="43" fontId="8" fillId="0" borderId="0"/>
    <xf numFmtId="43" fontId="4" fillId="0" borderId="0"/>
    <xf numFmtId="43" fontId="3" fillId="0" borderId="0"/>
    <xf numFmtId="43" fontId="3" fillId="0" borderId="0"/>
    <xf numFmtId="43" fontId="50" fillId="0" borderId="0"/>
    <xf numFmtId="43" fontId="8" fillId="0" borderId="0"/>
    <xf numFmtId="43" fontId="4" fillId="0" borderId="0"/>
    <xf numFmtId="43" fontId="3" fillId="0" borderId="0"/>
    <xf numFmtId="43" fontId="3" fillId="0" borderId="0"/>
    <xf numFmtId="43" fontId="50" fillId="0" borderId="0"/>
    <xf numFmtId="43" fontId="8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8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8" fillId="0" borderId="0"/>
    <xf numFmtId="43" fontId="8" fillId="0" borderId="0"/>
    <xf numFmtId="43" fontId="50" fillId="0" borderId="0"/>
    <xf numFmtId="43" fontId="8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2" fillId="0" borderId="0"/>
    <xf numFmtId="43" fontId="4" fillId="0" borderId="0"/>
    <xf numFmtId="43" fontId="3" fillId="0" borderId="0"/>
    <xf numFmtId="43" fontId="2" fillId="0" borderId="0"/>
    <xf numFmtId="43" fontId="8" fillId="0" borderId="0"/>
    <xf numFmtId="43" fontId="2" fillId="0" borderId="0"/>
    <xf numFmtId="43" fontId="3" fillId="0" borderId="0"/>
    <xf numFmtId="43" fontId="2" fillId="0" borderId="0"/>
    <xf numFmtId="43" fontId="2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2" fillId="0" borderId="0"/>
    <xf numFmtId="43" fontId="4" fillId="0" borderId="0"/>
    <xf numFmtId="43" fontId="3" fillId="0" borderId="0"/>
    <xf numFmtId="43" fontId="2" fillId="0" borderId="0"/>
    <xf numFmtId="43" fontId="8" fillId="0" borderId="0"/>
    <xf numFmtId="43" fontId="2" fillId="0" borderId="0"/>
    <xf numFmtId="43" fontId="3" fillId="0" borderId="0"/>
    <xf numFmtId="43" fontId="2" fillId="0" borderId="0"/>
    <xf numFmtId="43" fontId="2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2" fillId="0" borderId="0"/>
    <xf numFmtId="43" fontId="4" fillId="0" borderId="0"/>
    <xf numFmtId="43" fontId="3" fillId="0" borderId="0"/>
    <xf numFmtId="43" fontId="2" fillId="0" borderId="0"/>
    <xf numFmtId="43" fontId="8" fillId="0" borderId="0"/>
    <xf numFmtId="43" fontId="2" fillId="0" borderId="0"/>
    <xf numFmtId="43" fontId="3" fillId="0" borderId="0"/>
    <xf numFmtId="43" fontId="2" fillId="0" borderId="0"/>
    <xf numFmtId="43" fontId="2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2" fillId="0" borderId="0"/>
    <xf numFmtId="43" fontId="4" fillId="0" borderId="0"/>
    <xf numFmtId="43" fontId="3" fillId="0" borderId="0"/>
    <xf numFmtId="43" fontId="2" fillId="0" borderId="0"/>
    <xf numFmtId="43" fontId="8" fillId="0" borderId="0"/>
    <xf numFmtId="43" fontId="2" fillId="0" borderId="0"/>
    <xf numFmtId="43" fontId="3" fillId="0" borderId="0"/>
    <xf numFmtId="43" fontId="2" fillId="0" borderId="0"/>
    <xf numFmtId="43" fontId="2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2" fillId="0" borderId="0"/>
    <xf numFmtId="43" fontId="4" fillId="0" borderId="0"/>
    <xf numFmtId="43" fontId="3" fillId="0" borderId="0"/>
    <xf numFmtId="43" fontId="2" fillId="0" borderId="0"/>
    <xf numFmtId="43" fontId="8" fillId="0" borderId="0"/>
    <xf numFmtId="43" fontId="2" fillId="0" borderId="0"/>
    <xf numFmtId="43" fontId="3" fillId="0" borderId="0"/>
    <xf numFmtId="43" fontId="2" fillId="0" borderId="0"/>
    <xf numFmtId="43" fontId="2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8" fillId="0" borderId="0"/>
    <xf numFmtId="43" fontId="3" fillId="0" borderId="0"/>
    <xf numFmtId="43" fontId="50" fillId="0" borderId="0"/>
    <xf numFmtId="43" fontId="8" fillId="0" borderId="0"/>
    <xf numFmtId="43" fontId="3" fillId="0" borderId="0"/>
    <xf numFmtId="43" fontId="50" fillId="0" borderId="0"/>
    <xf numFmtId="43" fontId="8" fillId="0" borderId="0"/>
    <xf numFmtId="43" fontId="50" fillId="0" borderId="0"/>
    <xf numFmtId="43" fontId="8" fillId="0" borderId="0"/>
    <xf numFmtId="43" fontId="50" fillId="0" borderId="0"/>
    <xf numFmtId="43" fontId="8" fillId="0" borderId="0"/>
    <xf numFmtId="43" fontId="8" fillId="0" borderId="0"/>
    <xf numFmtId="43" fontId="8" fillId="0" borderId="0"/>
    <xf numFmtId="43" fontId="8" fillId="0" borderId="0"/>
    <xf numFmtId="43" fontId="8" fillId="0" borderId="0"/>
    <xf numFmtId="43" fontId="50" fillId="0" borderId="0"/>
    <xf numFmtId="43" fontId="50" fillId="0" borderId="0"/>
    <xf numFmtId="43" fontId="8" fillId="0" borderId="0"/>
    <xf numFmtId="43" fontId="8" fillId="0" borderId="0"/>
    <xf numFmtId="43" fontId="8" fillId="0" borderId="0"/>
    <xf numFmtId="43" fontId="8" fillId="0" borderId="0"/>
    <xf numFmtId="43" fontId="50" fillId="0" borderId="0"/>
    <xf numFmtId="43" fontId="50" fillId="0" borderId="0"/>
    <xf numFmtId="0" fontId="22" fillId="0" borderId="0">
      <alignment vertical="top"/>
    </xf>
    <xf numFmtId="43" fontId="8" fillId="0" borderId="0"/>
    <xf numFmtId="173" fontId="8" fillId="0" borderId="0"/>
    <xf numFmtId="0" fontId="22" fillId="0" borderId="0">
      <alignment vertical="top"/>
    </xf>
    <xf numFmtId="0" fontId="22" fillId="0" borderId="0">
      <alignment vertical="top"/>
    </xf>
    <xf numFmtId="43" fontId="4" fillId="0" borderId="0"/>
    <xf numFmtId="43" fontId="3" fillId="0" borderId="0"/>
    <xf numFmtId="43" fontId="4" fillId="0" borderId="0"/>
    <xf numFmtId="43" fontId="3" fillId="0" borderId="0"/>
    <xf numFmtId="43" fontId="8" fillId="0" borderId="0"/>
    <xf numFmtId="0" fontId="22" fillId="0" borderId="0">
      <alignment vertical="top"/>
    </xf>
    <xf numFmtId="43" fontId="8" fillId="0" borderId="0"/>
    <xf numFmtId="43" fontId="130" fillId="0" borderId="0"/>
    <xf numFmtId="43" fontId="4" fillId="0" borderId="0"/>
    <xf numFmtId="43" fontId="8" fillId="0" borderId="0"/>
    <xf numFmtId="43" fontId="3" fillId="0" borderId="0"/>
    <xf numFmtId="43" fontId="22" fillId="0" borderId="0"/>
    <xf numFmtId="43" fontId="8" fillId="0" borderId="0"/>
    <xf numFmtId="43" fontId="4" fillId="0" borderId="0"/>
    <xf numFmtId="43" fontId="3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8" fillId="0" borderId="0"/>
    <xf numFmtId="173" fontId="8" fillId="0" borderId="0"/>
    <xf numFmtId="0" fontId="22" fillId="0" borderId="0">
      <alignment vertical="top"/>
    </xf>
    <xf numFmtId="173" fontId="8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8" fillId="0" borderId="0"/>
    <xf numFmtId="43" fontId="3" fillId="0" borderId="0"/>
    <xf numFmtId="43" fontId="50" fillId="0" borderId="0"/>
    <xf numFmtId="43" fontId="8" fillId="0" borderId="0"/>
    <xf numFmtId="43" fontId="3" fillId="0" borderId="0"/>
    <xf numFmtId="43" fontId="50" fillId="0" borderId="0"/>
    <xf numFmtId="43" fontId="8" fillId="0" borderId="0"/>
    <xf numFmtId="43" fontId="50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8" fillId="0" borderId="0"/>
    <xf numFmtId="43" fontId="3" fillId="0" borderId="0"/>
    <xf numFmtId="43" fontId="50" fillId="0" borderId="0"/>
    <xf numFmtId="43" fontId="8" fillId="0" borderId="0"/>
    <xf numFmtId="43" fontId="3" fillId="0" borderId="0"/>
    <xf numFmtId="43" fontId="50" fillId="0" borderId="0"/>
    <xf numFmtId="43" fontId="8" fillId="0" borderId="0"/>
    <xf numFmtId="43" fontId="50" fillId="0" borderId="0"/>
    <xf numFmtId="43" fontId="4" fillId="0" borderId="0"/>
    <xf numFmtId="43" fontId="3" fillId="0" borderId="0"/>
    <xf numFmtId="43" fontId="8" fillId="0" borderId="0"/>
    <xf numFmtId="43" fontId="3" fillId="0" borderId="0"/>
    <xf numFmtId="43" fontId="50" fillId="0" borderId="0"/>
    <xf numFmtId="43" fontId="8" fillId="0" borderId="0"/>
    <xf numFmtId="43" fontId="50" fillId="0" borderId="0"/>
    <xf numFmtId="43" fontId="8" fillId="0" borderId="0"/>
    <xf numFmtId="43" fontId="50" fillId="0" borderId="0"/>
    <xf numFmtId="43" fontId="4" fillId="0" borderId="0"/>
    <xf numFmtId="43" fontId="3" fillId="0" borderId="0"/>
    <xf numFmtId="43" fontId="2" fillId="0" borderId="0"/>
    <xf numFmtId="43" fontId="3" fillId="0" borderId="0"/>
    <xf numFmtId="43" fontId="2" fillId="0" borderId="0"/>
    <xf numFmtId="43" fontId="2" fillId="0" borderId="0"/>
    <xf numFmtId="43" fontId="2" fillId="0" borderId="0"/>
    <xf numFmtId="43" fontId="4" fillId="0" borderId="0"/>
    <xf numFmtId="43" fontId="3" fillId="0" borderId="0"/>
    <xf numFmtId="43" fontId="2" fillId="0" borderId="0"/>
    <xf numFmtId="43" fontId="3" fillId="0" borderId="0"/>
    <xf numFmtId="43" fontId="2" fillId="0" borderId="0"/>
    <xf numFmtId="43" fontId="2" fillId="0" borderId="0"/>
    <xf numFmtId="43" fontId="2" fillId="0" borderId="0"/>
    <xf numFmtId="43" fontId="4" fillId="0" borderId="0"/>
    <xf numFmtId="43" fontId="3" fillId="0" borderId="0"/>
    <xf numFmtId="43" fontId="2" fillId="0" borderId="0"/>
    <xf numFmtId="43" fontId="3" fillId="0" borderId="0"/>
    <xf numFmtId="43" fontId="2" fillId="0" borderId="0"/>
    <xf numFmtId="43" fontId="2" fillId="0" borderId="0"/>
    <xf numFmtId="43" fontId="2" fillId="0" borderId="0"/>
    <xf numFmtId="43" fontId="4" fillId="0" borderId="0"/>
    <xf numFmtId="43" fontId="3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" fillId="0" borderId="0"/>
    <xf numFmtId="43" fontId="3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0" fillId="0" borderId="0"/>
    <xf numFmtId="43" fontId="3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0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0" fillId="0" borderId="0"/>
    <xf numFmtId="43" fontId="3" fillId="0" borderId="0"/>
    <xf numFmtId="173" fontId="8" fillId="0" borderId="0"/>
    <xf numFmtId="43" fontId="8" fillId="0" borderId="0"/>
    <xf numFmtId="43" fontId="8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8" fillId="0" borderId="0"/>
    <xf numFmtId="0" fontId="22" fillId="0" borderId="0">
      <alignment vertical="top"/>
    </xf>
    <xf numFmtId="43" fontId="8" fillId="0" borderId="0"/>
    <xf numFmtId="43" fontId="8" fillId="0" borderId="0"/>
    <xf numFmtId="43" fontId="50" fillId="0" borderId="0"/>
    <xf numFmtId="43" fontId="8" fillId="0" borderId="0"/>
    <xf numFmtId="43" fontId="8" fillId="0" borderId="0"/>
    <xf numFmtId="43" fontId="50" fillId="0" borderId="0"/>
    <xf numFmtId="43" fontId="8" fillId="0" borderId="0"/>
    <xf numFmtId="43" fontId="50" fillId="0" borderId="0"/>
    <xf numFmtId="43" fontId="8" fillId="0" borderId="0"/>
    <xf numFmtId="0" fontId="22" fillId="0" borderId="0">
      <alignment vertical="top"/>
    </xf>
    <xf numFmtId="0" fontId="22" fillId="0" borderId="0">
      <alignment vertical="top"/>
    </xf>
    <xf numFmtId="173" fontId="8" fillId="0" borderId="0"/>
    <xf numFmtId="43" fontId="8" fillId="0" borderId="0"/>
    <xf numFmtId="4" fontId="4" fillId="0" borderId="0">
      <alignment vertical="top"/>
    </xf>
    <xf numFmtId="4" fontId="4" fillId="0" borderId="0">
      <alignment vertical="top"/>
    </xf>
    <xf numFmtId="4" fontId="3" fillId="0" borderId="0">
      <alignment vertical="top"/>
    </xf>
    <xf numFmtId="4" fontId="3" fillId="0" borderId="0">
      <alignment vertical="top"/>
    </xf>
    <xf numFmtId="4" fontId="3" fillId="0" borderId="0">
      <alignment vertical="top"/>
    </xf>
    <xf numFmtId="4" fontId="3" fillId="0" borderId="0">
      <alignment vertical="top"/>
    </xf>
    <xf numFmtId="4" fontId="4" fillId="0" borderId="0">
      <alignment vertical="top"/>
    </xf>
    <xf numFmtId="4" fontId="4" fillId="0" borderId="0">
      <alignment vertical="top"/>
    </xf>
    <xf numFmtId="4" fontId="3" fillId="0" borderId="0">
      <alignment vertical="top"/>
    </xf>
    <xf numFmtId="4" fontId="3" fillId="0" borderId="0">
      <alignment vertical="top"/>
    </xf>
    <xf numFmtId="4" fontId="3" fillId="0" borderId="0">
      <alignment vertical="top"/>
    </xf>
    <xf numFmtId="4" fontId="3" fillId="0" borderId="0">
      <alignment vertical="top"/>
    </xf>
    <xf numFmtId="4" fontId="4" fillId="0" borderId="0">
      <alignment vertical="top"/>
    </xf>
    <xf numFmtId="4" fontId="3" fillId="0" borderId="0">
      <alignment vertical="top"/>
    </xf>
    <xf numFmtId="4" fontId="3" fillId="0" borderId="0">
      <alignment vertical="top"/>
    </xf>
    <xf numFmtId="4" fontId="4" fillId="0" borderId="0">
      <alignment vertical="top"/>
    </xf>
    <xf numFmtId="4" fontId="3" fillId="0" borderId="0">
      <alignment vertical="top"/>
    </xf>
    <xf numFmtId="4" fontId="3" fillId="0" borderId="0">
      <alignment vertical="top"/>
    </xf>
    <xf numFmtId="43" fontId="8" fillId="0" borderId="0"/>
    <xf numFmtId="0" fontId="22" fillId="0" borderId="0">
      <alignment vertical="top"/>
    </xf>
    <xf numFmtId="43" fontId="130" fillId="0" borderId="0"/>
    <xf numFmtId="43" fontId="4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0" fontId="22" fillId="0" borderId="0">
      <alignment vertical="top"/>
    </xf>
    <xf numFmtId="43" fontId="3" fillId="0" borderId="0"/>
    <xf numFmtId="43" fontId="22" fillId="0" borderId="0"/>
    <xf numFmtId="43" fontId="4" fillId="0" borderId="0"/>
    <xf numFmtId="43" fontId="4" fillId="0" borderId="0"/>
    <xf numFmtId="43" fontId="3" fillId="0" borderId="0"/>
    <xf numFmtId="0" fontId="22" fillId="0" borderId="0">
      <alignment vertical="top"/>
    </xf>
    <xf numFmtId="43" fontId="3" fillId="0" borderId="0"/>
    <xf numFmtId="43" fontId="8" fillId="0" borderId="0"/>
    <xf numFmtId="43" fontId="4" fillId="0" borderId="0"/>
    <xf numFmtId="43" fontId="4" fillId="0" borderId="0"/>
    <xf numFmtId="43" fontId="3" fillId="0" borderId="0"/>
    <xf numFmtId="43" fontId="8" fillId="0" borderId="0"/>
    <xf numFmtId="43" fontId="3" fillId="0" borderId="0"/>
    <xf numFmtId="0" fontId="22" fillId="0" borderId="0">
      <alignment vertical="top"/>
    </xf>
    <xf numFmtId="0" fontId="22" fillId="0" borderId="0">
      <alignment vertical="top"/>
    </xf>
    <xf numFmtId="4" fontId="3" fillId="0" borderId="0">
      <alignment vertical="top"/>
    </xf>
    <xf numFmtId="4" fontId="4" fillId="0" borderId="0">
      <alignment vertical="top"/>
    </xf>
    <xf numFmtId="4" fontId="3" fillId="0" borderId="0">
      <alignment vertical="top"/>
    </xf>
    <xf numFmtId="4" fontId="4" fillId="0" borderId="0">
      <alignment vertical="top"/>
    </xf>
    <xf numFmtId="43" fontId="50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8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8" fillId="0" borderId="0"/>
    <xf numFmtId="43" fontId="8" fillId="0" borderId="0"/>
    <xf numFmtId="43" fontId="50" fillId="0" borderId="0"/>
    <xf numFmtId="43" fontId="8" fillId="0" borderId="0"/>
    <xf numFmtId="43" fontId="50" fillId="0" borderId="0"/>
    <xf numFmtId="43" fontId="8" fillId="0" borderId="0"/>
    <xf numFmtId="43" fontId="50" fillId="0" borderId="0"/>
    <xf numFmtId="43" fontId="8" fillId="0" borderId="0"/>
    <xf numFmtId="43" fontId="8" fillId="0" borderId="0"/>
    <xf numFmtId="43" fontId="50" fillId="0" borderId="0"/>
    <xf numFmtId="43" fontId="8" fillId="0" borderId="0"/>
    <xf numFmtId="43" fontId="50" fillId="0" borderId="0"/>
    <xf numFmtId="43" fontId="8" fillId="0" borderId="0"/>
    <xf numFmtId="43" fontId="50" fillId="0" borderId="0"/>
    <xf numFmtId="43" fontId="8" fillId="0" borderId="0"/>
    <xf numFmtId="43" fontId="8" fillId="0" borderId="0"/>
    <xf numFmtId="43" fontId="50" fillId="0" borderId="0"/>
    <xf numFmtId="43" fontId="8" fillId="0" borderId="0"/>
    <xf numFmtId="43" fontId="50" fillId="0" borderId="0"/>
    <xf numFmtId="43" fontId="8" fillId="0" borderId="0"/>
    <xf numFmtId="43" fontId="50" fillId="0" borderId="0"/>
    <xf numFmtId="43" fontId="8" fillId="0" borderId="0"/>
    <xf numFmtId="43" fontId="8" fillId="0" borderId="0"/>
    <xf numFmtId="43" fontId="8" fillId="0" borderId="0"/>
    <xf numFmtId="43" fontId="8" fillId="0" borderId="0"/>
    <xf numFmtId="43" fontId="8" fillId="0" borderId="0"/>
    <xf numFmtId="43" fontId="4" fillId="0" borderId="0"/>
    <xf numFmtId="173" fontId="8" fillId="0" borderId="0"/>
    <xf numFmtId="43" fontId="4" fillId="0" borderId="0"/>
    <xf numFmtId="43" fontId="4" fillId="0" borderId="0"/>
    <xf numFmtId="43" fontId="4" fillId="0" borderId="0"/>
    <xf numFmtId="43" fontId="4" fillId="0" borderId="0"/>
    <xf numFmtId="43" fontId="8" fillId="0" borderId="0"/>
    <xf numFmtId="43" fontId="4" fillId="0" borderId="0"/>
    <xf numFmtId="0" fontId="22" fillId="0" borderId="0">
      <alignment vertical="top"/>
    </xf>
    <xf numFmtId="43" fontId="8" fillId="0" borderId="0"/>
    <xf numFmtId="43" fontId="4" fillId="0" borderId="0"/>
    <xf numFmtId="43" fontId="4" fillId="0" borderId="0"/>
    <xf numFmtId="43" fontId="8" fillId="0" borderId="0"/>
    <xf numFmtId="43" fontId="8" fillId="0" borderId="0"/>
    <xf numFmtId="43" fontId="50" fillId="0" borderId="0"/>
    <xf numFmtId="43" fontId="4" fillId="0" borderId="0"/>
    <xf numFmtId="43" fontId="8" fillId="0" borderId="0"/>
    <xf numFmtId="43" fontId="50" fillId="0" borderId="0"/>
    <xf numFmtId="43" fontId="4" fillId="0" borderId="0"/>
    <xf numFmtId="43" fontId="8" fillId="0" borderId="0"/>
    <xf numFmtId="43" fontId="50" fillId="0" borderId="0"/>
    <xf numFmtId="43" fontId="8" fillId="0" borderId="0"/>
    <xf numFmtId="0" fontId="22" fillId="0" borderId="0">
      <alignment vertical="top"/>
    </xf>
    <xf numFmtId="0" fontId="22" fillId="0" borderId="0">
      <alignment vertical="top"/>
    </xf>
    <xf numFmtId="43" fontId="8" fillId="0" borderId="0"/>
    <xf numFmtId="43" fontId="130" fillId="0" borderId="0"/>
    <xf numFmtId="43" fontId="4" fillId="0" borderId="0"/>
    <xf numFmtId="43" fontId="4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0" fontId="22" fillId="0" borderId="0">
      <alignment vertical="top"/>
    </xf>
    <xf numFmtId="43" fontId="4" fillId="0" borderId="0"/>
    <xf numFmtId="43" fontId="3" fillId="0" borderId="0"/>
    <xf numFmtId="43" fontId="8" fillId="0" borderId="0"/>
    <xf numFmtId="43" fontId="4" fillId="0" borderId="0"/>
    <xf numFmtId="43" fontId="4" fillId="0" borderId="0"/>
    <xf numFmtId="43" fontId="4" fillId="0" borderId="0"/>
    <xf numFmtId="43" fontId="4" fillId="0" borderId="0"/>
    <xf numFmtId="0" fontId="22" fillId="0" borderId="0">
      <alignment vertical="top"/>
    </xf>
    <xf numFmtId="43" fontId="4" fillId="0" borderId="0"/>
    <xf numFmtId="43" fontId="4" fillId="0" borderId="0"/>
    <xf numFmtId="43" fontId="4" fillId="0" borderId="0"/>
    <xf numFmtId="43" fontId="4" fillId="0" borderId="0"/>
    <xf numFmtId="43" fontId="8" fillId="0" borderId="0"/>
    <xf numFmtId="43" fontId="4" fillId="0" borderId="0"/>
    <xf numFmtId="43" fontId="4" fillId="0" borderId="0"/>
    <xf numFmtId="0" fontId="22" fillId="0" borderId="0">
      <alignment vertical="top"/>
    </xf>
    <xf numFmtId="43" fontId="4" fillId="0" borderId="0"/>
    <xf numFmtId="43" fontId="4" fillId="0" borderId="0"/>
    <xf numFmtId="43" fontId="8" fillId="0" borderId="0"/>
    <xf numFmtId="43" fontId="8" fillId="0" borderId="0"/>
    <xf numFmtId="43" fontId="8" fillId="0" borderId="0"/>
    <xf numFmtId="43" fontId="2" fillId="0" borderId="0"/>
    <xf numFmtId="43" fontId="8" fillId="0" borderId="0"/>
    <xf numFmtId="43" fontId="2" fillId="0" borderId="0"/>
    <xf numFmtId="43" fontId="8" fillId="0" borderId="0"/>
    <xf numFmtId="43" fontId="2" fillId="0" borderId="0"/>
    <xf numFmtId="43" fontId="8" fillId="0" borderId="0"/>
    <xf numFmtId="43" fontId="2" fillId="0" borderId="0"/>
    <xf numFmtId="43" fontId="3" fillId="0" borderId="0"/>
    <xf numFmtId="43" fontId="2" fillId="0" borderId="0"/>
    <xf numFmtId="43" fontId="8" fillId="0" borderId="0"/>
    <xf numFmtId="43" fontId="8" fillId="0" borderId="0"/>
    <xf numFmtId="43" fontId="8" fillId="0" borderId="0"/>
    <xf numFmtId="43" fontId="8" fillId="0" borderId="0"/>
    <xf numFmtId="43" fontId="4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91" fillId="0" borderId="0">
      <alignment vertical="top"/>
    </xf>
    <xf numFmtId="43" fontId="91" fillId="0" borderId="0">
      <alignment vertical="top"/>
    </xf>
    <xf numFmtId="43" fontId="91" fillId="0" borderId="0">
      <alignment vertical="top"/>
    </xf>
    <xf numFmtId="43" fontId="91" fillId="0" borderId="0">
      <alignment vertical="top"/>
    </xf>
    <xf numFmtId="43" fontId="91" fillId="0" borderId="0">
      <alignment vertical="top"/>
    </xf>
    <xf numFmtId="43" fontId="91" fillId="0" borderId="0">
      <alignment vertical="top"/>
    </xf>
    <xf numFmtId="43" fontId="117" fillId="0" borderId="0">
      <alignment vertical="top"/>
    </xf>
    <xf numFmtId="43" fontId="117" fillId="0" borderId="0">
      <alignment vertical="top"/>
    </xf>
    <xf numFmtId="43" fontId="4" fillId="0" borderId="0"/>
    <xf numFmtId="43" fontId="4" fillId="0" borderId="0"/>
    <xf numFmtId="43" fontId="4" fillId="0" borderId="0"/>
    <xf numFmtId="43" fontId="4" fillId="0" borderId="0"/>
    <xf numFmtId="43" fontId="3" fillId="0" borderId="0"/>
    <xf numFmtId="43" fontId="4" fillId="0" borderId="0"/>
    <xf numFmtId="43" fontId="3" fillId="0" borderId="0"/>
    <xf numFmtId="43" fontId="4" fillId="0" borderId="0"/>
    <xf numFmtId="43" fontId="3" fillId="0" borderId="0"/>
    <xf numFmtId="43" fontId="4" fillId="0" borderId="0"/>
    <xf numFmtId="43" fontId="3" fillId="0" borderId="0"/>
    <xf numFmtId="43" fontId="4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0" fontId="22" fillId="0" borderId="0">
      <alignment vertical="top"/>
    </xf>
    <xf numFmtId="43" fontId="4" fillId="0" borderId="0"/>
    <xf numFmtId="43" fontId="3" fillId="0" borderId="0"/>
    <xf numFmtId="43" fontId="130" fillId="0" borderId="0"/>
    <xf numFmtId="43" fontId="8" fillId="0" borderId="0"/>
    <xf numFmtId="43" fontId="93" fillId="0" borderId="0"/>
    <xf numFmtId="43" fontId="8" fillId="0" borderId="0"/>
    <xf numFmtId="43" fontId="93" fillId="0" borderId="0"/>
    <xf numFmtId="43" fontId="8" fillId="0" borderId="0"/>
    <xf numFmtId="43" fontId="3" fillId="0" borderId="0"/>
    <xf numFmtId="43" fontId="22" fillId="0" borderId="0"/>
    <xf numFmtId="43" fontId="4" fillId="0" borderId="0"/>
    <xf numFmtId="43" fontId="4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0" fontId="22" fillId="0" borderId="0">
      <alignment vertical="top"/>
    </xf>
    <xf numFmtId="43" fontId="4" fillId="0" borderId="0"/>
    <xf numFmtId="43" fontId="3" fillId="0" borderId="0"/>
    <xf numFmtId="43" fontId="4" fillId="0" borderId="0"/>
    <xf numFmtId="43" fontId="4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91" fillId="0" borderId="0">
      <alignment vertical="top"/>
    </xf>
    <xf numFmtId="43" fontId="91" fillId="0" borderId="0">
      <alignment vertical="top"/>
    </xf>
    <xf numFmtId="43" fontId="91" fillId="0" borderId="0">
      <alignment vertical="top"/>
    </xf>
    <xf numFmtId="43" fontId="91" fillId="0" borderId="0">
      <alignment vertical="top"/>
    </xf>
    <xf numFmtId="43" fontId="117" fillId="0" borderId="0">
      <alignment vertical="top"/>
    </xf>
    <xf numFmtId="43" fontId="91" fillId="0" borderId="0">
      <alignment vertical="top"/>
    </xf>
    <xf numFmtId="43" fontId="117" fillId="0" borderId="0">
      <alignment vertical="top"/>
    </xf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0" fontId="22" fillId="0" borderId="0">
      <alignment vertical="top"/>
    </xf>
    <xf numFmtId="43" fontId="4" fillId="0" borderId="0"/>
    <xf numFmtId="43" fontId="3" fillId="0" borderId="0"/>
    <xf numFmtId="43" fontId="4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0" fontId="22" fillId="0" borderId="0">
      <alignment vertical="top"/>
    </xf>
    <xf numFmtId="43" fontId="4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8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43" fontId="8" fillId="0" borderId="0"/>
    <xf numFmtId="43" fontId="4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8" fillId="0" borderId="0"/>
    <xf numFmtId="43" fontId="4" fillId="0" borderId="0"/>
    <xf numFmtId="43" fontId="4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8" fillId="0" borderId="0"/>
    <xf numFmtId="43" fontId="4" fillId="0" borderId="0"/>
    <xf numFmtId="43" fontId="3" fillId="0" borderId="0"/>
    <xf numFmtId="43" fontId="130" fillId="0" borderId="0"/>
    <xf numFmtId="43" fontId="3" fillId="0" borderId="0"/>
    <xf numFmtId="43" fontId="4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0" fontId="22" fillId="0" borderId="0">
      <alignment vertical="top"/>
    </xf>
    <xf numFmtId="43" fontId="4" fillId="0" borderId="0"/>
    <xf numFmtId="43" fontId="3" fillId="0" borderId="0"/>
    <xf numFmtId="43" fontId="4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50" fillId="0" borderId="0"/>
    <xf numFmtId="43" fontId="8" fillId="0" borderId="0"/>
    <xf numFmtId="43" fontId="8" fillId="0" borderId="0"/>
    <xf numFmtId="43" fontId="8" fillId="0" borderId="0"/>
    <xf numFmtId="43" fontId="8" fillId="0" borderId="0"/>
    <xf numFmtId="43" fontId="8" fillId="0" borderId="0"/>
    <xf numFmtId="43" fontId="8" fillId="0" borderId="0"/>
    <xf numFmtId="43" fontId="50" fillId="0" borderId="0"/>
    <xf numFmtId="43" fontId="50" fillId="0" borderId="0"/>
    <xf numFmtId="43" fontId="8" fillId="0" borderId="0"/>
    <xf numFmtId="43" fontId="8" fillId="0" borderId="0"/>
    <xf numFmtId="43" fontId="8" fillId="0" borderId="0"/>
    <xf numFmtId="43" fontId="50" fillId="0" borderId="0"/>
    <xf numFmtId="43" fontId="8" fillId="0" borderId="0"/>
    <xf numFmtId="43" fontId="50" fillId="0" borderId="0"/>
    <xf numFmtId="43" fontId="50" fillId="0" borderId="0"/>
    <xf numFmtId="43" fontId="4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0" fontId="22" fillId="0" borderId="0">
      <alignment vertical="top"/>
    </xf>
    <xf numFmtId="43" fontId="3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8" fillId="0" borderId="0"/>
    <xf numFmtId="43" fontId="8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91" fillId="0" borderId="0">
      <alignment vertical="top"/>
    </xf>
    <xf numFmtId="43" fontId="91" fillId="0" borderId="0">
      <alignment vertical="top"/>
    </xf>
    <xf numFmtId="43" fontId="117" fillId="0" borderId="0">
      <alignment vertical="top"/>
    </xf>
    <xf numFmtId="43" fontId="3" fillId="0" borderId="0"/>
    <xf numFmtId="43" fontId="8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4" fillId="0" borderId="0"/>
    <xf numFmtId="43" fontId="3" fillId="0" borderId="0"/>
    <xf numFmtId="43" fontId="8" fillId="0" borderId="0"/>
    <xf numFmtId="43" fontId="8" fillId="0" borderId="0"/>
    <xf numFmtId="43" fontId="50" fillId="0" borderId="0"/>
    <xf numFmtId="43" fontId="3" fillId="0" borderId="0"/>
    <xf numFmtId="43" fontId="4" fillId="0" borderId="0"/>
    <xf numFmtId="43" fontId="3" fillId="0" borderId="0"/>
    <xf numFmtId="43" fontId="3" fillId="0" borderId="0"/>
    <xf numFmtId="43" fontId="50" fillId="0" borderId="0"/>
    <xf numFmtId="43" fontId="8" fillId="0" borderId="0"/>
    <xf numFmtId="43" fontId="4" fillId="0" borderId="0"/>
    <xf numFmtId="43" fontId="3" fillId="0" borderId="0"/>
    <xf numFmtId="43" fontId="3" fillId="0" borderId="0"/>
    <xf numFmtId="43" fontId="8" fillId="0" borderId="0"/>
    <xf numFmtId="43" fontId="8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8" fillId="0" borderId="0"/>
    <xf numFmtId="43" fontId="4" fillId="0" borderId="0"/>
    <xf numFmtId="43" fontId="4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50" fillId="0" borderId="0"/>
    <xf numFmtId="43" fontId="8" fillId="0" borderId="0"/>
    <xf numFmtId="43" fontId="4" fillId="0" borderId="0"/>
    <xf numFmtId="43" fontId="3" fillId="0" borderId="0"/>
    <xf numFmtId="43" fontId="3" fillId="0" borderId="0"/>
    <xf numFmtId="43" fontId="50" fillId="0" borderId="0"/>
    <xf numFmtId="43" fontId="8" fillId="0" borderId="0"/>
    <xf numFmtId="43" fontId="4" fillId="0" borderId="0"/>
    <xf numFmtId="43" fontId="3" fillId="0" borderId="0"/>
    <xf numFmtId="43" fontId="3" fillId="0" borderId="0"/>
    <xf numFmtId="43" fontId="50" fillId="0" borderId="0"/>
    <xf numFmtId="3" fontId="8" fillId="0" borderId="0">
      <alignment vertical="top"/>
    </xf>
    <xf numFmtId="3" fontId="50" fillId="0" borderId="0">
      <alignment vertical="top"/>
    </xf>
    <xf numFmtId="3" fontId="8" fillId="0" borderId="0">
      <alignment vertical="top"/>
    </xf>
    <xf numFmtId="3" fontId="8" fillId="0" borderId="0">
      <alignment vertical="top"/>
    </xf>
    <xf numFmtId="3" fontId="8" fillId="0" borderId="0">
      <alignment vertical="top"/>
    </xf>
    <xf numFmtId="3" fontId="50" fillId="0" borderId="0">
      <alignment vertical="top"/>
    </xf>
    <xf numFmtId="3" fontId="8" fillId="0" borderId="0">
      <alignment vertical="top"/>
    </xf>
    <xf numFmtId="3" fontId="4" fillId="0" borderId="0">
      <alignment vertical="top"/>
    </xf>
    <xf numFmtId="3" fontId="4" fillId="0" borderId="0">
      <alignment vertical="top"/>
    </xf>
    <xf numFmtId="3" fontId="3" fillId="0" borderId="0">
      <alignment vertical="top"/>
    </xf>
    <xf numFmtId="3" fontId="3" fillId="0" borderId="0">
      <alignment vertical="top"/>
    </xf>
    <xf numFmtId="3" fontId="3" fillId="0" borderId="0">
      <alignment vertical="top"/>
    </xf>
    <xf numFmtId="3" fontId="3" fillId="0" borderId="0">
      <alignment vertical="top"/>
    </xf>
    <xf numFmtId="3" fontId="4" fillId="0" borderId="0">
      <alignment vertical="top"/>
    </xf>
    <xf numFmtId="3" fontId="4" fillId="0" borderId="0">
      <alignment vertical="top"/>
    </xf>
    <xf numFmtId="3" fontId="3" fillId="0" borderId="0">
      <alignment vertical="top"/>
    </xf>
    <xf numFmtId="3" fontId="3" fillId="0" borderId="0">
      <alignment vertical="top"/>
    </xf>
    <xf numFmtId="3" fontId="3" fillId="0" borderId="0">
      <alignment vertical="top"/>
    </xf>
    <xf numFmtId="3" fontId="3" fillId="0" borderId="0">
      <alignment vertical="top"/>
    </xf>
    <xf numFmtId="3" fontId="4" fillId="0" borderId="0">
      <alignment vertical="top"/>
    </xf>
    <xf numFmtId="3" fontId="3" fillId="0" borderId="0">
      <alignment vertical="top"/>
    </xf>
    <xf numFmtId="3" fontId="3" fillId="0" borderId="0">
      <alignment vertical="top"/>
    </xf>
    <xf numFmtId="3" fontId="4" fillId="0" borderId="0">
      <alignment vertical="top"/>
    </xf>
    <xf numFmtId="3" fontId="3" fillId="0" borderId="0">
      <alignment vertical="top"/>
    </xf>
    <xf numFmtId="3" fontId="3" fillId="0" borderId="0">
      <alignment vertical="top"/>
    </xf>
    <xf numFmtId="3" fontId="8" fillId="0" borderId="0">
      <alignment vertical="top"/>
    </xf>
    <xf numFmtId="3" fontId="8" fillId="0" borderId="0">
      <alignment vertical="top"/>
    </xf>
    <xf numFmtId="3" fontId="8" fillId="0" borderId="0">
      <alignment vertical="top"/>
    </xf>
    <xf numFmtId="3" fontId="8" fillId="0" borderId="0">
      <alignment vertical="top"/>
    </xf>
    <xf numFmtId="3" fontId="8" fillId="0" borderId="0">
      <alignment vertical="top"/>
    </xf>
    <xf numFmtId="3" fontId="50" fillId="0" borderId="0">
      <alignment vertical="top"/>
    </xf>
    <xf numFmtId="3" fontId="50" fillId="0" borderId="0">
      <alignment vertical="top"/>
    </xf>
    <xf numFmtId="3" fontId="4" fillId="0" borderId="0">
      <alignment vertical="top"/>
    </xf>
    <xf numFmtId="3" fontId="3" fillId="0" borderId="0">
      <alignment vertical="top"/>
    </xf>
    <xf numFmtId="3" fontId="3" fillId="0" borderId="0">
      <alignment vertical="top"/>
    </xf>
    <xf numFmtId="3" fontId="4" fillId="0" borderId="0">
      <alignment vertical="top"/>
    </xf>
    <xf numFmtId="3" fontId="8" fillId="0" borderId="0"/>
    <xf numFmtId="173" fontId="127" fillId="0" borderId="0"/>
    <xf numFmtId="172" fontId="127" fillId="0" borderId="0"/>
    <xf numFmtId="0" fontId="80" fillId="0" borderId="0"/>
    <xf numFmtId="42" fontId="8" fillId="0" borderId="0"/>
    <xf numFmtId="42" fontId="8" fillId="0" borderId="0"/>
    <xf numFmtId="42" fontId="130" fillId="0" borderId="0"/>
    <xf numFmtId="42" fontId="8" fillId="0" borderId="0"/>
    <xf numFmtId="44" fontId="8" fillId="0" borderId="0"/>
    <xf numFmtId="44" fontId="8" fillId="0" borderId="0"/>
    <xf numFmtId="44" fontId="8" fillId="0" borderId="0"/>
    <xf numFmtId="44" fontId="8" fillId="0" borderId="0"/>
    <xf numFmtId="44" fontId="8" fillId="0" borderId="0"/>
    <xf numFmtId="44" fontId="8" fillId="0" borderId="0"/>
    <xf numFmtId="44" fontId="8" fillId="0" borderId="0"/>
    <xf numFmtId="44" fontId="8" fillId="0" borderId="0"/>
    <xf numFmtId="44" fontId="8" fillId="0" borderId="0"/>
    <xf numFmtId="44" fontId="8" fillId="0" borderId="0"/>
    <xf numFmtId="44" fontId="22" fillId="0" borderId="0"/>
    <xf numFmtId="174" fontId="8" fillId="0" borderId="0"/>
    <xf numFmtId="44" fontId="8" fillId="0" borderId="0"/>
    <xf numFmtId="44" fontId="8" fillId="0" borderId="0"/>
    <xf numFmtId="44" fontId="8" fillId="0" borderId="0"/>
    <xf numFmtId="44" fontId="8" fillId="0" borderId="0"/>
    <xf numFmtId="44" fontId="8" fillId="0" borderId="0"/>
    <xf numFmtId="44" fontId="50" fillId="0" borderId="0"/>
    <xf numFmtId="0" fontId="22" fillId="0" borderId="0">
      <alignment vertical="top"/>
    </xf>
    <xf numFmtId="44" fontId="8" fillId="0" borderId="0"/>
    <xf numFmtId="44" fontId="8" fillId="0" borderId="0"/>
    <xf numFmtId="44" fontId="50" fillId="0" borderId="0"/>
    <xf numFmtId="44" fontId="50" fillId="0" borderId="0"/>
    <xf numFmtId="44" fontId="8" fillId="0" borderId="0"/>
    <xf numFmtId="0" fontId="22" fillId="0" borderId="0">
      <alignment vertical="top"/>
    </xf>
    <xf numFmtId="174" fontId="8" fillId="0" borderId="0"/>
    <xf numFmtId="44" fontId="8" fillId="0" borderId="0"/>
    <xf numFmtId="44" fontId="8" fillId="0" borderId="0"/>
    <xf numFmtId="0" fontId="22" fillId="0" borderId="0">
      <alignment vertical="top"/>
    </xf>
    <xf numFmtId="44" fontId="130" fillId="0" borderId="0"/>
    <xf numFmtId="44" fontId="4" fillId="0" borderId="0"/>
    <xf numFmtId="44" fontId="4" fillId="0" borderId="0"/>
    <xf numFmtId="44" fontId="3" fillId="0" borderId="0"/>
    <xf numFmtId="44" fontId="3" fillId="0" borderId="0"/>
    <xf numFmtId="44" fontId="4" fillId="0" borderId="0"/>
    <xf numFmtId="44" fontId="3" fillId="0" borderId="0"/>
    <xf numFmtId="44" fontId="8" fillId="0" borderId="0"/>
    <xf numFmtId="44" fontId="3" fillId="0" borderId="0"/>
    <xf numFmtId="44" fontId="4" fillId="0" borderId="0"/>
    <xf numFmtId="44" fontId="4" fillId="0" borderId="0"/>
    <xf numFmtId="44" fontId="3" fillId="0" borderId="0"/>
    <xf numFmtId="44" fontId="3" fillId="0" borderId="0"/>
    <xf numFmtId="44" fontId="4" fillId="0" borderId="0"/>
    <xf numFmtId="44" fontId="3" fillId="0" borderId="0"/>
    <xf numFmtId="0" fontId="22" fillId="0" borderId="0">
      <alignment vertical="top"/>
    </xf>
    <xf numFmtId="44" fontId="3" fillId="0" borderId="0"/>
    <xf numFmtId="44" fontId="4" fillId="0" borderId="0"/>
    <xf numFmtId="44" fontId="3" fillId="0" borderId="0"/>
    <xf numFmtId="44" fontId="3" fillId="0" borderId="0"/>
    <xf numFmtId="44" fontId="4" fillId="0" borderId="0"/>
    <xf numFmtId="44" fontId="3" fillId="0" borderId="0"/>
    <xf numFmtId="44" fontId="3" fillId="0" borderId="0"/>
    <xf numFmtId="44" fontId="8" fillId="0" borderId="0"/>
    <xf numFmtId="44" fontId="3" fillId="0" borderId="0"/>
    <xf numFmtId="44" fontId="8" fillId="0" borderId="0"/>
    <xf numFmtId="44" fontId="4" fillId="0" borderId="0"/>
    <xf numFmtId="44" fontId="4" fillId="0" borderId="0"/>
    <xf numFmtId="44" fontId="3" fillId="0" borderId="0"/>
    <xf numFmtId="44" fontId="3" fillId="0" borderId="0"/>
    <xf numFmtId="0" fontId="22" fillId="0" borderId="0">
      <alignment vertical="top"/>
    </xf>
    <xf numFmtId="44" fontId="3" fillId="0" borderId="0"/>
    <xf numFmtId="44" fontId="4" fillId="0" borderId="0"/>
    <xf numFmtId="44" fontId="4" fillId="0" borderId="0"/>
    <xf numFmtId="44" fontId="4" fillId="0" borderId="0"/>
    <xf numFmtId="44" fontId="3" fillId="0" borderId="0"/>
    <xf numFmtId="44" fontId="8" fillId="0" borderId="0"/>
    <xf numFmtId="44" fontId="3" fillId="0" borderId="0"/>
    <xf numFmtId="44" fontId="4" fillId="0" borderId="0"/>
    <xf numFmtId="44" fontId="3" fillId="0" borderId="0"/>
    <xf numFmtId="44" fontId="8" fillId="0" borderId="0"/>
    <xf numFmtId="44" fontId="3" fillId="0" borderId="0"/>
    <xf numFmtId="44" fontId="4" fillId="0" borderId="0"/>
    <xf numFmtId="44" fontId="4" fillId="0" borderId="0"/>
    <xf numFmtId="44" fontId="3" fillId="0" borderId="0"/>
    <xf numFmtId="44" fontId="8" fillId="0" borderId="0"/>
    <xf numFmtId="44" fontId="3" fillId="0" borderId="0"/>
    <xf numFmtId="44" fontId="4" fillId="0" borderId="0"/>
    <xf numFmtId="44" fontId="4" fillId="0" borderId="0"/>
    <xf numFmtId="44" fontId="3" fillId="0" borderId="0"/>
    <xf numFmtId="0" fontId="22" fillId="0" borderId="0">
      <alignment vertical="top"/>
    </xf>
    <xf numFmtId="44" fontId="3" fillId="0" borderId="0"/>
    <xf numFmtId="44" fontId="130" fillId="0" borderId="0"/>
    <xf numFmtId="44" fontId="4" fillId="0" borderId="0"/>
    <xf numFmtId="44" fontId="4" fillId="0" borderId="0"/>
    <xf numFmtId="44" fontId="4" fillId="0" borderId="0"/>
    <xf numFmtId="44" fontId="3" fillId="0" borderId="0"/>
    <xf numFmtId="44" fontId="3" fillId="0" borderId="0"/>
    <xf numFmtId="44" fontId="4" fillId="0" borderId="0"/>
    <xf numFmtId="44" fontId="3" fillId="0" borderId="0"/>
    <xf numFmtId="44" fontId="8" fillId="0" borderId="0"/>
    <xf numFmtId="44" fontId="3" fillId="0" borderId="0"/>
    <xf numFmtId="44" fontId="4" fillId="0" borderId="0"/>
    <xf numFmtId="44" fontId="4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4" fillId="0" borderId="0"/>
    <xf numFmtId="44" fontId="3" fillId="0" borderId="0"/>
    <xf numFmtId="44" fontId="3" fillId="0" borderId="0"/>
    <xf numFmtId="44" fontId="4" fillId="0" borderId="0"/>
    <xf numFmtId="44" fontId="3" fillId="0" borderId="0"/>
    <xf numFmtId="0" fontId="22" fillId="0" borderId="0">
      <alignment vertical="top"/>
    </xf>
    <xf numFmtId="44" fontId="8" fillId="0" borderId="0"/>
    <xf numFmtId="44" fontId="3" fillId="0" borderId="0"/>
    <xf numFmtId="44" fontId="130" fillId="0" borderId="0"/>
    <xf numFmtId="44" fontId="91" fillId="0" borderId="0">
      <alignment vertical="top"/>
    </xf>
    <xf numFmtId="44" fontId="91" fillId="0" borderId="0">
      <alignment vertical="top"/>
    </xf>
    <xf numFmtId="44" fontId="91" fillId="0" borderId="0">
      <alignment vertical="top"/>
    </xf>
    <xf numFmtId="44" fontId="91" fillId="0" borderId="0">
      <alignment vertical="top"/>
    </xf>
    <xf numFmtId="44" fontId="117" fillId="0" borderId="0">
      <alignment vertical="top"/>
    </xf>
    <xf numFmtId="44" fontId="91" fillId="0" borderId="0">
      <alignment vertical="top"/>
    </xf>
    <xf numFmtId="44" fontId="117" fillId="0" borderId="0">
      <alignment vertical="top"/>
    </xf>
    <xf numFmtId="44" fontId="8" fillId="0" borderId="0"/>
    <xf numFmtId="44" fontId="117" fillId="0" borderId="0">
      <alignment vertical="top"/>
    </xf>
    <xf numFmtId="44" fontId="130" fillId="0" borderId="0"/>
    <xf numFmtId="44" fontId="4" fillId="0" borderId="0"/>
    <xf numFmtId="44" fontId="4" fillId="0" borderId="0"/>
    <xf numFmtId="44" fontId="3" fillId="0" borderId="0"/>
    <xf numFmtId="44" fontId="3" fillId="0" borderId="0"/>
    <xf numFmtId="44" fontId="4" fillId="0" borderId="0"/>
    <xf numFmtId="44" fontId="3" fillId="0" borderId="0"/>
    <xf numFmtId="44" fontId="8" fillId="0" borderId="0"/>
    <xf numFmtId="44" fontId="3" fillId="0" borderId="0"/>
    <xf numFmtId="44" fontId="130" fillId="0" borderId="0"/>
    <xf numFmtId="44" fontId="4" fillId="0" borderId="0"/>
    <xf numFmtId="44" fontId="4" fillId="0" borderId="0"/>
    <xf numFmtId="44" fontId="3" fillId="0" borderId="0"/>
    <xf numFmtId="44" fontId="3" fillId="0" borderId="0"/>
    <xf numFmtId="44" fontId="4" fillId="0" borderId="0"/>
    <xf numFmtId="44" fontId="3" fillId="0" borderId="0"/>
    <xf numFmtId="44" fontId="8" fillId="0" borderId="0"/>
    <xf numFmtId="44" fontId="3" fillId="0" borderId="0"/>
    <xf numFmtId="44" fontId="4" fillId="0" borderId="0"/>
    <xf numFmtId="44" fontId="4" fillId="0" borderId="0"/>
    <xf numFmtId="44" fontId="3" fillId="0" borderId="0"/>
    <xf numFmtId="44" fontId="3" fillId="0" borderId="0"/>
    <xf numFmtId="44" fontId="4" fillId="0" borderId="0"/>
    <xf numFmtId="44" fontId="3" fillId="0" borderId="0"/>
    <xf numFmtId="44" fontId="8" fillId="0" borderId="0"/>
    <xf numFmtId="44" fontId="3" fillId="0" borderId="0"/>
    <xf numFmtId="44" fontId="8" fillId="0" borderId="0"/>
    <xf numFmtId="5" fontId="8" fillId="0" borderId="0">
      <alignment vertical="top"/>
    </xf>
    <xf numFmtId="5" fontId="50" fillId="0" borderId="0">
      <alignment vertical="top"/>
    </xf>
    <xf numFmtId="5" fontId="8" fillId="0" borderId="0">
      <alignment vertical="top"/>
    </xf>
    <xf numFmtId="5" fontId="8" fillId="0" borderId="0">
      <alignment vertical="top"/>
    </xf>
    <xf numFmtId="5" fontId="8" fillId="0" borderId="0">
      <alignment vertical="top"/>
    </xf>
    <xf numFmtId="5" fontId="50" fillId="0" borderId="0">
      <alignment vertical="top"/>
    </xf>
    <xf numFmtId="5" fontId="8" fillId="0" borderId="0">
      <alignment vertical="top"/>
    </xf>
    <xf numFmtId="5" fontId="4" fillId="0" borderId="0">
      <alignment vertical="top"/>
    </xf>
    <xf numFmtId="5" fontId="4" fillId="0" borderId="0">
      <alignment vertical="top"/>
    </xf>
    <xf numFmtId="5" fontId="3" fillId="0" borderId="0">
      <alignment vertical="top"/>
    </xf>
    <xf numFmtId="5" fontId="3" fillId="0" borderId="0">
      <alignment vertical="top"/>
    </xf>
    <xf numFmtId="5" fontId="3" fillId="0" borderId="0">
      <alignment vertical="top"/>
    </xf>
    <xf numFmtId="5" fontId="3" fillId="0" borderId="0">
      <alignment vertical="top"/>
    </xf>
    <xf numFmtId="5" fontId="4" fillId="0" borderId="0">
      <alignment vertical="top"/>
    </xf>
    <xf numFmtId="5" fontId="4" fillId="0" borderId="0">
      <alignment vertical="top"/>
    </xf>
    <xf numFmtId="5" fontId="3" fillId="0" borderId="0">
      <alignment vertical="top"/>
    </xf>
    <xf numFmtId="5" fontId="3" fillId="0" borderId="0">
      <alignment vertical="top"/>
    </xf>
    <xf numFmtId="5" fontId="3" fillId="0" borderId="0">
      <alignment vertical="top"/>
    </xf>
    <xf numFmtId="5" fontId="3" fillId="0" borderId="0">
      <alignment vertical="top"/>
    </xf>
    <xf numFmtId="5" fontId="4" fillId="0" borderId="0">
      <alignment vertical="top"/>
    </xf>
    <xf numFmtId="5" fontId="3" fillId="0" borderId="0">
      <alignment vertical="top"/>
    </xf>
    <xf numFmtId="5" fontId="3" fillId="0" borderId="0">
      <alignment vertical="top"/>
    </xf>
    <xf numFmtId="5" fontId="4" fillId="0" borderId="0">
      <alignment vertical="top"/>
    </xf>
    <xf numFmtId="5" fontId="3" fillId="0" borderId="0">
      <alignment vertical="top"/>
    </xf>
    <xf numFmtId="5" fontId="3" fillId="0" borderId="0">
      <alignment vertical="top"/>
    </xf>
    <xf numFmtId="5" fontId="8" fillId="0" borderId="0">
      <alignment vertical="top"/>
    </xf>
    <xf numFmtId="5" fontId="8" fillId="0" borderId="0">
      <alignment vertical="top"/>
    </xf>
    <xf numFmtId="5" fontId="8" fillId="0" borderId="0">
      <alignment vertical="top"/>
    </xf>
    <xf numFmtId="5" fontId="8" fillId="0" borderId="0">
      <alignment vertical="top"/>
    </xf>
    <xf numFmtId="5" fontId="8" fillId="0" borderId="0">
      <alignment vertical="top"/>
    </xf>
    <xf numFmtId="5" fontId="50" fillId="0" borderId="0">
      <alignment vertical="top"/>
    </xf>
    <xf numFmtId="5" fontId="50" fillId="0" borderId="0">
      <alignment vertical="top"/>
    </xf>
    <xf numFmtId="5" fontId="4" fillId="0" borderId="0">
      <alignment vertical="top"/>
    </xf>
    <xf numFmtId="5" fontId="3" fillId="0" borderId="0">
      <alignment vertical="top"/>
    </xf>
    <xf numFmtId="5" fontId="3" fillId="0" borderId="0">
      <alignment vertical="top"/>
    </xf>
    <xf numFmtId="5" fontId="4" fillId="0" borderId="0">
      <alignment vertical="top"/>
    </xf>
    <xf numFmtId="175" fontId="8" fillId="0" borderId="0"/>
    <xf numFmtId="0" fontId="27" fillId="68" borderId="0"/>
    <xf numFmtId="0" fontId="27" fillId="68" borderId="56"/>
    <xf numFmtId="0" fontId="8" fillId="0" borderId="0">
      <alignment vertical="top"/>
    </xf>
    <xf numFmtId="0" fontId="50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50" fillId="0" borderId="0">
      <alignment vertical="top"/>
    </xf>
    <xf numFmtId="0" fontId="8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8" fillId="0" borderId="0"/>
    <xf numFmtId="0" fontId="127" fillId="0" borderId="57"/>
    <xf numFmtId="0" fontId="48" fillId="0" borderId="0"/>
    <xf numFmtId="0" fontId="57" fillId="0" borderId="0"/>
    <xf numFmtId="0" fontId="22" fillId="0" borderId="0">
      <alignment vertical="top"/>
    </xf>
    <xf numFmtId="0" fontId="48" fillId="0" borderId="0"/>
    <xf numFmtId="0" fontId="22" fillId="0" borderId="0">
      <alignment vertical="top"/>
    </xf>
    <xf numFmtId="0" fontId="108" fillId="0" borderId="0"/>
    <xf numFmtId="0" fontId="135" fillId="0" borderId="0"/>
    <xf numFmtId="0" fontId="22" fillId="0" borderId="0">
      <alignment vertical="top"/>
    </xf>
    <xf numFmtId="0" fontId="48" fillId="0" borderId="0"/>
    <xf numFmtId="0" fontId="57" fillId="0" borderId="0"/>
    <xf numFmtId="2" fontId="8" fillId="0" borderId="0">
      <alignment vertical="top"/>
    </xf>
    <xf numFmtId="2" fontId="50" fillId="0" borderId="0">
      <alignment vertical="top"/>
    </xf>
    <xf numFmtId="2" fontId="8" fillId="0" borderId="0">
      <alignment vertical="top"/>
    </xf>
    <xf numFmtId="2" fontId="8" fillId="0" borderId="0">
      <alignment vertical="top"/>
    </xf>
    <xf numFmtId="2" fontId="8" fillId="0" borderId="0">
      <alignment vertical="top"/>
    </xf>
    <xf numFmtId="2" fontId="50" fillId="0" borderId="0">
      <alignment vertical="top"/>
    </xf>
    <xf numFmtId="2" fontId="8" fillId="0" borderId="0">
      <alignment vertical="top"/>
    </xf>
    <xf numFmtId="2" fontId="4" fillId="0" borderId="0">
      <alignment vertical="top"/>
    </xf>
    <xf numFmtId="2" fontId="4" fillId="0" borderId="0">
      <alignment vertical="top"/>
    </xf>
    <xf numFmtId="2" fontId="3" fillId="0" borderId="0">
      <alignment vertical="top"/>
    </xf>
    <xf numFmtId="2" fontId="3" fillId="0" borderId="0">
      <alignment vertical="top"/>
    </xf>
    <xf numFmtId="2" fontId="3" fillId="0" borderId="0">
      <alignment vertical="top"/>
    </xf>
    <xf numFmtId="2" fontId="3" fillId="0" borderId="0">
      <alignment vertical="top"/>
    </xf>
    <xf numFmtId="2" fontId="4" fillId="0" borderId="0">
      <alignment vertical="top"/>
    </xf>
    <xf numFmtId="2" fontId="4" fillId="0" borderId="0">
      <alignment vertical="top"/>
    </xf>
    <xf numFmtId="2" fontId="3" fillId="0" borderId="0">
      <alignment vertical="top"/>
    </xf>
    <xf numFmtId="2" fontId="3" fillId="0" borderId="0">
      <alignment vertical="top"/>
    </xf>
    <xf numFmtId="2" fontId="3" fillId="0" borderId="0">
      <alignment vertical="top"/>
    </xf>
    <xf numFmtId="2" fontId="3" fillId="0" borderId="0">
      <alignment vertical="top"/>
    </xf>
    <xf numFmtId="2" fontId="4" fillId="0" borderId="0">
      <alignment vertical="top"/>
    </xf>
    <xf numFmtId="2" fontId="3" fillId="0" borderId="0">
      <alignment vertical="top"/>
    </xf>
    <xf numFmtId="2" fontId="3" fillId="0" borderId="0">
      <alignment vertical="top"/>
    </xf>
    <xf numFmtId="2" fontId="4" fillId="0" borderId="0">
      <alignment vertical="top"/>
    </xf>
    <xf numFmtId="2" fontId="3" fillId="0" borderId="0">
      <alignment vertical="top"/>
    </xf>
    <xf numFmtId="2" fontId="3" fillId="0" borderId="0">
      <alignment vertical="top"/>
    </xf>
    <xf numFmtId="2" fontId="8" fillId="0" borderId="0">
      <alignment vertical="top"/>
    </xf>
    <xf numFmtId="2" fontId="8" fillId="0" borderId="0">
      <alignment vertical="top"/>
    </xf>
    <xf numFmtId="2" fontId="8" fillId="0" borderId="0">
      <alignment vertical="top"/>
    </xf>
    <xf numFmtId="2" fontId="8" fillId="0" borderId="0">
      <alignment vertical="top"/>
    </xf>
    <xf numFmtId="2" fontId="8" fillId="0" borderId="0">
      <alignment vertical="top"/>
    </xf>
    <xf numFmtId="2" fontId="50" fillId="0" borderId="0">
      <alignment vertical="top"/>
    </xf>
    <xf numFmtId="2" fontId="50" fillId="0" borderId="0">
      <alignment vertical="top"/>
    </xf>
    <xf numFmtId="2" fontId="4" fillId="0" borderId="0">
      <alignment vertical="top"/>
    </xf>
    <xf numFmtId="2" fontId="3" fillId="0" borderId="0">
      <alignment vertical="top"/>
    </xf>
    <xf numFmtId="2" fontId="3" fillId="0" borderId="0">
      <alignment vertical="top"/>
    </xf>
    <xf numFmtId="2" fontId="4" fillId="0" borderId="0">
      <alignment vertical="top"/>
    </xf>
    <xf numFmtId="2" fontId="8" fillId="0" borderId="0"/>
    <xf numFmtId="37" fontId="81" fillId="0" borderId="0">
      <alignment horizontal="right" vertical="center"/>
    </xf>
    <xf numFmtId="37" fontId="81" fillId="0" borderId="0">
      <alignment horizontal="right" vertical="center"/>
    </xf>
    <xf numFmtId="0" fontId="22" fillId="0" borderId="0">
      <alignment vertical="top"/>
    </xf>
    <xf numFmtId="37" fontId="82" fillId="0" borderId="0">
      <alignment horizontal="right" vertical="center"/>
    </xf>
    <xf numFmtId="37" fontId="82" fillId="0" borderId="0">
      <alignment horizontal="right" vertical="center"/>
    </xf>
    <xf numFmtId="0" fontId="22" fillId="0" borderId="0">
      <alignment vertical="top"/>
    </xf>
    <xf numFmtId="37" fontId="83" fillId="0" borderId="0">
      <alignment horizontal="right" vertical="center"/>
    </xf>
    <xf numFmtId="37" fontId="83" fillId="0" borderId="0">
      <alignment horizontal="right" vertical="center"/>
    </xf>
    <xf numFmtId="0" fontId="22" fillId="0" borderId="0">
      <alignment vertical="top"/>
    </xf>
    <xf numFmtId="37" fontId="84" fillId="0" borderId="0">
      <alignment horizontal="right" vertical="center"/>
    </xf>
    <xf numFmtId="37" fontId="84" fillId="0" borderId="0">
      <alignment horizontal="right" vertical="center"/>
    </xf>
    <xf numFmtId="0" fontId="22" fillId="0" borderId="0">
      <alignment vertical="top"/>
    </xf>
    <xf numFmtId="0" fontId="39" fillId="12" borderId="0"/>
    <xf numFmtId="0" fontId="58" fillId="47" borderId="0"/>
    <xf numFmtId="0" fontId="22" fillId="0" borderId="0">
      <alignment vertical="top"/>
    </xf>
    <xf numFmtId="0" fontId="39" fillId="12" borderId="0"/>
    <xf numFmtId="0" fontId="22" fillId="0" borderId="0">
      <alignment vertical="top"/>
    </xf>
    <xf numFmtId="0" fontId="109" fillId="12" borderId="0"/>
    <xf numFmtId="0" fontId="136" fillId="12" borderId="0"/>
    <xf numFmtId="0" fontId="22" fillId="0" borderId="0">
      <alignment vertical="top"/>
    </xf>
    <xf numFmtId="0" fontId="39" fillId="12" borderId="0"/>
    <xf numFmtId="0" fontId="58" fillId="60" borderId="0"/>
    <xf numFmtId="0" fontId="58" fillId="60" borderId="0"/>
    <xf numFmtId="0" fontId="36" fillId="0" borderId="33"/>
    <xf numFmtId="0" fontId="59" fillId="0" borderId="44"/>
    <xf numFmtId="0" fontId="60" fillId="0" borderId="0">
      <alignment vertical="top"/>
    </xf>
    <xf numFmtId="0" fontId="60" fillId="0" borderId="0">
      <alignment vertical="top"/>
    </xf>
    <xf numFmtId="0" fontId="22" fillId="0" borderId="0">
      <alignment vertical="top"/>
    </xf>
    <xf numFmtId="0" fontId="137" fillId="0" borderId="33"/>
    <xf numFmtId="0" fontId="59" fillId="0" borderId="44"/>
    <xf numFmtId="0" fontId="36" fillId="0" borderId="33"/>
    <xf numFmtId="0" fontId="22" fillId="0" borderId="0">
      <alignment vertical="top"/>
    </xf>
    <xf numFmtId="0" fontId="96" fillId="0" borderId="52"/>
    <xf numFmtId="0" fontId="60" fillId="0" borderId="0">
      <alignment vertical="top"/>
    </xf>
    <xf numFmtId="0" fontId="96" fillId="0" borderId="52"/>
    <xf numFmtId="0" fontId="36" fillId="0" borderId="33"/>
    <xf numFmtId="0" fontId="60" fillId="0" borderId="0"/>
    <xf numFmtId="0" fontId="61" fillId="0" borderId="0">
      <alignment vertical="top"/>
    </xf>
    <xf numFmtId="0" fontId="60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22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6" fillId="0" borderId="33"/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119" fillId="0" borderId="52"/>
    <xf numFmtId="0" fontId="60" fillId="0" borderId="0">
      <alignment vertical="top"/>
    </xf>
    <xf numFmtId="0" fontId="119" fillId="0" borderId="52"/>
    <xf numFmtId="0" fontId="37" fillId="0" borderId="34"/>
    <xf numFmtId="0" fontId="62" fillId="0" borderId="45"/>
    <xf numFmtId="0" fontId="27" fillId="0" borderId="0">
      <alignment vertical="top"/>
    </xf>
    <xf numFmtId="0" fontId="27" fillId="0" borderId="0">
      <alignment vertical="top"/>
    </xf>
    <xf numFmtId="0" fontId="22" fillId="0" borderId="0">
      <alignment vertical="top"/>
    </xf>
    <xf numFmtId="0" fontId="137" fillId="0" borderId="34"/>
    <xf numFmtId="0" fontId="62" fillId="0" borderId="45"/>
    <xf numFmtId="0" fontId="37" fillId="0" borderId="34"/>
    <xf numFmtId="0" fontId="22" fillId="0" borderId="0">
      <alignment vertical="top"/>
    </xf>
    <xf numFmtId="0" fontId="97" fillId="0" borderId="34"/>
    <xf numFmtId="0" fontId="27" fillId="0" borderId="0">
      <alignment vertical="top"/>
    </xf>
    <xf numFmtId="0" fontId="97" fillId="0" borderId="34"/>
    <xf numFmtId="0" fontId="37" fillId="0" borderId="34"/>
    <xf numFmtId="0" fontId="27" fillId="0" borderId="0"/>
    <xf numFmtId="0" fontId="63" fillId="0" borderId="0">
      <alignment vertical="top"/>
    </xf>
    <xf numFmtId="0" fontId="27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22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7" fillId="0" borderId="34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63" fillId="0" borderId="0">
      <alignment vertical="top"/>
    </xf>
    <xf numFmtId="0" fontId="63" fillId="0" borderId="0">
      <alignment vertical="top"/>
    </xf>
    <xf numFmtId="0" fontId="120" fillId="0" borderId="58"/>
    <xf numFmtId="0" fontId="27" fillId="0" borderId="0">
      <alignment vertical="top"/>
    </xf>
    <xf numFmtId="0" fontId="120" fillId="0" borderId="58"/>
    <xf numFmtId="0" fontId="38" fillId="0" borderId="35"/>
    <xf numFmtId="0" fontId="64" fillId="0" borderId="46"/>
    <xf numFmtId="0" fontId="22" fillId="0" borderId="0">
      <alignment vertical="top"/>
    </xf>
    <xf numFmtId="0" fontId="38" fillId="0" borderId="35"/>
    <xf numFmtId="0" fontId="22" fillId="0" borderId="0">
      <alignment vertical="top"/>
    </xf>
    <xf numFmtId="0" fontId="98" fillId="0" borderId="53"/>
    <xf numFmtId="0" fontId="137" fillId="0" borderId="35"/>
    <xf numFmtId="0" fontId="22" fillId="0" borderId="0">
      <alignment vertical="top"/>
    </xf>
    <xf numFmtId="0" fontId="38" fillId="0" borderId="35"/>
    <xf numFmtId="0" fontId="121" fillId="0" borderId="53"/>
    <xf numFmtId="0" fontId="121" fillId="0" borderId="53"/>
    <xf numFmtId="0" fontId="38" fillId="0" borderId="0"/>
    <xf numFmtId="0" fontId="64" fillId="0" borderId="0"/>
    <xf numFmtId="0" fontId="22" fillId="0" borderId="0">
      <alignment vertical="top"/>
    </xf>
    <xf numFmtId="0" fontId="38" fillId="0" borderId="0"/>
    <xf numFmtId="0" fontId="22" fillId="0" borderId="0">
      <alignment vertical="top"/>
    </xf>
    <xf numFmtId="0" fontId="98" fillId="0" borderId="0"/>
    <xf numFmtId="0" fontId="137" fillId="0" borderId="0"/>
    <xf numFmtId="0" fontId="22" fillId="0" borderId="0">
      <alignment vertical="top"/>
    </xf>
    <xf numFmtId="0" fontId="38" fillId="0" borderId="0"/>
    <xf numFmtId="0" fontId="121" fillId="0" borderId="0"/>
    <xf numFmtId="0" fontId="121" fillId="0" borderId="0"/>
    <xf numFmtId="0" fontId="9" fillId="0" borderId="0">
      <alignment vertical="top"/>
      <protection locked="0"/>
    </xf>
    <xf numFmtId="0" fontId="74" fillId="0" borderId="0">
      <alignment vertical="top"/>
      <protection locked="0"/>
    </xf>
    <xf numFmtId="0" fontId="125" fillId="0" borderId="0">
      <alignment vertical="top"/>
      <protection locked="0"/>
    </xf>
    <xf numFmtId="0" fontId="74" fillId="0" borderId="0">
      <alignment vertical="top"/>
      <protection locked="0"/>
    </xf>
    <xf numFmtId="0" fontId="22" fillId="0" borderId="0">
      <alignment vertical="top"/>
    </xf>
    <xf numFmtId="0" fontId="22" fillId="0" borderId="0">
      <alignment vertical="top"/>
    </xf>
    <xf numFmtId="0" fontId="74" fillId="0" borderId="0">
      <alignment vertical="top"/>
      <protection locked="0"/>
    </xf>
    <xf numFmtId="0" fontId="103" fillId="0" borderId="0">
      <alignment vertical="top"/>
      <protection locked="0"/>
    </xf>
    <xf numFmtId="0" fontId="90" fillId="0" borderId="0"/>
    <xf numFmtId="0" fontId="90" fillId="0" borderId="0"/>
    <xf numFmtId="0" fontId="22" fillId="0" borderId="0">
      <alignment vertical="top"/>
    </xf>
    <xf numFmtId="0" fontId="90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74" fillId="0" borderId="0">
      <alignment vertical="top"/>
      <protection locked="0"/>
    </xf>
    <xf numFmtId="0" fontId="74" fillId="0" borderId="0">
      <alignment vertical="top"/>
      <protection locked="0"/>
    </xf>
    <xf numFmtId="0" fontId="116" fillId="0" borderId="0">
      <alignment vertical="top"/>
      <protection locked="0"/>
    </xf>
    <xf numFmtId="0" fontId="74" fillId="0" borderId="0">
      <alignment vertical="top"/>
      <protection locked="0"/>
    </xf>
    <xf numFmtId="0" fontId="116" fillId="0" borderId="0">
      <alignment vertical="top"/>
      <protection locked="0"/>
    </xf>
    <xf numFmtId="0" fontId="74" fillId="0" borderId="0">
      <alignment vertical="top"/>
      <protection locked="0"/>
    </xf>
    <xf numFmtId="0" fontId="92" fillId="0" borderId="0">
      <alignment vertical="top"/>
      <protection locked="0"/>
    </xf>
    <xf numFmtId="0" fontId="92" fillId="0" borderId="0">
      <alignment vertical="top"/>
      <protection locked="0"/>
    </xf>
    <xf numFmtId="0" fontId="116" fillId="0" borderId="0">
      <alignment vertical="top"/>
      <protection locked="0"/>
    </xf>
    <xf numFmtId="0" fontId="92" fillId="0" borderId="0">
      <alignment vertical="top"/>
      <protection locked="0"/>
    </xf>
    <xf numFmtId="0" fontId="22" fillId="0" borderId="0">
      <alignment vertical="top"/>
    </xf>
    <xf numFmtId="0" fontId="125" fillId="0" borderId="0">
      <alignment vertical="top"/>
      <protection locked="0"/>
    </xf>
    <xf numFmtId="0" fontId="22" fillId="0" borderId="0">
      <alignment vertical="top"/>
    </xf>
    <xf numFmtId="0" fontId="125" fillId="0" borderId="0">
      <alignment vertical="top"/>
      <protection locked="0"/>
    </xf>
    <xf numFmtId="0" fontId="90" fillId="0" borderId="0"/>
    <xf numFmtId="0" fontId="42" fillId="15" borderId="36"/>
    <xf numFmtId="0" fontId="65" fillId="48" borderId="42"/>
    <xf numFmtId="0" fontId="22" fillId="0" borderId="0">
      <alignment vertical="top"/>
    </xf>
    <xf numFmtId="0" fontId="42" fillId="15" borderId="36"/>
    <xf numFmtId="0" fontId="22" fillId="0" borderId="0">
      <alignment vertical="top"/>
    </xf>
    <xf numFmtId="0" fontId="99" fillId="46" borderId="36"/>
    <xf numFmtId="0" fontId="138" fillId="15" borderId="36"/>
    <xf numFmtId="0" fontId="22" fillId="0" borderId="0">
      <alignment vertical="top"/>
    </xf>
    <xf numFmtId="0" fontId="42" fillId="15" borderId="36"/>
    <xf numFmtId="0" fontId="65" fillId="46" borderId="42"/>
    <xf numFmtId="0" fontId="65" fillId="46" borderId="42"/>
    <xf numFmtId="0" fontId="126" fillId="69" borderId="56"/>
    <xf numFmtId="0" fontId="45" fillId="0" borderId="38"/>
    <xf numFmtId="0" fontId="66" fillId="0" borderId="47"/>
    <xf numFmtId="0" fontId="22" fillId="0" borderId="0">
      <alignment vertical="top"/>
    </xf>
    <xf numFmtId="0" fontId="45" fillId="0" borderId="38"/>
    <xf numFmtId="0" fontId="22" fillId="0" borderId="0">
      <alignment vertical="top"/>
    </xf>
    <xf numFmtId="0" fontId="100" fillId="0" borderId="54"/>
    <xf numFmtId="0" fontId="139" fillId="0" borderId="38"/>
    <xf numFmtId="0" fontId="22" fillId="0" borderId="0">
      <alignment vertical="top"/>
    </xf>
    <xf numFmtId="0" fontId="45" fillId="0" borderId="38"/>
    <xf numFmtId="0" fontId="122" fillId="0" borderId="54"/>
    <xf numFmtId="0" fontId="122" fillId="0" borderId="54"/>
    <xf numFmtId="0" fontId="41" fillId="14" borderId="0"/>
    <xf numFmtId="0" fontId="67" fillId="48" borderId="0"/>
    <xf numFmtId="0" fontId="22" fillId="0" borderId="0">
      <alignment vertical="top"/>
    </xf>
    <xf numFmtId="0" fontId="52" fillId="14" borderId="0"/>
    <xf numFmtId="0" fontId="22" fillId="0" borderId="0">
      <alignment vertical="top"/>
    </xf>
    <xf numFmtId="0" fontId="101" fillId="14" borderId="0"/>
    <xf numFmtId="0" fontId="52" fillId="14" borderId="0"/>
    <xf numFmtId="0" fontId="101" fillId="14" borderId="0"/>
    <xf numFmtId="0" fontId="52" fillId="14" borderId="0"/>
    <xf numFmtId="0" fontId="140" fillId="14" borderId="0"/>
    <xf numFmtId="0" fontId="41" fillId="14" borderId="0"/>
    <xf numFmtId="0" fontId="22" fillId="0" borderId="0">
      <alignment vertical="top"/>
    </xf>
    <xf numFmtId="0" fontId="41" fillId="14" borderId="0"/>
    <xf numFmtId="0" fontId="52" fillId="14" borderId="0"/>
    <xf numFmtId="0" fontId="52" fillId="14" borderId="0"/>
    <xf numFmtId="0" fontId="123" fillId="48" borderId="0"/>
    <xf numFmtId="0" fontId="123" fillId="48" borderId="0"/>
    <xf numFmtId="0" fontId="75" fillId="0" borderId="0">
      <alignment vertical="center"/>
    </xf>
    <xf numFmtId="0" fontId="75" fillId="0" borderId="0">
      <alignment vertical="center"/>
    </xf>
    <xf numFmtId="0" fontId="4" fillId="0" borderId="0">
      <alignment vertical="top"/>
    </xf>
    <xf numFmtId="0" fontId="3" fillId="0" borderId="0">
      <alignment vertical="top"/>
    </xf>
    <xf numFmtId="0" fontId="85" fillId="0" borderId="0">
      <alignment vertical="center"/>
    </xf>
    <xf numFmtId="0" fontId="4" fillId="0" borderId="0">
      <alignment vertical="top"/>
    </xf>
    <xf numFmtId="0" fontId="3" fillId="0" borderId="0">
      <alignment vertical="top"/>
    </xf>
    <xf numFmtId="0" fontId="85" fillId="0" borderId="0">
      <alignment vertical="center"/>
    </xf>
    <xf numFmtId="0" fontId="4" fillId="0" borderId="0">
      <alignment vertical="top"/>
    </xf>
    <xf numFmtId="0" fontId="3" fillId="0" borderId="0">
      <alignment vertical="top"/>
    </xf>
    <xf numFmtId="0" fontId="86" fillId="0" borderId="0">
      <alignment vertical="center"/>
    </xf>
    <xf numFmtId="0" fontId="86" fillId="0" borderId="0">
      <alignment vertical="center"/>
    </xf>
    <xf numFmtId="0" fontId="4" fillId="0" borderId="0">
      <alignment vertical="top"/>
    </xf>
    <xf numFmtId="0" fontId="3" fillId="0" borderId="0">
      <alignment vertical="top"/>
    </xf>
    <xf numFmtId="0" fontId="87" fillId="0" borderId="0">
      <alignment vertical="center"/>
    </xf>
    <xf numFmtId="0" fontId="87" fillId="0" borderId="0">
      <alignment vertical="center"/>
    </xf>
    <xf numFmtId="0" fontId="4" fillId="0" borderId="0">
      <alignment vertical="top"/>
    </xf>
    <xf numFmtId="0" fontId="3" fillId="0" borderId="0">
      <alignment vertical="top"/>
    </xf>
    <xf numFmtId="176" fontId="12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50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8" fillId="0" borderId="0"/>
    <xf numFmtId="0" fontId="89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3" fillId="0" borderId="0"/>
    <xf numFmtId="0" fontId="2" fillId="0" borderId="0"/>
    <xf numFmtId="0" fontId="8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2" fillId="0" borderId="0"/>
    <xf numFmtId="0" fontId="8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2" fillId="0" borderId="0"/>
    <xf numFmtId="0" fontId="8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2" fillId="0" borderId="0"/>
    <xf numFmtId="0" fontId="8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8" fillId="0" borderId="0"/>
    <xf numFmtId="0" fontId="2" fillId="0" borderId="0"/>
    <xf numFmtId="0" fontId="8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8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2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8" fillId="0" borderId="0"/>
    <xf numFmtId="0" fontId="50" fillId="0" borderId="0"/>
    <xf numFmtId="0" fontId="2" fillId="0" borderId="0"/>
    <xf numFmtId="0" fontId="8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8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2" fillId="0" borderId="0"/>
    <xf numFmtId="0" fontId="8" fillId="0" borderId="0"/>
    <xf numFmtId="0" fontId="50" fillId="0" borderId="0"/>
    <xf numFmtId="0" fontId="2" fillId="0" borderId="0"/>
    <xf numFmtId="0" fontId="8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8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1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8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50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50" fillId="0" borderId="0"/>
    <xf numFmtId="0" fontId="8" fillId="0" borderId="0"/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8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130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50" fillId="0" borderId="0"/>
    <xf numFmtId="0" fontId="8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37" fontId="34" fillId="0" borderId="0"/>
    <xf numFmtId="0" fontId="3" fillId="0" borderId="0"/>
    <xf numFmtId="0" fontId="27" fillId="0" borderId="0"/>
    <xf numFmtId="0" fontId="71" fillId="0" borderId="0"/>
    <xf numFmtId="0" fontId="4" fillId="0" borderId="0">
      <alignment vertical="top"/>
    </xf>
    <xf numFmtId="0" fontId="3" fillId="0" borderId="0">
      <alignment vertical="top"/>
    </xf>
    <xf numFmtId="169" fontId="73" fillId="0" borderId="0"/>
    <xf numFmtId="0" fontId="4" fillId="0" borderId="0"/>
    <xf numFmtId="0" fontId="3" fillId="0" borderId="0"/>
    <xf numFmtId="169" fontId="73" fillId="0" borderId="0"/>
    <xf numFmtId="0" fontId="8" fillId="0" borderId="0"/>
    <xf numFmtId="169" fontId="7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169" fontId="7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8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50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169" fontId="7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37" fontId="28" fillId="0" borderId="0"/>
    <xf numFmtId="0" fontId="4" fillId="0" borderId="0">
      <alignment vertical="top"/>
    </xf>
    <xf numFmtId="0" fontId="3" fillId="0" borderId="0">
      <alignment vertical="top"/>
    </xf>
    <xf numFmtId="169" fontId="73" fillId="0" borderId="0"/>
    <xf numFmtId="0" fontId="22" fillId="0" borderId="0"/>
    <xf numFmtId="0" fontId="8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50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169" fontId="7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169" fontId="73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/>
    <xf numFmtId="0" fontId="3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3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2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2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2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2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2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89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89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89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89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22" fillId="0" borderId="0"/>
    <xf numFmtId="0" fontId="8" fillId="0" borderId="0"/>
    <xf numFmtId="0" fontId="8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50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91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91" fillId="0" borderId="0">
      <alignment vertical="top"/>
    </xf>
    <xf numFmtId="0" fontId="8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8" fillId="0" borderId="0"/>
    <xf numFmtId="0" fontId="50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71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91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89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89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89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89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89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3" fillId="0" borderId="0">
      <alignment vertical="top"/>
    </xf>
    <xf numFmtId="0" fontId="91" fillId="0" borderId="0"/>
    <xf numFmtId="0" fontId="4" fillId="0" borderId="0"/>
    <xf numFmtId="0" fontId="3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>
      <alignment vertical="top"/>
    </xf>
    <xf numFmtId="0" fontId="27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89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89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37" fontId="28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8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37" fontId="28" fillId="0" borderId="0"/>
    <xf numFmtId="0" fontId="4" fillId="0" borderId="0"/>
    <xf numFmtId="0" fontId="3" fillId="0" borderId="0"/>
    <xf numFmtId="0" fontId="4" fillId="0" borderId="0"/>
    <xf numFmtId="37" fontId="2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3" fillId="0" borderId="0"/>
    <xf numFmtId="0" fontId="8" fillId="0" borderId="0"/>
    <xf numFmtId="0" fontId="4" fillId="0" borderId="0"/>
    <xf numFmtId="0" fontId="3" fillId="0" borderId="0"/>
    <xf numFmtId="0" fontId="22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91" fillId="0" borderId="0">
      <alignment vertical="top"/>
    </xf>
    <xf numFmtId="0" fontId="91" fillId="0" borderId="0">
      <alignment vertical="top"/>
    </xf>
    <xf numFmtId="0" fontId="117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93" fillId="0" borderId="0"/>
    <xf numFmtId="0" fontId="8" fillId="0" borderId="0"/>
    <xf numFmtId="0" fontId="93" fillId="0" borderId="0"/>
    <xf numFmtId="0" fontId="4" fillId="0" borderId="0"/>
    <xf numFmtId="0" fontId="4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2" fillId="0" borderId="0"/>
    <xf numFmtId="0" fontId="4" fillId="0" borderId="0"/>
    <xf numFmtId="0" fontId="7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72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3" fillId="0" borderId="0"/>
    <xf numFmtId="0" fontId="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3" fillId="0" borderId="0">
      <alignment vertical="top"/>
    </xf>
    <xf numFmtId="0" fontId="4" fillId="0" borderId="0"/>
    <xf numFmtId="0" fontId="91" fillId="0" borderId="0">
      <alignment vertical="top"/>
    </xf>
    <xf numFmtId="0" fontId="91" fillId="0" borderId="0">
      <alignment vertical="top"/>
    </xf>
    <xf numFmtId="0" fontId="91" fillId="0" borderId="0">
      <alignment vertical="top"/>
    </xf>
    <xf numFmtId="0" fontId="91" fillId="0" borderId="0">
      <alignment vertical="top"/>
    </xf>
    <xf numFmtId="0" fontId="91" fillId="0" borderId="0">
      <alignment vertical="top"/>
    </xf>
    <xf numFmtId="0" fontId="117" fillId="0" borderId="0">
      <alignment vertical="top"/>
    </xf>
    <xf numFmtId="0" fontId="91" fillId="0" borderId="0">
      <alignment vertical="top"/>
    </xf>
    <xf numFmtId="0" fontId="117" fillId="0" borderId="0">
      <alignment vertical="top"/>
    </xf>
    <xf numFmtId="0" fontId="8" fillId="0" borderId="0"/>
    <xf numFmtId="0" fontId="8" fillId="0" borderId="0"/>
    <xf numFmtId="0" fontId="50" fillId="0" borderId="0"/>
    <xf numFmtId="0" fontId="3" fillId="0" borderId="0"/>
    <xf numFmtId="0" fontId="3" fillId="0" borderId="0"/>
    <xf numFmtId="0" fontId="8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8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3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11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2" fillId="0" borderId="0"/>
    <xf numFmtId="0" fontId="8" fillId="0" borderId="0"/>
    <xf numFmtId="0" fontId="50" fillId="0" borderId="0"/>
    <xf numFmtId="0" fontId="8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8" fillId="0" borderId="0"/>
    <xf numFmtId="0" fontId="50" fillId="0" borderId="0"/>
    <xf numFmtId="0" fontId="4" fillId="0" borderId="0">
      <alignment vertical="top"/>
    </xf>
    <xf numFmtId="0" fontId="3" fillId="0" borderId="0">
      <alignment vertical="top"/>
    </xf>
    <xf numFmtId="0" fontId="50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50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37" fontId="34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50" fillId="0" borderId="0"/>
    <xf numFmtId="0" fontId="8" fillId="0" borderId="0"/>
    <xf numFmtId="0" fontId="2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4" fillId="0" borderId="0">
      <alignment vertical="top"/>
    </xf>
    <xf numFmtId="0" fontId="3" fillId="0" borderId="0">
      <alignment vertical="top"/>
    </xf>
    <xf numFmtId="0" fontId="8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>
      <alignment vertical="top"/>
    </xf>
    <xf numFmtId="0" fontId="3" fillId="0" borderId="0">
      <alignment vertical="top"/>
    </xf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8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28" fillId="45" borderId="48"/>
    <xf numFmtId="0" fontId="4" fillId="18" borderId="40"/>
    <xf numFmtId="0" fontId="4" fillId="18" borderId="40"/>
    <xf numFmtId="0" fontId="3" fillId="18" borderId="40"/>
    <xf numFmtId="0" fontId="3" fillId="18" borderId="40"/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4" fillId="18" borderId="40"/>
    <xf numFmtId="0" fontId="3" fillId="18" borderId="40"/>
    <xf numFmtId="0" fontId="3" fillId="18" borderId="40"/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4" fillId="18" borderId="40"/>
    <xf numFmtId="0" fontId="3" fillId="18" borderId="40"/>
    <xf numFmtId="0" fontId="3" fillId="18" borderId="40"/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4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4" fillId="18" borderId="40"/>
    <xf numFmtId="0" fontId="4" fillId="18" borderId="40"/>
    <xf numFmtId="0" fontId="3" fillId="18" borderId="40"/>
    <xf numFmtId="0" fontId="3" fillId="18" borderId="40"/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4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4" fillId="18" borderId="40"/>
    <xf numFmtId="0" fontId="4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4" fillId="18" borderId="40"/>
    <xf numFmtId="0" fontId="4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4" fillId="18" borderId="40"/>
    <xf numFmtId="0" fontId="3" fillId="18" borderId="40"/>
    <xf numFmtId="0" fontId="3" fillId="18" borderId="40"/>
    <xf numFmtId="0" fontId="4" fillId="18" borderId="40"/>
    <xf numFmtId="0" fontId="3" fillId="18" borderId="40"/>
    <xf numFmtId="0" fontId="3" fillId="18" borderId="40"/>
    <xf numFmtId="0" fontId="8" fillId="45" borderId="48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94" fillId="18" borderId="40"/>
    <xf numFmtId="0" fontId="4" fillId="18" borderId="40"/>
    <xf numFmtId="0" fontId="3" fillId="18" borderId="40"/>
    <xf numFmtId="0" fontId="130" fillId="18" borderId="40"/>
    <xf numFmtId="0" fontId="4" fillId="18" borderId="40"/>
    <xf numFmtId="0" fontId="3" fillId="18" borderId="40"/>
    <xf numFmtId="0" fontId="4" fillId="18" borderId="4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18" borderId="4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3" fillId="18" borderId="40"/>
    <xf numFmtId="0" fontId="4" fillId="18" borderId="40"/>
    <xf numFmtId="0" fontId="3" fillId="18" borderId="40"/>
    <xf numFmtId="0" fontId="3" fillId="18" borderId="40"/>
    <xf numFmtId="0" fontId="4" fillId="18" borderId="40"/>
    <xf numFmtId="0" fontId="3" fillId="18" borderId="40"/>
    <xf numFmtId="0" fontId="3" fillId="18" borderId="40"/>
    <xf numFmtId="0" fontId="4" fillId="18" borderId="40"/>
    <xf numFmtId="0" fontId="3" fillId="18" borderId="40"/>
    <xf numFmtId="0" fontId="3" fillId="18" borderId="40"/>
    <xf numFmtId="0" fontId="3" fillId="18" borderId="40"/>
    <xf numFmtId="0" fontId="2" fillId="18" borderId="40"/>
    <xf numFmtId="0" fontId="50" fillId="45" borderId="48"/>
    <xf numFmtId="0" fontId="4" fillId="18" borderId="40"/>
    <xf numFmtId="0" fontId="3" fillId="18" borderId="40"/>
    <xf numFmtId="0" fontId="2" fillId="18" borderId="40"/>
    <xf numFmtId="0" fontId="8" fillId="45" borderId="48"/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8" fillId="45" borderId="48"/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28" fillId="45" borderId="48"/>
    <xf numFmtId="0" fontId="4" fillId="18" borderId="40"/>
    <xf numFmtId="0" fontId="3" fillId="18" borderId="40"/>
    <xf numFmtId="0" fontId="2" fillId="18" borderId="40"/>
    <xf numFmtId="0" fontId="4" fillId="18" borderId="40"/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2" fillId="18" borderId="40"/>
    <xf numFmtId="0" fontId="4" fillId="18" borderId="40"/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18" borderId="40"/>
    <xf numFmtId="0" fontId="4" fillId="18" borderId="40"/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4" fillId="18" borderId="40"/>
    <xf numFmtId="0" fontId="3" fillId="18" borderId="40"/>
    <xf numFmtId="0" fontId="3" fillId="18" borderId="40"/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2" fillId="18" borderId="40"/>
    <xf numFmtId="0" fontId="4" fillId="18" borderId="40"/>
    <xf numFmtId="0" fontId="4" fillId="18" borderId="40"/>
    <xf numFmtId="0" fontId="4" fillId="18" borderId="40"/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4" fillId="18" borderId="40"/>
    <xf numFmtId="0" fontId="3" fillId="18" borderId="40"/>
    <xf numFmtId="0" fontId="3" fillId="18" borderId="40"/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4" fillId="18" borderId="40"/>
    <xf numFmtId="0" fontId="4" fillId="18" borderId="40"/>
    <xf numFmtId="0" fontId="3" fillId="18" borderId="40"/>
    <xf numFmtId="0" fontId="3" fillId="18" borderId="40"/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4" fillId="18" borderId="40"/>
    <xf numFmtId="0" fontId="3" fillId="18" borderId="40"/>
    <xf numFmtId="0" fontId="3" fillId="18" borderId="40"/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18" borderId="40"/>
    <xf numFmtId="0" fontId="4" fillId="18" borderId="40"/>
    <xf numFmtId="0" fontId="4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4" fillId="18" borderId="40"/>
    <xf numFmtId="0" fontId="4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4" fillId="18" borderId="40"/>
    <xf numFmtId="0" fontId="3" fillId="18" borderId="40"/>
    <xf numFmtId="0" fontId="3" fillId="18" borderId="40"/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3" fillId="18" borderId="40"/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3" fillId="18" borderId="40"/>
    <xf numFmtId="0" fontId="8" fillId="45" borderId="48"/>
    <xf numFmtId="0" fontId="4" fillId="18" borderId="40"/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18" borderId="40"/>
    <xf numFmtId="0" fontId="4" fillId="18" borderId="40"/>
    <xf numFmtId="0" fontId="3" fillId="18" borderId="40"/>
    <xf numFmtId="0" fontId="4" fillId="18" borderId="40"/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18" borderId="4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18" borderId="40"/>
    <xf numFmtId="0" fontId="3" fillId="18" borderId="40"/>
    <xf numFmtId="0" fontId="4" fillId="18" borderId="40"/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18" borderId="4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18" borderId="40"/>
    <xf numFmtId="0" fontId="3" fillId="18" borderId="40"/>
    <xf numFmtId="0" fontId="4" fillId="18" borderId="40"/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18" borderId="40"/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3" fillId="18" borderId="40"/>
    <xf numFmtId="0" fontId="3" fillId="18" borderId="40"/>
    <xf numFmtId="0" fontId="8" fillId="45" borderId="48"/>
    <xf numFmtId="0" fontId="4" fillId="18" borderId="40"/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18" borderId="4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18" borderId="40"/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18" borderId="4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37" fontId="75" fillId="0" borderId="0">
      <alignment horizontal="right" vertical="center"/>
    </xf>
    <xf numFmtId="37" fontId="75" fillId="0" borderId="0">
      <alignment horizontal="right" vertical="center"/>
    </xf>
    <xf numFmtId="0" fontId="4" fillId="0" borderId="0">
      <alignment vertical="top"/>
    </xf>
    <xf numFmtId="0" fontId="3" fillId="0" borderId="0">
      <alignment vertical="top"/>
    </xf>
    <xf numFmtId="37" fontId="85" fillId="0" borderId="0">
      <alignment horizontal="right" vertical="center"/>
    </xf>
    <xf numFmtId="37" fontId="85" fillId="0" borderId="0">
      <alignment horizontal="right" vertical="center"/>
    </xf>
    <xf numFmtId="0" fontId="4" fillId="0" borderId="0">
      <alignment vertical="top"/>
    </xf>
    <xf numFmtId="0" fontId="3" fillId="0" borderId="0">
      <alignment vertical="top"/>
    </xf>
    <xf numFmtId="37" fontId="86" fillId="0" borderId="0">
      <alignment horizontal="right" vertical="center"/>
    </xf>
    <xf numFmtId="37" fontId="86" fillId="0" borderId="0">
      <alignment horizontal="right" vertical="center"/>
    </xf>
    <xf numFmtId="0" fontId="4" fillId="0" borderId="0">
      <alignment vertical="top"/>
    </xf>
    <xf numFmtId="0" fontId="3" fillId="0" borderId="0">
      <alignment vertical="top"/>
    </xf>
    <xf numFmtId="37" fontId="87" fillId="0" borderId="0">
      <alignment horizontal="right" vertical="center"/>
    </xf>
    <xf numFmtId="37" fontId="87" fillId="0" borderId="0">
      <alignment horizontal="right" vertical="center"/>
    </xf>
    <xf numFmtId="0" fontId="4" fillId="0" borderId="0">
      <alignment vertical="top"/>
    </xf>
    <xf numFmtId="0" fontId="3" fillId="0" borderId="0">
      <alignment vertical="top"/>
    </xf>
    <xf numFmtId="0" fontId="43" fillId="16" borderId="37"/>
    <xf numFmtId="0" fontId="68" fillId="57" borderId="49"/>
    <xf numFmtId="0" fontId="4" fillId="0" borderId="0">
      <alignment vertical="top"/>
    </xf>
    <xf numFmtId="0" fontId="3" fillId="0" borderId="0">
      <alignment vertical="top"/>
    </xf>
    <xf numFmtId="0" fontId="43" fillId="16" borderId="37"/>
    <xf numFmtId="0" fontId="4" fillId="0" borderId="0">
      <alignment vertical="top"/>
    </xf>
    <xf numFmtId="0" fontId="3" fillId="0" borderId="0">
      <alignment vertical="top"/>
    </xf>
    <xf numFmtId="0" fontId="102" fillId="67" borderId="49"/>
    <xf numFmtId="0" fontId="141" fillId="16" borderId="37"/>
    <xf numFmtId="0" fontId="4" fillId="0" borderId="0">
      <alignment vertical="top"/>
    </xf>
    <xf numFmtId="0" fontId="3" fillId="0" borderId="0">
      <alignment vertical="top"/>
    </xf>
    <xf numFmtId="0" fontId="43" fillId="16" borderId="37"/>
    <xf numFmtId="0" fontId="68" fillId="67" borderId="49"/>
    <xf numFmtId="0" fontId="68" fillId="67" borderId="49"/>
    <xf numFmtId="0" fontId="77" fillId="0" borderId="0">
      <alignment vertical="center"/>
    </xf>
    <xf numFmtId="0" fontId="77" fillId="0" borderId="0">
      <alignment vertical="center"/>
    </xf>
    <xf numFmtId="0" fontId="4" fillId="0" borderId="0">
      <alignment vertical="top"/>
    </xf>
    <xf numFmtId="0" fontId="3" fillId="0" borderId="0">
      <alignment vertical="top"/>
    </xf>
    <xf numFmtId="9" fontId="8" fillId="0" borderId="0"/>
    <xf numFmtId="170" fontId="75" fillId="0" borderId="0">
      <alignment horizontal="right" vertical="center"/>
    </xf>
    <xf numFmtId="170" fontId="75" fillId="0" borderId="0">
      <alignment horizontal="right" vertical="center"/>
    </xf>
    <xf numFmtId="0" fontId="4" fillId="0" borderId="0">
      <alignment vertical="top"/>
    </xf>
    <xf numFmtId="0" fontId="3" fillId="0" borderId="0">
      <alignment vertical="top"/>
    </xf>
    <xf numFmtId="39" fontId="75" fillId="0" borderId="0">
      <alignment horizontal="right" vertical="center"/>
    </xf>
    <xf numFmtId="39" fontId="75" fillId="0" borderId="0">
      <alignment horizontal="right" vertical="center"/>
    </xf>
    <xf numFmtId="0" fontId="4" fillId="0" borderId="0">
      <alignment vertical="top"/>
    </xf>
    <xf numFmtId="0" fontId="3" fillId="0" borderId="0">
      <alignment vertical="top"/>
    </xf>
    <xf numFmtId="171" fontId="85" fillId="0" borderId="0">
      <alignment horizontal="right" vertical="center"/>
    </xf>
    <xf numFmtId="0" fontId="4" fillId="0" borderId="0">
      <alignment vertical="top"/>
    </xf>
    <xf numFmtId="0" fontId="3" fillId="0" borderId="0">
      <alignment vertical="top"/>
    </xf>
    <xf numFmtId="171" fontId="85" fillId="0" borderId="0">
      <alignment horizontal="right" vertical="center"/>
    </xf>
    <xf numFmtId="0" fontId="4" fillId="0" borderId="0">
      <alignment vertical="top"/>
    </xf>
    <xf numFmtId="0" fontId="3" fillId="0" borderId="0">
      <alignment vertical="top"/>
    </xf>
    <xf numFmtId="39" fontId="85" fillId="0" borderId="0">
      <alignment horizontal="right" vertical="center"/>
    </xf>
    <xf numFmtId="39" fontId="85" fillId="0" borderId="0">
      <alignment horizontal="right" vertical="center"/>
    </xf>
    <xf numFmtId="0" fontId="4" fillId="0" borderId="0">
      <alignment vertical="top"/>
    </xf>
    <xf numFmtId="0" fontId="3" fillId="0" borderId="0">
      <alignment vertical="top"/>
    </xf>
    <xf numFmtId="170" fontId="86" fillId="0" borderId="0">
      <alignment horizontal="right" vertical="center"/>
    </xf>
    <xf numFmtId="170" fontId="86" fillId="0" borderId="0">
      <alignment horizontal="right" vertical="center"/>
    </xf>
    <xf numFmtId="0" fontId="4" fillId="0" borderId="0">
      <alignment vertical="top"/>
    </xf>
    <xf numFmtId="0" fontId="3" fillId="0" borderId="0">
      <alignment vertical="top"/>
    </xf>
    <xf numFmtId="10" fontId="86" fillId="0" borderId="0">
      <alignment horizontal="right" vertical="center"/>
    </xf>
    <xf numFmtId="10" fontId="86" fillId="0" borderId="0">
      <alignment horizontal="right" vertical="center"/>
    </xf>
    <xf numFmtId="0" fontId="4" fillId="0" borderId="0">
      <alignment vertical="top"/>
    </xf>
    <xf numFmtId="0" fontId="3" fillId="0" borderId="0">
      <alignment vertical="top"/>
    </xf>
    <xf numFmtId="170" fontId="87" fillId="0" borderId="0">
      <alignment horizontal="right" vertical="center"/>
    </xf>
    <xf numFmtId="170" fontId="87" fillId="0" borderId="0">
      <alignment horizontal="right" vertical="center"/>
    </xf>
    <xf numFmtId="0" fontId="4" fillId="0" borderId="0">
      <alignment vertical="top"/>
    </xf>
    <xf numFmtId="0" fontId="3" fillId="0" borderId="0">
      <alignment vertical="top"/>
    </xf>
    <xf numFmtId="10" fontId="87" fillId="0" borderId="0">
      <alignment horizontal="right" vertical="center"/>
    </xf>
    <xf numFmtId="10" fontId="87" fillId="0" borderId="0">
      <alignment horizontal="right" vertical="center"/>
    </xf>
    <xf numFmtId="0" fontId="4" fillId="0" borderId="0">
      <alignment vertical="top"/>
    </xf>
    <xf numFmtId="0" fontId="3" fillId="0" borderId="0">
      <alignment vertical="top"/>
    </xf>
    <xf numFmtId="9" fontId="4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8" fillId="0" borderId="0"/>
    <xf numFmtId="9" fontId="8" fillId="0" borderId="0"/>
    <xf numFmtId="9" fontId="50" fillId="0" borderId="0"/>
    <xf numFmtId="9" fontId="8" fillId="0" borderId="0"/>
    <xf numFmtId="9" fontId="3" fillId="0" borderId="0"/>
    <xf numFmtId="9" fontId="4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8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8" fillId="0" borderId="0"/>
    <xf numFmtId="9" fontId="4" fillId="0" borderId="0"/>
    <xf numFmtId="9" fontId="130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8" fillId="0" borderId="0"/>
    <xf numFmtId="9" fontId="4" fillId="0" borderId="0"/>
    <xf numFmtId="9" fontId="4" fillId="0" borderId="0"/>
    <xf numFmtId="9" fontId="4" fillId="0" borderId="0"/>
    <xf numFmtId="9" fontId="50" fillId="0" borderId="0"/>
    <xf numFmtId="9" fontId="8" fillId="0" borderId="0"/>
    <xf numFmtId="9" fontId="4" fillId="0" borderId="0"/>
    <xf numFmtId="9" fontId="8" fillId="0" borderId="0"/>
    <xf numFmtId="9" fontId="8" fillId="0" borderId="0"/>
    <xf numFmtId="9" fontId="50" fillId="0" borderId="0"/>
    <xf numFmtId="9" fontId="4" fillId="0" borderId="0"/>
    <xf numFmtId="9" fontId="4" fillId="0" borderId="0"/>
    <xf numFmtId="9" fontId="4" fillId="0" borderId="0"/>
    <xf numFmtId="9" fontId="4" fillId="0" borderId="0"/>
    <xf numFmtId="0" fontId="4" fillId="0" borderId="0">
      <alignment vertical="top"/>
    </xf>
    <xf numFmtId="0" fontId="3" fillId="0" borderId="0">
      <alignment vertical="top"/>
    </xf>
    <xf numFmtId="9" fontId="4" fillId="0" borderId="0"/>
    <xf numFmtId="9" fontId="4" fillId="0" borderId="0"/>
    <xf numFmtId="9" fontId="4" fillId="0" borderId="0"/>
    <xf numFmtId="9" fontId="4" fillId="0" borderId="0"/>
    <xf numFmtId="9" fontId="8" fillId="0" borderId="0"/>
    <xf numFmtId="9" fontId="3" fillId="0" borderId="0"/>
    <xf numFmtId="9" fontId="50" fillId="0" borderId="0"/>
    <xf numFmtId="9" fontId="8" fillId="0" borderId="0"/>
    <xf numFmtId="9" fontId="4" fillId="0" borderId="0"/>
    <xf numFmtId="9" fontId="8" fillId="0" borderId="0"/>
    <xf numFmtId="9" fontId="4" fillId="0" borderId="0"/>
    <xf numFmtId="9" fontId="4" fillId="0" borderId="0"/>
    <xf numFmtId="9" fontId="3" fillId="0" borderId="0"/>
    <xf numFmtId="9" fontId="8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4" fillId="0" borderId="0"/>
    <xf numFmtId="9" fontId="3" fillId="0" borderId="0"/>
    <xf numFmtId="9" fontId="4" fillId="0" borderId="0"/>
    <xf numFmtId="9" fontId="4" fillId="0" borderId="0"/>
    <xf numFmtId="9" fontId="4" fillId="0" borderId="0"/>
    <xf numFmtId="9" fontId="3" fillId="0" borderId="0"/>
    <xf numFmtId="9" fontId="4" fillId="0" borderId="0"/>
    <xf numFmtId="9" fontId="3" fillId="0" borderId="0"/>
    <xf numFmtId="9" fontId="4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4" fillId="0" borderId="0"/>
    <xf numFmtId="9" fontId="3" fillId="0" borderId="0"/>
    <xf numFmtId="9" fontId="4" fillId="0" borderId="0"/>
    <xf numFmtId="9" fontId="4" fillId="0" borderId="0"/>
    <xf numFmtId="9" fontId="4" fillId="0" borderId="0"/>
    <xf numFmtId="9" fontId="3" fillId="0" borderId="0"/>
    <xf numFmtId="9" fontId="8" fillId="0" borderId="0"/>
    <xf numFmtId="9" fontId="4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4" fillId="0" borderId="0"/>
    <xf numFmtId="0" fontId="4" fillId="0" borderId="0">
      <alignment vertical="top"/>
    </xf>
    <xf numFmtId="0" fontId="3" fillId="0" borderId="0">
      <alignment vertical="top"/>
    </xf>
    <xf numFmtId="9" fontId="4" fillId="0" borderId="0"/>
    <xf numFmtId="9" fontId="3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8" fillId="0" borderId="0"/>
    <xf numFmtId="9" fontId="4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4" fillId="0" borderId="0"/>
    <xf numFmtId="9" fontId="3" fillId="0" borderId="0"/>
    <xf numFmtId="9" fontId="8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8" fillId="0" borderId="0"/>
    <xf numFmtId="9" fontId="4" fillId="0" borderId="0"/>
    <xf numFmtId="9" fontId="3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8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8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8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8" fillId="0" borderId="0"/>
    <xf numFmtId="9" fontId="3" fillId="0" borderId="0"/>
    <xf numFmtId="9" fontId="8" fillId="0" borderId="0"/>
    <xf numFmtId="9" fontId="8" fillId="0" borderId="0"/>
    <xf numFmtId="9" fontId="8" fillId="0" borderId="0"/>
    <xf numFmtId="9" fontId="50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50" fillId="0" borderId="0"/>
    <xf numFmtId="9" fontId="50" fillId="0" borderId="0"/>
    <xf numFmtId="9" fontId="8" fillId="0" borderId="0"/>
    <xf numFmtId="9" fontId="8" fillId="0" borderId="0"/>
    <xf numFmtId="9" fontId="8" fillId="0" borderId="0"/>
    <xf numFmtId="9" fontId="50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50" fillId="0" borderId="0"/>
    <xf numFmtId="9" fontId="50" fillId="0" borderId="0"/>
    <xf numFmtId="9" fontId="8" fillId="0" borderId="0"/>
    <xf numFmtId="9" fontId="8" fillId="0" borderId="0"/>
    <xf numFmtId="9" fontId="8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8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8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8" fillId="0" borderId="0"/>
    <xf numFmtId="9" fontId="8" fillId="0" borderId="0"/>
    <xf numFmtId="9" fontId="50" fillId="0" borderId="0"/>
    <xf numFmtId="9" fontId="8" fillId="0" borderId="0"/>
    <xf numFmtId="9" fontId="8" fillId="0" borderId="0"/>
    <xf numFmtId="9" fontId="50" fillId="0" borderId="0"/>
    <xf numFmtId="9" fontId="3" fillId="0" borderId="0"/>
    <xf numFmtId="9" fontId="4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8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8" fillId="0" borderId="0"/>
    <xf numFmtId="9" fontId="8" fillId="0" borderId="0"/>
    <xf numFmtId="9" fontId="8" fillId="0" borderId="0"/>
    <xf numFmtId="9" fontId="4" fillId="0" borderId="0"/>
    <xf numFmtId="9" fontId="3" fillId="0" borderId="0"/>
    <xf numFmtId="9" fontId="4" fillId="0" borderId="0"/>
    <xf numFmtId="9" fontId="3" fillId="0" borderId="0"/>
    <xf numFmtId="9" fontId="50" fillId="0" borderId="0"/>
    <xf numFmtId="9" fontId="50" fillId="0" borderId="0"/>
    <xf numFmtId="9" fontId="50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50" fillId="0" borderId="0"/>
    <xf numFmtId="9" fontId="8" fillId="0" borderId="0"/>
    <xf numFmtId="9" fontId="50" fillId="0" borderId="0"/>
    <xf numFmtId="0" fontId="4" fillId="0" borderId="0">
      <alignment vertical="top"/>
    </xf>
    <xf numFmtId="0" fontId="3" fillId="0" borderId="0">
      <alignment vertical="top"/>
    </xf>
    <xf numFmtId="9" fontId="50" fillId="0" borderId="0"/>
    <xf numFmtId="9" fontId="8" fillId="0" borderId="0"/>
    <xf numFmtId="9" fontId="8" fillId="0" borderId="0"/>
    <xf numFmtId="0" fontId="4" fillId="0" borderId="0">
      <alignment vertical="top"/>
    </xf>
    <xf numFmtId="0" fontId="3" fillId="0" borderId="0">
      <alignment vertical="top"/>
    </xf>
    <xf numFmtId="9" fontId="8" fillId="0" borderId="0"/>
    <xf numFmtId="9" fontId="8" fillId="0" borderId="0"/>
    <xf numFmtId="9" fontId="8" fillId="0" borderId="0"/>
    <xf numFmtId="9" fontId="50" fillId="0" borderId="0"/>
    <xf numFmtId="0" fontId="4" fillId="0" borderId="0">
      <alignment vertical="top"/>
    </xf>
    <xf numFmtId="0" fontId="3" fillId="0" borderId="0">
      <alignment vertical="top"/>
    </xf>
    <xf numFmtId="9" fontId="8" fillId="0" borderId="0"/>
    <xf numFmtId="0" fontId="3" fillId="0" borderId="0">
      <alignment vertical="top"/>
    </xf>
    <xf numFmtId="9" fontId="8" fillId="0" borderId="0"/>
    <xf numFmtId="9" fontId="8" fillId="0" borderId="0"/>
    <xf numFmtId="9" fontId="8" fillId="0" borderId="0"/>
    <xf numFmtId="9" fontId="50" fillId="0" borderId="0"/>
    <xf numFmtId="0" fontId="4" fillId="0" borderId="0">
      <alignment vertical="top"/>
    </xf>
    <xf numFmtId="0" fontId="3" fillId="0" borderId="0">
      <alignment vertical="top"/>
    </xf>
    <xf numFmtId="9" fontId="50" fillId="0" borderId="0"/>
    <xf numFmtId="9" fontId="4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8" fillId="0" borderId="0"/>
    <xf numFmtId="0" fontId="4" fillId="0" borderId="0">
      <alignment vertical="top"/>
    </xf>
    <xf numFmtId="0" fontId="3" fillId="0" borderId="0">
      <alignment vertical="top"/>
    </xf>
    <xf numFmtId="9" fontId="4" fillId="0" borderId="0"/>
    <xf numFmtId="9" fontId="3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91" fillId="0" borderId="0"/>
    <xf numFmtId="9" fontId="91" fillId="0" borderId="0"/>
    <xf numFmtId="9" fontId="91" fillId="0" borderId="0"/>
    <xf numFmtId="9" fontId="91" fillId="0" borderId="0"/>
    <xf numFmtId="9" fontId="91" fillId="0" borderId="0"/>
    <xf numFmtId="9" fontId="117" fillId="0" borderId="0"/>
    <xf numFmtId="9" fontId="117" fillId="0" borderId="0"/>
    <xf numFmtId="9" fontId="8" fillId="0" borderId="0"/>
    <xf numFmtId="0" fontId="4" fillId="0" borderId="0">
      <alignment vertical="top"/>
    </xf>
    <xf numFmtId="0" fontId="3" fillId="0" borderId="0">
      <alignment vertical="top"/>
    </xf>
    <xf numFmtId="9" fontId="91" fillId="0" borderId="0"/>
    <xf numFmtId="9" fontId="91" fillId="0" borderId="0"/>
    <xf numFmtId="0" fontId="4" fillId="0" borderId="0">
      <alignment vertical="top"/>
    </xf>
    <xf numFmtId="0" fontId="3" fillId="0" borderId="0">
      <alignment vertical="top"/>
    </xf>
    <xf numFmtId="9" fontId="91" fillId="0" borderId="0"/>
    <xf numFmtId="9" fontId="91" fillId="0" borderId="0"/>
    <xf numFmtId="9" fontId="91" fillId="0" borderId="0"/>
    <xf numFmtId="9" fontId="117" fillId="0" borderId="0"/>
    <xf numFmtId="9" fontId="91" fillId="0" borderId="0"/>
    <xf numFmtId="9" fontId="117" fillId="0" borderId="0"/>
    <xf numFmtId="9" fontId="91" fillId="0" borderId="0"/>
    <xf numFmtId="9" fontId="91" fillId="0" borderId="0"/>
    <xf numFmtId="9" fontId="8" fillId="0" borderId="0"/>
    <xf numFmtId="9" fontId="8" fillId="0" borderId="0"/>
    <xf numFmtId="9" fontId="8" fillId="0" borderId="0"/>
    <xf numFmtId="9" fontId="91" fillId="0" borderId="0"/>
    <xf numFmtId="9" fontId="117" fillId="0" borderId="0"/>
    <xf numFmtId="0" fontId="4" fillId="0" borderId="0">
      <alignment vertical="top"/>
    </xf>
    <xf numFmtId="0" fontId="3" fillId="0" borderId="0">
      <alignment vertical="top"/>
    </xf>
    <xf numFmtId="9" fontId="91" fillId="0" borderId="0"/>
    <xf numFmtId="9" fontId="91" fillId="0" borderId="0"/>
    <xf numFmtId="9" fontId="117" fillId="0" borderId="0"/>
    <xf numFmtId="9" fontId="93" fillId="0" borderId="0"/>
    <xf numFmtId="9" fontId="8" fillId="0" borderId="0"/>
    <xf numFmtId="9" fontId="93" fillId="0" borderId="0"/>
    <xf numFmtId="9" fontId="8" fillId="0" borderId="0"/>
    <xf numFmtId="9" fontId="3" fillId="0" borderId="0"/>
    <xf numFmtId="9" fontId="4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91" fillId="0" borderId="0">
      <alignment vertical="top"/>
    </xf>
    <xf numFmtId="9" fontId="91" fillId="0" borderId="0">
      <alignment vertical="top"/>
    </xf>
    <xf numFmtId="9" fontId="117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3" fillId="0" borderId="0"/>
    <xf numFmtId="9" fontId="8" fillId="0" borderId="0"/>
    <xf numFmtId="9" fontId="3" fillId="0" borderId="0"/>
    <xf numFmtId="9" fontId="4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8" fillId="0" borderId="0"/>
    <xf numFmtId="9" fontId="3" fillId="0" borderId="0"/>
    <xf numFmtId="9" fontId="4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3" fillId="0" borderId="0"/>
    <xf numFmtId="9" fontId="8" fillId="0" borderId="0"/>
    <xf numFmtId="9" fontId="3" fillId="0" borderId="0"/>
    <xf numFmtId="9" fontId="4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8" fillId="0" borderId="0"/>
    <xf numFmtId="9" fontId="3" fillId="0" borderId="0"/>
    <xf numFmtId="9" fontId="4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0" fontId="4" fillId="0" borderId="0">
      <alignment vertical="top"/>
    </xf>
    <xf numFmtId="0" fontId="3" fillId="0" borderId="0">
      <alignment vertical="top"/>
    </xf>
    <xf numFmtId="9" fontId="3" fillId="0" borderId="0"/>
    <xf numFmtId="9" fontId="4" fillId="0" borderId="0"/>
    <xf numFmtId="9" fontId="4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3" fillId="0" borderId="0"/>
    <xf numFmtId="9" fontId="4" fillId="0" borderId="0"/>
    <xf numFmtId="9" fontId="3" fillId="0" borderId="0"/>
    <xf numFmtId="9" fontId="8" fillId="0" borderId="0"/>
    <xf numFmtId="9" fontId="8" fillId="0" borderId="0"/>
    <xf numFmtId="9" fontId="50" fillId="0" borderId="0"/>
    <xf numFmtId="9" fontId="8" fillId="0" borderId="0"/>
    <xf numFmtId="9" fontId="3" fillId="0" borderId="0"/>
    <xf numFmtId="0" fontId="27" fillId="68" borderId="0"/>
    <xf numFmtId="0" fontId="127" fillId="0" borderId="59"/>
    <xf numFmtId="0" fontId="88" fillId="0" borderId="0">
      <alignment vertical="center"/>
    </xf>
    <xf numFmtId="0" fontId="88" fillId="0" borderId="0">
      <alignment vertical="center"/>
    </xf>
    <xf numFmtId="0" fontId="4" fillId="0" borderId="0">
      <alignment vertical="top"/>
    </xf>
    <xf numFmtId="0" fontId="3" fillId="0" borderId="0">
      <alignment vertical="top"/>
    </xf>
    <xf numFmtId="0" fontId="27" fillId="68" borderId="56"/>
    <xf numFmtId="0" fontId="35" fillId="0" borderId="0"/>
    <xf numFmtId="0" fontId="129" fillId="7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9" fillId="0" borderId="0"/>
    <xf numFmtId="0" fontId="51" fillId="0" borderId="0"/>
    <xf numFmtId="0" fontId="4" fillId="0" borderId="0">
      <alignment vertical="top"/>
    </xf>
    <xf numFmtId="0" fontId="3" fillId="0" borderId="0">
      <alignment vertical="top"/>
    </xf>
    <xf numFmtId="0" fontId="110" fillId="0" borderId="0"/>
    <xf numFmtId="0" fontId="51" fillId="0" borderId="0"/>
    <xf numFmtId="0" fontId="110" fillId="0" borderId="0"/>
    <xf numFmtId="0" fontId="51" fillId="0" borderId="0"/>
    <xf numFmtId="0" fontId="137" fillId="0" borderId="0"/>
    <xf numFmtId="0" fontId="51" fillId="0" borderId="0"/>
    <xf numFmtId="0" fontId="51" fillId="0" borderId="0"/>
    <xf numFmtId="0" fontId="51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35" fillId="0" borderId="0"/>
    <xf numFmtId="0" fontId="51" fillId="0" borderId="0"/>
    <xf numFmtId="0" fontId="124" fillId="0" borderId="0"/>
    <xf numFmtId="0" fontId="35" fillId="0" borderId="0"/>
    <xf numFmtId="0" fontId="35" fillId="0" borderId="0"/>
    <xf numFmtId="0" fontId="51" fillId="0" borderId="0"/>
    <xf numFmtId="0" fontId="4" fillId="0" borderId="0">
      <alignment vertical="top"/>
    </xf>
    <xf numFmtId="0" fontId="3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41"/>
    <xf numFmtId="0" fontId="70" fillId="0" borderId="50"/>
    <xf numFmtId="0" fontId="8" fillId="0" borderId="51">
      <alignment vertical="top"/>
    </xf>
    <xf numFmtId="0" fontId="8" fillId="0" borderId="51">
      <alignment vertical="top"/>
    </xf>
    <xf numFmtId="0" fontId="4" fillId="0" borderId="0">
      <alignment vertical="top"/>
    </xf>
    <xf numFmtId="0" fontId="3" fillId="0" borderId="0">
      <alignment vertical="top"/>
    </xf>
    <xf numFmtId="0" fontId="142" fillId="0" borderId="41"/>
    <xf numFmtId="0" fontId="70" fillId="0" borderId="50"/>
    <xf numFmtId="0" fontId="33" fillId="0" borderId="41"/>
    <xf numFmtId="0" fontId="4" fillId="0" borderId="0">
      <alignment vertical="top"/>
    </xf>
    <xf numFmtId="0" fontId="3" fillId="0" borderId="0">
      <alignment vertical="top"/>
    </xf>
    <xf numFmtId="0" fontId="111" fillId="0" borderId="55"/>
    <xf numFmtId="0" fontId="8" fillId="0" borderId="51">
      <alignment vertical="top"/>
    </xf>
    <xf numFmtId="0" fontId="111" fillId="0" borderId="55"/>
    <xf numFmtId="0" fontId="33" fillId="0" borderId="41"/>
    <xf numFmtId="0" fontId="8" fillId="0" borderId="51"/>
    <xf numFmtId="0" fontId="50" fillId="0" borderId="51">
      <alignment vertical="top"/>
    </xf>
    <xf numFmtId="0" fontId="8" fillId="0" borderId="51">
      <alignment vertical="top"/>
    </xf>
    <xf numFmtId="0" fontId="4" fillId="0" borderId="51">
      <alignment vertical="top"/>
    </xf>
    <xf numFmtId="0" fontId="3" fillId="0" borderId="51">
      <alignment vertical="top"/>
    </xf>
    <xf numFmtId="0" fontId="3" fillId="0" borderId="51">
      <alignment vertical="top"/>
    </xf>
    <xf numFmtId="0" fontId="4" fillId="0" borderId="51">
      <alignment vertical="top"/>
    </xf>
    <xf numFmtId="0" fontId="3" fillId="0" borderId="51">
      <alignment vertical="top"/>
    </xf>
    <xf numFmtId="0" fontId="3" fillId="0" borderId="51">
      <alignment vertical="top"/>
    </xf>
    <xf numFmtId="0" fontId="4" fillId="0" borderId="51">
      <alignment vertical="top"/>
    </xf>
    <xf numFmtId="0" fontId="4" fillId="0" borderId="51">
      <alignment vertical="top"/>
    </xf>
    <xf numFmtId="0" fontId="3" fillId="0" borderId="51">
      <alignment vertical="top"/>
    </xf>
    <xf numFmtId="0" fontId="3" fillId="0" borderId="51">
      <alignment vertical="top"/>
    </xf>
    <xf numFmtId="0" fontId="3" fillId="0" borderId="51">
      <alignment vertical="top"/>
    </xf>
    <xf numFmtId="0" fontId="3" fillId="0" borderId="51">
      <alignment vertical="top"/>
    </xf>
    <xf numFmtId="0" fontId="4" fillId="0" borderId="51">
      <alignment vertical="top"/>
    </xf>
    <xf numFmtId="0" fontId="3" fillId="0" borderId="51">
      <alignment vertical="top"/>
    </xf>
    <xf numFmtId="0" fontId="3" fillId="0" borderId="51">
      <alignment vertical="top"/>
    </xf>
    <xf numFmtId="0" fontId="4" fillId="0" borderId="51">
      <alignment vertical="top"/>
    </xf>
    <xf numFmtId="0" fontId="3" fillId="0" borderId="51">
      <alignment vertical="top"/>
    </xf>
    <xf numFmtId="0" fontId="4" fillId="0" borderId="0">
      <alignment vertical="top"/>
    </xf>
    <xf numFmtId="0" fontId="3" fillId="0" borderId="0">
      <alignment vertical="top"/>
    </xf>
    <xf numFmtId="0" fontId="4" fillId="0" borderId="51">
      <alignment vertical="top"/>
    </xf>
    <xf numFmtId="0" fontId="3" fillId="0" borderId="51">
      <alignment vertical="top"/>
    </xf>
    <xf numFmtId="0" fontId="33" fillId="0" borderId="41"/>
    <xf numFmtId="0" fontId="8" fillId="0" borderId="51">
      <alignment vertical="top"/>
    </xf>
    <xf numFmtId="0" fontId="8" fillId="0" borderId="51">
      <alignment vertical="top"/>
    </xf>
    <xf numFmtId="0" fontId="8" fillId="0" borderId="51">
      <alignment vertical="top"/>
    </xf>
    <xf numFmtId="0" fontId="8" fillId="0" borderId="51">
      <alignment vertical="top"/>
    </xf>
    <xf numFmtId="0" fontId="50" fillId="0" borderId="51">
      <alignment vertical="top"/>
    </xf>
    <xf numFmtId="0" fontId="50" fillId="0" borderId="51">
      <alignment vertical="top"/>
    </xf>
    <xf numFmtId="0" fontId="70" fillId="0" borderId="55"/>
    <xf numFmtId="0" fontId="8" fillId="0" borderId="51">
      <alignment vertical="top"/>
    </xf>
    <xf numFmtId="0" fontId="70" fillId="0" borderId="55"/>
    <xf numFmtId="0" fontId="126" fillId="68" borderId="60"/>
    <xf numFmtId="0" fontId="126" fillId="68" borderId="56"/>
    <xf numFmtId="0" fontId="47" fillId="0" borderId="0"/>
    <xf numFmtId="0" fontId="66" fillId="0" borderId="0"/>
    <xf numFmtId="0" fontId="4" fillId="0" borderId="0">
      <alignment vertical="top"/>
    </xf>
    <xf numFmtId="0" fontId="3" fillId="0" borderId="0">
      <alignment vertical="top"/>
    </xf>
    <xf numFmtId="0" fontId="47" fillId="0" borderId="0"/>
    <xf numFmtId="0" fontId="4" fillId="0" borderId="0">
      <alignment vertical="top"/>
    </xf>
    <xf numFmtId="0" fontId="3" fillId="0" borderId="0">
      <alignment vertical="top"/>
    </xf>
    <xf numFmtId="0" fontId="112" fillId="0" borderId="0"/>
    <xf numFmtId="0" fontId="143" fillId="0" borderId="0"/>
    <xf numFmtId="0" fontId="4" fillId="0" borderId="0">
      <alignment vertical="top"/>
    </xf>
    <xf numFmtId="0" fontId="3" fillId="0" borderId="0">
      <alignment vertical="top"/>
    </xf>
    <xf numFmtId="0" fontId="47" fillId="0" borderId="0"/>
    <xf numFmtId="0" fontId="66" fillId="0" borderId="0"/>
    <xf numFmtId="0" fontId="89" fillId="0" borderId="0" applyBorder="0"/>
    <xf numFmtId="43" fontId="8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Border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 applyBorder="0"/>
    <xf numFmtId="0" fontId="89" fillId="0" borderId="0" applyBorder="0"/>
    <xf numFmtId="43" fontId="89" fillId="0" borderId="0" applyFont="0" applyFill="0" applyBorder="0" applyAlignment="0" applyProtection="0"/>
    <xf numFmtId="0" fontId="89" fillId="0" borderId="0" applyBorder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 applyBorder="0"/>
  </cellStyleXfs>
  <cellXfs count="365">
    <xf numFmtId="37" fontId="0" fillId="0" borderId="0" xfId="0"/>
    <xf numFmtId="37" fontId="10" fillId="0" borderId="0" xfId="0" applyFont="1"/>
    <xf numFmtId="37" fontId="10" fillId="0" borderId="0" xfId="0" applyFont="1" applyAlignment="1">
      <alignment horizontal="left"/>
    </xf>
    <xf numFmtId="1" fontId="10" fillId="0" borderId="0" xfId="0" applyNumberFormat="1" applyFont="1" applyAlignment="1">
      <alignment horizontal="center"/>
    </xf>
    <xf numFmtId="37" fontId="10" fillId="0" borderId="0" xfId="0" applyFont="1" applyAlignment="1">
      <alignment horizontal="center"/>
    </xf>
    <xf numFmtId="37" fontId="10" fillId="0" borderId="0" xfId="0" quotePrefix="1" applyFont="1" applyAlignment="1">
      <alignment horizontal="center"/>
    </xf>
    <xf numFmtId="10" fontId="10" fillId="0" borderId="0" xfId="0" applyNumberFormat="1" applyFont="1"/>
    <xf numFmtId="49" fontId="10" fillId="0" borderId="0" xfId="0" quotePrefix="1" applyNumberFormat="1" applyFont="1"/>
    <xf numFmtId="37" fontId="12" fillId="0" borderId="0" xfId="0" applyFont="1" applyAlignment="1" applyProtection="1">
      <alignment horizontal="center"/>
      <protection locked="0"/>
    </xf>
    <xf numFmtId="37" fontId="13" fillId="0" borderId="0" xfId="0" applyFont="1"/>
    <xf numFmtId="37" fontId="14" fillId="0" borderId="0" xfId="0" applyFont="1" applyAlignment="1">
      <alignment horizontal="center"/>
    </xf>
    <xf numFmtId="37" fontId="14" fillId="0" borderId="0" xfId="0" applyFont="1"/>
    <xf numFmtId="37" fontId="14" fillId="0" borderId="0" xfId="0" applyFont="1" applyAlignment="1">
      <alignment horizontal="left"/>
    </xf>
    <xf numFmtId="38" fontId="14" fillId="0" borderId="0" xfId="0" applyNumberFormat="1" applyFont="1"/>
    <xf numFmtId="37" fontId="14" fillId="0" borderId="0" xfId="0" quotePrefix="1" applyFont="1" applyAlignment="1">
      <alignment horizontal="left"/>
    </xf>
    <xf numFmtId="37" fontId="15" fillId="0" borderId="0" xfId="28336" applyNumberFormat="1" applyFont="1" applyAlignment="1" applyProtection="1"/>
    <xf numFmtId="37" fontId="14" fillId="3" borderId="0" xfId="0" applyFont="1" applyFill="1"/>
    <xf numFmtId="38" fontId="14" fillId="3" borderId="0" xfId="0" applyNumberFormat="1" applyFont="1" applyFill="1" applyAlignment="1">
      <alignment horizontal="center"/>
    </xf>
    <xf numFmtId="37" fontId="14" fillId="3" borderId="0" xfId="0" applyFont="1" applyFill="1" applyAlignment="1">
      <alignment horizontal="center"/>
    </xf>
    <xf numFmtId="37" fontId="14" fillId="3" borderId="0" xfId="0" quotePrefix="1" applyFont="1" applyFill="1" applyAlignment="1">
      <alignment horizontal="center"/>
    </xf>
    <xf numFmtId="37" fontId="16" fillId="0" borderId="1" xfId="0" quotePrefix="1" applyFont="1" applyBorder="1" applyProtection="1">
      <protection locked="0"/>
    </xf>
    <xf numFmtId="37" fontId="14" fillId="3" borderId="0" xfId="0" quotePrefix="1" applyFont="1" applyFill="1"/>
    <xf numFmtId="37" fontId="14" fillId="3" borderId="0" xfId="0" quotePrefix="1" applyFont="1" applyFill="1" applyAlignment="1">
      <alignment horizontal="left"/>
    </xf>
    <xf numFmtId="38" fontId="14" fillId="3" borderId="0" xfId="0" applyNumberFormat="1" applyFont="1" applyFill="1"/>
    <xf numFmtId="165" fontId="14" fillId="3" borderId="0" xfId="0" applyNumberFormat="1" applyFont="1" applyFill="1" applyAlignment="1">
      <alignment horizontal="center"/>
    </xf>
    <xf numFmtId="37" fontId="14" fillId="3" borderId="0" xfId="0" quotePrefix="1" applyFont="1" applyFill="1" applyAlignment="1">
      <alignment horizontal="fill"/>
    </xf>
    <xf numFmtId="37" fontId="16" fillId="0" borderId="1" xfId="26965" quotePrefix="1" applyNumberFormat="1" applyFont="1" applyBorder="1" applyProtection="1">
      <protection locked="0"/>
    </xf>
    <xf numFmtId="37" fontId="16" fillId="0" borderId="1" xfId="26965" applyNumberFormat="1" applyFont="1" applyBorder="1" applyProtection="1">
      <protection locked="0"/>
    </xf>
    <xf numFmtId="37" fontId="14" fillId="7" borderId="0" xfId="0" applyFont="1" applyFill="1"/>
    <xf numFmtId="37" fontId="14" fillId="7" borderId="0" xfId="0" quotePrefix="1" applyFont="1" applyFill="1" applyAlignment="1">
      <alignment horizontal="left" indent="1"/>
    </xf>
    <xf numFmtId="43" fontId="14" fillId="3" borderId="0" xfId="26965" applyFont="1" applyFill="1"/>
    <xf numFmtId="37" fontId="16" fillId="4" borderId="1" xfId="0" quotePrefix="1" applyFont="1" applyFill="1" applyBorder="1" applyProtection="1">
      <protection locked="0"/>
    </xf>
    <xf numFmtId="37" fontId="14" fillId="3" borderId="0" xfId="26965" quotePrefix="1" applyNumberFormat="1" applyFont="1" applyFill="1" applyAlignment="1">
      <alignment horizontal="fill"/>
    </xf>
    <xf numFmtId="39" fontId="14" fillId="3" borderId="0" xfId="0" applyNumberFormat="1" applyFont="1" applyFill="1"/>
    <xf numFmtId="37" fontId="14" fillId="3" borderId="0" xfId="0" applyFont="1" applyFill="1" applyAlignment="1">
      <alignment horizontal="centerContinuous"/>
    </xf>
    <xf numFmtId="37" fontId="14" fillId="7" borderId="0" xfId="0" quotePrefix="1" applyFont="1" applyFill="1" applyAlignment="1">
      <alignment horizontal="left"/>
    </xf>
    <xf numFmtId="37" fontId="14" fillId="7" borderId="0" xfId="0" applyFont="1" applyFill="1" applyAlignment="1">
      <alignment horizontal="right"/>
    </xf>
    <xf numFmtId="38" fontId="16" fillId="4" borderId="14" xfId="0" applyNumberFormat="1" applyFont="1" applyFill="1" applyBorder="1" applyProtection="1">
      <protection locked="0"/>
    </xf>
    <xf numFmtId="38" fontId="16" fillId="4" borderId="8" xfId="0" applyNumberFormat="1" applyFont="1" applyFill="1" applyBorder="1" applyProtection="1">
      <protection locked="0"/>
    </xf>
    <xf numFmtId="38" fontId="16" fillId="4" borderId="2" xfId="0" applyNumberFormat="1" applyFont="1" applyFill="1" applyBorder="1" applyProtection="1">
      <protection locked="0"/>
    </xf>
    <xf numFmtId="37" fontId="14" fillId="7" borderId="0" xfId="0" applyFont="1" applyFill="1" applyAlignment="1">
      <alignment horizontal="left"/>
    </xf>
    <xf numFmtId="37" fontId="16" fillId="3" borderId="0" xfId="0" applyFont="1" applyFill="1" applyAlignment="1">
      <alignment horizontal="centerContinuous"/>
    </xf>
    <xf numFmtId="37" fontId="14" fillId="3" borderId="0" xfId="0" applyFont="1" applyFill="1" applyAlignment="1">
      <alignment horizontal="right"/>
    </xf>
    <xf numFmtId="38" fontId="16" fillId="4" borderId="1" xfId="0" applyNumberFormat="1" applyFont="1" applyFill="1" applyBorder="1" applyProtection="1">
      <protection locked="0"/>
    </xf>
    <xf numFmtId="38" fontId="14" fillId="3" borderId="0" xfId="0" applyNumberFormat="1" applyFont="1" applyFill="1" applyAlignment="1">
      <alignment horizontal="right"/>
    </xf>
    <xf numFmtId="37" fontId="14" fillId="3" borderId="0" xfId="0" quotePrefix="1" applyFont="1" applyFill="1" applyAlignment="1">
      <alignment horizontal="centerContinuous"/>
    </xf>
    <xf numFmtId="37" fontId="16" fillId="4" borderId="1" xfId="0" applyFont="1" applyFill="1" applyBorder="1" applyProtection="1">
      <protection locked="0"/>
    </xf>
    <xf numFmtId="37" fontId="16" fillId="3" borderId="0" xfId="0" quotePrefix="1" applyFont="1" applyFill="1" applyAlignment="1">
      <alignment horizontal="left"/>
    </xf>
    <xf numFmtId="37" fontId="16" fillId="3" borderId="0" xfId="0" applyFont="1" applyFill="1" applyAlignment="1">
      <alignment horizontal="center"/>
    </xf>
    <xf numFmtId="38" fontId="16" fillId="3" borderId="0" xfId="0" applyNumberFormat="1" applyFont="1" applyFill="1" applyAlignment="1">
      <alignment horizontal="center"/>
    </xf>
    <xf numFmtId="38" fontId="16" fillId="3" borderId="0" xfId="0" applyNumberFormat="1" applyFont="1" applyFill="1"/>
    <xf numFmtId="37" fontId="16" fillId="3" borderId="0" xfId="0" applyFont="1" applyFill="1"/>
    <xf numFmtId="37" fontId="14" fillId="3" borderId="0" xfId="0" applyFont="1" applyFill="1" applyAlignment="1">
      <alignment horizontal="left"/>
    </xf>
    <xf numFmtId="38" fontId="16" fillId="3" borderId="8" xfId="0" applyNumberFormat="1" applyFont="1" applyFill="1" applyBorder="1" applyAlignment="1" applyProtection="1">
      <alignment horizontal="center"/>
      <protection locked="0"/>
    </xf>
    <xf numFmtId="37" fontId="16" fillId="7" borderId="0" xfId="0" applyFont="1" applyFill="1" applyAlignment="1">
      <alignment horizontal="centerContinuous"/>
    </xf>
    <xf numFmtId="37" fontId="14" fillId="7" borderId="0" xfId="0" applyFont="1" applyFill="1" applyAlignment="1">
      <alignment horizontal="left" indent="1"/>
    </xf>
    <xf numFmtId="10" fontId="14" fillId="0" borderId="0" xfId="36187" applyNumberFormat="1" applyFont="1"/>
    <xf numFmtId="37" fontId="14" fillId="7" borderId="0" xfId="0" applyFont="1" applyFill="1" applyAlignment="1">
      <alignment horizontal="left" indent="2"/>
    </xf>
    <xf numFmtId="37" fontId="14" fillId="7" borderId="0" xfId="0" quotePrefix="1" applyFont="1" applyFill="1" applyAlignment="1">
      <alignment horizontal="left" indent="2"/>
    </xf>
    <xf numFmtId="39" fontId="14" fillId="0" borderId="0" xfId="0" applyNumberFormat="1" applyFont="1"/>
    <xf numFmtId="10" fontId="14" fillId="0" borderId="0" xfId="0" applyNumberFormat="1" applyFont="1"/>
    <xf numFmtId="1" fontId="14" fillId="0" borderId="0" xfId="0" applyNumberFormat="1" applyFont="1" applyAlignment="1">
      <alignment horizontal="center"/>
    </xf>
    <xf numFmtId="37" fontId="14" fillId="0" borderId="0" xfId="0" applyFont="1" applyAlignment="1">
      <alignment horizontal="right"/>
    </xf>
    <xf numFmtId="37" fontId="17" fillId="0" borderId="0" xfId="0" applyFont="1"/>
    <xf numFmtId="37" fontId="12" fillId="0" borderId="0" xfId="0" applyFont="1" applyAlignment="1">
      <alignment horizontal="center"/>
    </xf>
    <xf numFmtId="37" fontId="14" fillId="0" borderId="0" xfId="0" quotePrefix="1" applyFont="1"/>
    <xf numFmtId="37" fontId="18" fillId="0" borderId="0" xfId="0" applyFont="1" applyAlignment="1">
      <alignment vertical="center" readingOrder="1"/>
    </xf>
    <xf numFmtId="37" fontId="20" fillId="0" borderId="0" xfId="0" applyFont="1" applyAlignment="1">
      <alignment vertical="center" readingOrder="1"/>
    </xf>
    <xf numFmtId="37" fontId="21" fillId="0" borderId="0" xfId="0" quotePrefix="1" applyFont="1"/>
    <xf numFmtId="37" fontId="21" fillId="0" borderId="0" xfId="0" applyFont="1"/>
    <xf numFmtId="37" fontId="10" fillId="0" borderId="0" xfId="0" quotePrefix="1" applyFont="1" applyAlignment="1">
      <alignment horizontal="right"/>
    </xf>
    <xf numFmtId="37" fontId="10" fillId="0" borderId="0" xfId="0" applyFont="1" applyAlignment="1">
      <alignment horizontal="centerContinuous"/>
    </xf>
    <xf numFmtId="37" fontId="22" fillId="0" borderId="1" xfId="0" applyFont="1" applyBorder="1"/>
    <xf numFmtId="37" fontId="22" fillId="0" borderId="8" xfId="0" applyFont="1" applyBorder="1"/>
    <xf numFmtId="37" fontId="10" fillId="0" borderId="6" xfId="0" applyFont="1" applyBorder="1"/>
    <xf numFmtId="37" fontId="10" fillId="0" borderId="8" xfId="0" applyFont="1" applyBorder="1"/>
    <xf numFmtId="37" fontId="22" fillId="0" borderId="2" xfId="0" applyFont="1" applyBorder="1"/>
    <xf numFmtId="37" fontId="22" fillId="0" borderId="13" xfId="0" applyFont="1" applyBorder="1"/>
    <xf numFmtId="37" fontId="22" fillId="0" borderId="0" xfId="0" applyFont="1"/>
    <xf numFmtId="37" fontId="22" fillId="0" borderId="4" xfId="0" applyFont="1" applyBorder="1"/>
    <xf numFmtId="37" fontId="10" fillId="0" borderId="13" xfId="0" applyFont="1" applyBorder="1"/>
    <xf numFmtId="37" fontId="10" fillId="0" borderId="10" xfId="0" applyFont="1" applyBorder="1"/>
    <xf numFmtId="37" fontId="22" fillId="0" borderId="14" xfId="0" applyFont="1" applyBorder="1" applyAlignment="1">
      <alignment horizontal="centerContinuous"/>
    </xf>
    <xf numFmtId="37" fontId="22" fillId="0" borderId="2" xfId="0" applyFont="1" applyBorder="1" applyAlignment="1">
      <alignment horizontal="centerContinuous"/>
    </xf>
    <xf numFmtId="37" fontId="22" fillId="0" borderId="8" xfId="0" applyFont="1" applyBorder="1" applyAlignment="1">
      <alignment horizontal="centerContinuous"/>
    </xf>
    <xf numFmtId="37" fontId="10" fillId="0" borderId="8" xfId="0" applyFont="1" applyBorder="1" applyAlignment="1">
      <alignment horizontal="centerContinuous"/>
    </xf>
    <xf numFmtId="37" fontId="10" fillId="0" borderId="2" xfId="0" applyFont="1" applyBorder="1" applyAlignment="1">
      <alignment horizontal="centerContinuous"/>
    </xf>
    <xf numFmtId="37" fontId="22" fillId="0" borderId="1" xfId="0" applyFont="1" applyBorder="1" applyAlignment="1">
      <alignment horizontal="center"/>
    </xf>
    <xf numFmtId="37" fontId="22" fillId="0" borderId="2" xfId="0" applyFont="1" applyBorder="1" applyAlignment="1">
      <alignment horizontal="center"/>
    </xf>
    <xf numFmtId="37" fontId="22" fillId="0" borderId="2" xfId="0" quotePrefix="1" applyFont="1" applyBorder="1" applyAlignment="1">
      <alignment horizontal="left"/>
    </xf>
    <xf numFmtId="37" fontId="22" fillId="0" borderId="12" xfId="0" applyFont="1" applyBorder="1"/>
    <xf numFmtId="37" fontId="10" fillId="0" borderId="4" xfId="0" applyFont="1" applyBorder="1"/>
    <xf numFmtId="37" fontId="22" fillId="0" borderId="8" xfId="0" quotePrefix="1" applyFont="1" applyBorder="1" applyAlignment="1">
      <alignment horizontal="left"/>
    </xf>
    <xf numFmtId="37" fontId="10" fillId="0" borderId="2" xfId="0" applyFont="1" applyBorder="1"/>
    <xf numFmtId="37" fontId="10" fillId="0" borderId="3" xfId="0" applyFont="1" applyBorder="1"/>
    <xf numFmtId="37" fontId="22" fillId="0" borderId="0" xfId="0" applyFont="1" applyAlignment="1">
      <alignment horizontal="left"/>
    </xf>
    <xf numFmtId="37" fontId="10" fillId="2" borderId="0" xfId="0" applyFont="1" applyFill="1"/>
    <xf numFmtId="37" fontId="10" fillId="2" borderId="4" xfId="0" applyFont="1" applyFill="1" applyBorder="1"/>
    <xf numFmtId="37" fontId="10" fillId="0" borderId="9" xfId="0" applyFont="1" applyBorder="1"/>
    <xf numFmtId="37" fontId="22" fillId="0" borderId="12" xfId="0" applyFont="1" applyBorder="1" applyAlignment="1">
      <alignment horizontal="left"/>
    </xf>
    <xf numFmtId="37" fontId="22" fillId="0" borderId="10" xfId="0" applyFont="1" applyBorder="1" applyAlignment="1">
      <alignment horizontal="right"/>
    </xf>
    <xf numFmtId="37" fontId="10" fillId="2" borderId="12" xfId="0" applyFont="1" applyFill="1" applyBorder="1"/>
    <xf numFmtId="37" fontId="10" fillId="2" borderId="10" xfId="0" applyFont="1" applyFill="1" applyBorder="1"/>
    <xf numFmtId="37" fontId="14" fillId="0" borderId="0" xfId="0" quotePrefix="1" applyFont="1" applyAlignment="1">
      <alignment horizontal="right"/>
    </xf>
    <xf numFmtId="37" fontId="14" fillId="0" borderId="16" xfId="0" applyFont="1" applyBorder="1"/>
    <xf numFmtId="37" fontId="14" fillId="0" borderId="17" xfId="0" applyFont="1" applyBorder="1"/>
    <xf numFmtId="37" fontId="14" fillId="0" borderId="18" xfId="0" applyFont="1" applyBorder="1"/>
    <xf numFmtId="37" fontId="14" fillId="0" borderId="19" xfId="0" applyFont="1" applyBorder="1"/>
    <xf numFmtId="37" fontId="14" fillId="0" borderId="20" xfId="0" applyFont="1" applyBorder="1"/>
    <xf numFmtId="37" fontId="14" fillId="0" borderId="21" xfId="0" applyFont="1" applyBorder="1"/>
    <xf numFmtId="37" fontId="14" fillId="0" borderId="22" xfId="0" applyFont="1" applyBorder="1"/>
    <xf numFmtId="37" fontId="14" fillId="0" borderId="23" xfId="0" applyFont="1" applyBorder="1"/>
    <xf numFmtId="37" fontId="14" fillId="0" borderId="17" xfId="0" applyFont="1" applyBorder="1" applyAlignment="1">
      <alignment horizontal="center"/>
    </xf>
    <xf numFmtId="37" fontId="14" fillId="0" borderId="17" xfId="0" applyFont="1" applyBorder="1" applyAlignment="1">
      <alignment horizontal="right"/>
    </xf>
    <xf numFmtId="37" fontId="14" fillId="0" borderId="24" xfId="0" applyFont="1" applyBorder="1"/>
    <xf numFmtId="37" fontId="14" fillId="0" borderId="8" xfId="0" applyFont="1" applyBorder="1"/>
    <xf numFmtId="37" fontId="14" fillId="0" borderId="8" xfId="0" applyFont="1" applyBorder="1" applyAlignment="1">
      <alignment horizontal="center"/>
    </xf>
    <xf numFmtId="37" fontId="14" fillId="0" borderId="25" xfId="0" applyFont="1" applyBorder="1"/>
    <xf numFmtId="37" fontId="14" fillId="0" borderId="26" xfId="0" applyFont="1" applyBorder="1"/>
    <xf numFmtId="37" fontId="14" fillId="0" borderId="6" xfId="0" applyFont="1" applyBorder="1"/>
    <xf numFmtId="37" fontId="14" fillId="0" borderId="27" xfId="0" applyFont="1" applyBorder="1"/>
    <xf numFmtId="37" fontId="14" fillId="0" borderId="28" xfId="0" quotePrefix="1" applyFont="1" applyBorder="1" applyAlignment="1">
      <alignment horizontal="left"/>
    </xf>
    <xf numFmtId="37" fontId="14" fillId="0" borderId="12" xfId="0" applyFont="1" applyBorder="1"/>
    <xf numFmtId="37" fontId="14" fillId="0" borderId="29" xfId="0" applyFont="1" applyBorder="1"/>
    <xf numFmtId="37" fontId="14" fillId="0" borderId="28" xfId="0" applyFont="1" applyBorder="1" applyAlignment="1">
      <alignment horizontal="center"/>
    </xf>
    <xf numFmtId="37" fontId="14" fillId="0" borderId="30" xfId="0" applyFont="1" applyBorder="1"/>
    <xf numFmtId="37" fontId="14" fillId="0" borderId="31" xfId="0" applyFont="1" applyBorder="1"/>
    <xf numFmtId="37" fontId="14" fillId="0" borderId="31" xfId="0" applyFont="1" applyBorder="1" applyAlignment="1">
      <alignment horizontal="center"/>
    </xf>
    <xf numFmtId="37" fontId="14" fillId="0" borderId="32" xfId="0" applyFont="1" applyBorder="1"/>
    <xf numFmtId="37" fontId="22" fillId="0" borderId="0" xfId="0" quotePrefix="1" applyFont="1" applyAlignment="1">
      <alignment horizontal="left"/>
    </xf>
    <xf numFmtId="37" fontId="22" fillId="0" borderId="5" xfId="0" applyFont="1" applyBorder="1" applyAlignment="1">
      <alignment horizontal="centerContinuous"/>
    </xf>
    <xf numFmtId="37" fontId="10" fillId="0" borderId="6" xfId="0" applyFont="1" applyBorder="1" applyAlignment="1">
      <alignment horizontal="centerContinuous"/>
    </xf>
    <xf numFmtId="37" fontId="10" fillId="0" borderId="7" xfId="0" applyFont="1" applyBorder="1" applyAlignment="1">
      <alignment horizontal="centerContinuous"/>
    </xf>
    <xf numFmtId="37" fontId="22" fillId="0" borderId="11" xfId="0" applyFont="1" applyBorder="1"/>
    <xf numFmtId="37" fontId="22" fillId="0" borderId="2" xfId="0" quotePrefix="1" applyFont="1" applyBorder="1" applyAlignment="1">
      <alignment horizontal="centerContinuous"/>
    </xf>
    <xf numFmtId="37" fontId="22" fillId="0" borderId="3" xfId="0" applyFont="1" applyBorder="1" applyAlignment="1">
      <alignment horizontal="center"/>
    </xf>
    <xf numFmtId="37" fontId="22" fillId="0" borderId="2" xfId="0" quotePrefix="1" applyFont="1" applyBorder="1"/>
    <xf numFmtId="37" fontId="22" fillId="0" borderId="13" xfId="0" applyFont="1" applyBorder="1" applyAlignment="1">
      <alignment horizontal="center"/>
    </xf>
    <xf numFmtId="37" fontId="22" fillId="0" borderId="0" xfId="0" quotePrefix="1" applyFont="1"/>
    <xf numFmtId="37" fontId="22" fillId="0" borderId="4" xfId="0" quotePrefix="1" applyFont="1" applyBorder="1"/>
    <xf numFmtId="37" fontId="22" fillId="0" borderId="13" xfId="0" applyFont="1" applyBorder="1" applyAlignment="1">
      <alignment horizontal="centerContinuous"/>
    </xf>
    <xf numFmtId="37" fontId="10" fillId="0" borderId="4" xfId="0" applyFont="1" applyBorder="1" applyAlignment="1">
      <alignment horizontal="centerContinuous"/>
    </xf>
    <xf numFmtId="37" fontId="22" fillId="0" borderId="7" xfId="0" applyFont="1" applyBorder="1" applyAlignment="1">
      <alignment horizontal="centerContinuous"/>
    </xf>
    <xf numFmtId="37" fontId="22" fillId="0" borderId="14" xfId="0" applyFont="1" applyBorder="1" applyAlignment="1">
      <alignment horizontal="left"/>
    </xf>
    <xf numFmtId="37" fontId="10" fillId="0" borderId="12" xfId="0" applyFont="1" applyBorder="1"/>
    <xf numFmtId="37" fontId="10" fillId="0" borderId="7" xfId="0" applyFont="1" applyBorder="1"/>
    <xf numFmtId="37" fontId="10" fillId="0" borderId="15" xfId="0" applyFont="1" applyBorder="1"/>
    <xf numFmtId="37" fontId="22" fillId="0" borderId="12" xfId="0" quotePrefix="1" applyFont="1" applyBorder="1" applyAlignment="1">
      <alignment horizontal="left"/>
    </xf>
    <xf numFmtId="37" fontId="10" fillId="0" borderId="12" xfId="0" quotePrefix="1" applyFont="1" applyBorder="1"/>
    <xf numFmtId="37" fontId="10" fillId="0" borderId="12" xfId="0" quotePrefix="1" applyFont="1" applyBorder="1" applyAlignment="1">
      <alignment horizontal="left"/>
    </xf>
    <xf numFmtId="37" fontId="22" fillId="0" borderId="0" xfId="0" applyFont="1" applyAlignment="1">
      <alignment horizontal="centerContinuous"/>
    </xf>
    <xf numFmtId="37" fontId="22" fillId="0" borderId="0" xfId="0" quotePrefix="1" applyFont="1" applyAlignment="1">
      <alignment horizontal="center"/>
    </xf>
    <xf numFmtId="37" fontId="22" fillId="0" borderId="9" xfId="0" quotePrefix="1" applyFont="1" applyBorder="1"/>
    <xf numFmtId="37" fontId="22" fillId="0" borderId="9" xfId="0" applyFont="1" applyBorder="1"/>
    <xf numFmtId="37" fontId="10" fillId="0" borderId="1" xfId="0" applyFont="1" applyBorder="1"/>
    <xf numFmtId="37" fontId="22" fillId="0" borderId="4" xfId="0" applyFont="1" applyBorder="1" applyAlignment="1">
      <alignment horizontal="centerContinuous"/>
    </xf>
    <xf numFmtId="37" fontId="22" fillId="0" borderId="6" xfId="0" applyFont="1" applyBorder="1" applyAlignment="1">
      <alignment horizontal="centerContinuous"/>
    </xf>
    <xf numFmtId="37" fontId="22" fillId="0" borderId="1" xfId="0" applyFont="1" applyBorder="1" applyAlignment="1">
      <alignment horizontal="centerContinuous"/>
    </xf>
    <xf numFmtId="37" fontId="10" fillId="0" borderId="0" xfId="0" quotePrefix="1" applyFont="1" applyAlignment="1">
      <alignment horizontal="left"/>
    </xf>
    <xf numFmtId="37" fontId="22" fillId="0" borderId="7" xfId="0" applyFont="1" applyBorder="1"/>
    <xf numFmtId="37" fontId="22" fillId="0" borderId="7" xfId="0" applyFont="1" applyBorder="1" applyAlignment="1">
      <alignment horizontal="center"/>
    </xf>
    <xf numFmtId="37" fontId="22" fillId="0" borderId="3" xfId="0" applyFont="1" applyBorder="1"/>
    <xf numFmtId="37" fontId="22" fillId="0" borderId="4" xfId="0" applyFont="1" applyBorder="1" applyAlignment="1">
      <alignment horizontal="center"/>
    </xf>
    <xf numFmtId="37" fontId="22" fillId="0" borderId="3" xfId="0" applyFont="1" applyBorder="1" applyAlignment="1">
      <alignment horizontal="centerContinuous"/>
    </xf>
    <xf numFmtId="37" fontId="22" fillId="2" borderId="2" xfId="0" applyFont="1" applyFill="1" applyBorder="1"/>
    <xf numFmtId="37" fontId="22" fillId="0" borderId="10" xfId="0" applyFont="1" applyBorder="1"/>
    <xf numFmtId="37" fontId="22" fillId="0" borderId="10" xfId="0" applyFont="1" applyBorder="1" applyAlignment="1">
      <alignment horizontal="center"/>
    </xf>
    <xf numFmtId="164" fontId="22" fillId="0" borderId="2" xfId="0" applyNumberFormat="1" applyFont="1" applyBorder="1"/>
    <xf numFmtId="37" fontId="22" fillId="0" borderId="0" xfId="0" applyFont="1" applyAlignment="1">
      <alignment horizontal="center"/>
    </xf>
    <xf numFmtId="164" fontId="22" fillId="0" borderId="2" xfId="0" applyNumberFormat="1" applyFont="1" applyBorder="1" applyAlignment="1">
      <alignment horizontal="right"/>
    </xf>
    <xf numFmtId="164" fontId="22" fillId="0" borderId="1" xfId="0" applyNumberFormat="1" applyFont="1" applyBorder="1"/>
    <xf numFmtId="164" fontId="22" fillId="0" borderId="3" xfId="0" applyNumberFormat="1" applyFont="1" applyBorder="1"/>
    <xf numFmtId="164" fontId="22" fillId="0" borderId="2" xfId="0" quotePrefix="1" applyNumberFormat="1" applyFont="1" applyBorder="1" applyAlignment="1">
      <alignment horizontal="left"/>
    </xf>
    <xf numFmtId="37" fontId="22" fillId="0" borderId="14" xfId="0" applyFont="1" applyBorder="1" applyAlignment="1">
      <alignment horizontal="center"/>
    </xf>
    <xf numFmtId="37" fontId="22" fillId="0" borderId="8" xfId="0" applyFont="1" applyBorder="1" applyAlignment="1">
      <alignment horizontal="center"/>
    </xf>
    <xf numFmtId="37" fontId="22" fillId="0" borderId="14" xfId="0" applyFont="1" applyBorder="1"/>
    <xf numFmtId="37" fontId="10" fillId="0" borderId="14" xfId="0" applyFont="1" applyBorder="1"/>
    <xf numFmtId="37" fontId="23" fillId="0" borderId="0" xfId="0" applyFont="1" applyAlignment="1">
      <alignment horizontal="centerContinuous"/>
    </xf>
    <xf numFmtId="37" fontId="14" fillId="0" borderId="0" xfId="0" applyFont="1" applyAlignment="1">
      <alignment horizontal="centerContinuous"/>
    </xf>
    <xf numFmtId="37" fontId="23" fillId="0" borderId="0" xfId="0" applyFont="1"/>
    <xf numFmtId="37" fontId="23" fillId="0" borderId="5" xfId="0" applyFont="1" applyBorder="1"/>
    <xf numFmtId="37" fontId="23" fillId="0" borderId="6" xfId="0" quotePrefix="1" applyFont="1" applyBorder="1" applyAlignment="1">
      <alignment horizontal="centerContinuous"/>
    </xf>
    <xf numFmtId="37" fontId="23" fillId="0" borderId="7" xfId="0" applyFont="1" applyBorder="1" applyAlignment="1">
      <alignment horizontal="centerContinuous"/>
    </xf>
    <xf numFmtId="37" fontId="23" fillId="0" borderId="1" xfId="0" applyFont="1" applyBorder="1"/>
    <xf numFmtId="37" fontId="23" fillId="0" borderId="2" xfId="0" applyFont="1" applyBorder="1" applyAlignment="1">
      <alignment horizontal="centerContinuous"/>
    </xf>
    <xf numFmtId="37" fontId="23" fillId="0" borderId="2" xfId="0" applyFont="1" applyBorder="1"/>
    <xf numFmtId="37" fontId="23" fillId="0" borderId="8" xfId="0" applyFont="1" applyBorder="1" applyAlignment="1">
      <alignment horizontal="centerContinuous"/>
    </xf>
    <xf numFmtId="37" fontId="23" fillId="0" borderId="8" xfId="0" applyFont="1" applyBorder="1"/>
    <xf numFmtId="37" fontId="23" fillId="0" borderId="9" xfId="0" applyFont="1" applyBorder="1"/>
    <xf numFmtId="37" fontId="23" fillId="0" borderId="10" xfId="0" applyFont="1" applyBorder="1"/>
    <xf numFmtId="37" fontId="23" fillId="0" borderId="11" xfId="0" applyFont="1" applyBorder="1"/>
    <xf numFmtId="37" fontId="23" fillId="0" borderId="6" xfId="0" applyFont="1" applyBorder="1" applyAlignment="1">
      <alignment horizontal="centerContinuous"/>
    </xf>
    <xf numFmtId="37" fontId="23" fillId="0" borderId="3" xfId="0" applyFont="1" applyBorder="1"/>
    <xf numFmtId="37" fontId="23" fillId="0" borderId="4" xfId="0" applyFont="1" applyBorder="1" applyAlignment="1">
      <alignment horizontal="centerContinuous"/>
    </xf>
    <xf numFmtId="37" fontId="23" fillId="0" borderId="2" xfId="0" quotePrefix="1" applyFont="1" applyBorder="1" applyAlignment="1">
      <alignment horizontal="center"/>
    </xf>
    <xf numFmtId="37" fontId="23" fillId="0" borderId="6" xfId="0" applyFont="1" applyBorder="1" applyAlignment="1">
      <alignment horizontal="center"/>
    </xf>
    <xf numFmtId="37" fontId="23" fillId="0" borderId="7" xfId="0" applyFont="1" applyBorder="1" applyAlignment="1">
      <alignment horizontal="center"/>
    </xf>
    <xf numFmtId="37" fontId="23" fillId="0" borderId="8" xfId="0" applyFont="1" applyBorder="1" applyAlignment="1">
      <alignment horizontal="left"/>
    </xf>
    <xf numFmtId="37" fontId="23" fillId="0" borderId="2" xfId="0" quotePrefix="1" applyFont="1" applyBorder="1"/>
    <xf numFmtId="37" fontId="7" fillId="0" borderId="2" xfId="0" applyFont="1" applyBorder="1"/>
    <xf numFmtId="37" fontId="7" fillId="0" borderId="2" xfId="0" quotePrefix="1" applyFont="1" applyBorder="1"/>
    <xf numFmtId="37" fontId="7" fillId="0" borderId="2" xfId="0" applyFont="1" applyBorder="1" applyAlignment="1">
      <alignment horizontal="left" indent="1"/>
    </xf>
    <xf numFmtId="37" fontId="23" fillId="0" borderId="2" xfId="0" applyFont="1" applyBorder="1" applyAlignment="1">
      <alignment horizontal="left" indent="1"/>
    </xf>
    <xf numFmtId="37" fontId="23" fillId="0" borderId="12" xfId="0" applyFont="1" applyBorder="1"/>
    <xf numFmtId="37" fontId="23" fillId="0" borderId="1" xfId="0" applyFont="1" applyBorder="1" applyAlignment="1">
      <alignment horizontal="right"/>
    </xf>
    <xf numFmtId="37" fontId="14" fillId="0" borderId="14" xfId="0" applyFont="1" applyBorder="1"/>
    <xf numFmtId="37" fontId="14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>
      <alignment horizontal="left"/>
    </xf>
    <xf numFmtId="49" fontId="14" fillId="0" borderId="0" xfId="0" applyNumberFormat="1" applyFont="1" applyAlignment="1">
      <alignment horizontal="left"/>
    </xf>
    <xf numFmtId="2" fontId="14" fillId="0" borderId="0" xfId="0" applyNumberFormat="1" applyFont="1"/>
    <xf numFmtId="37" fontId="25" fillId="0" borderId="0" xfId="0" applyFont="1"/>
    <xf numFmtId="43" fontId="14" fillId="7" borderId="0" xfId="26965" applyFont="1" applyFill="1"/>
    <xf numFmtId="38" fontId="16" fillId="4" borderId="1" xfId="0" applyNumberFormat="1" applyFont="1" applyFill="1" applyBorder="1" applyAlignment="1" applyProtection="1">
      <alignment horizontal="right"/>
      <protection locked="0"/>
    </xf>
    <xf numFmtId="38" fontId="16" fillId="0" borderId="1" xfId="0" applyNumberFormat="1" applyFont="1" applyBorder="1" applyProtection="1">
      <protection locked="0"/>
    </xf>
    <xf numFmtId="37" fontId="19" fillId="7" borderId="0" xfId="0" applyFont="1" applyFill="1"/>
    <xf numFmtId="2" fontId="10" fillId="0" borderId="0" xfId="0" applyNumberFormat="1" applyFont="1"/>
    <xf numFmtId="2" fontId="14" fillId="3" borderId="0" xfId="0" quotePrefix="1" applyNumberFormat="1" applyFont="1" applyFill="1" applyAlignment="1">
      <alignment horizontal="left"/>
    </xf>
    <xf numFmtId="2" fontId="14" fillId="3" borderId="0" xfId="0" applyNumberFormat="1" applyFont="1" applyFill="1"/>
    <xf numFmtId="2" fontId="14" fillId="3" borderId="0" xfId="0" quotePrefix="1" applyNumberFormat="1" applyFont="1" applyFill="1" applyAlignment="1">
      <alignment horizontal="fill"/>
    </xf>
    <xf numFmtId="37" fontId="25" fillId="0" borderId="0" xfId="0" applyFont="1" applyAlignment="1">
      <alignment horizontal="center"/>
    </xf>
    <xf numFmtId="37" fontId="25" fillId="0" borderId="0" xfId="0" applyFont="1" applyAlignment="1">
      <alignment horizontal="left"/>
    </xf>
    <xf numFmtId="164" fontId="25" fillId="0" borderId="0" xfId="0" applyNumberFormat="1" applyFont="1"/>
    <xf numFmtId="37" fontId="25" fillId="0" borderId="0" xfId="0" quotePrefix="1" applyFont="1" applyAlignment="1">
      <alignment horizontal="left"/>
    </xf>
    <xf numFmtId="37" fontId="25" fillId="8" borderId="0" xfId="0" applyFont="1" applyFill="1"/>
    <xf numFmtId="37" fontId="24" fillId="0" borderId="0" xfId="0" applyFont="1"/>
    <xf numFmtId="164" fontId="25" fillId="0" borderId="0" xfId="0" applyNumberFormat="1" applyFont="1" applyAlignment="1">
      <alignment horizontal="left"/>
    </xf>
    <xf numFmtId="37" fontId="25" fillId="9" borderId="0" xfId="0" applyFont="1" applyFill="1"/>
    <xf numFmtId="37" fontId="25" fillId="9" borderId="0" xfId="0" applyFont="1" applyFill="1" applyAlignment="1">
      <alignment horizontal="center"/>
    </xf>
    <xf numFmtId="37" fontId="25" fillId="10" borderId="0" xfId="0" applyFont="1" applyFill="1"/>
    <xf numFmtId="37" fontId="25" fillId="10" borderId="0" xfId="0" applyFont="1" applyFill="1" applyAlignment="1">
      <alignment horizontal="left"/>
    </xf>
    <xf numFmtId="37" fontId="25" fillId="10" borderId="0" xfId="0" applyFont="1" applyFill="1" applyAlignment="1">
      <alignment horizontal="center"/>
    </xf>
    <xf numFmtId="39" fontId="25" fillId="10" borderId="0" xfId="0" applyNumberFormat="1" applyFont="1" applyFill="1"/>
    <xf numFmtId="39" fontId="25" fillId="9" borderId="0" xfId="0" applyNumberFormat="1" applyFont="1" applyFill="1"/>
    <xf numFmtId="37" fontId="14" fillId="7" borderId="0" xfId="0" quotePrefix="1" applyFont="1" applyFill="1" applyAlignment="1">
      <alignment horizontal="fill"/>
    </xf>
    <xf numFmtId="38" fontId="14" fillId="7" borderId="0" xfId="0" applyNumberFormat="1" applyFont="1" applyFill="1"/>
    <xf numFmtId="39" fontId="14" fillId="7" borderId="0" xfId="0" applyNumberFormat="1" applyFont="1" applyFill="1"/>
    <xf numFmtId="2" fontId="14" fillId="7" borderId="0" xfId="0" applyNumberFormat="1" applyFont="1" applyFill="1"/>
    <xf numFmtId="38" fontId="16" fillId="11" borderId="1" xfId="0" applyNumberFormat="1" applyFont="1" applyFill="1" applyBorder="1" applyProtection="1">
      <protection locked="0"/>
    </xf>
    <xf numFmtId="37" fontId="16" fillId="11" borderId="1" xfId="0" quotePrefix="1" applyFont="1" applyFill="1" applyBorder="1" applyProtection="1">
      <protection locked="0"/>
    </xf>
    <xf numFmtId="37" fontId="10" fillId="0" borderId="0" xfId="0" applyFont="1" applyAlignment="1">
      <alignment vertical="center"/>
    </xf>
    <xf numFmtId="37" fontId="10" fillId="0" borderId="1" xfId="0" applyFont="1" applyBorder="1" applyAlignment="1">
      <alignment vertical="center"/>
    </xf>
    <xf numFmtId="37" fontId="16" fillId="0" borderId="1" xfId="0" applyFont="1" applyBorder="1" applyProtection="1">
      <protection locked="0"/>
    </xf>
    <xf numFmtId="37" fontId="31" fillId="0" borderId="1" xfId="0" applyFont="1" applyBorder="1" applyProtection="1">
      <protection locked="0"/>
    </xf>
    <xf numFmtId="37" fontId="14" fillId="7" borderId="0" xfId="26965" applyNumberFormat="1" applyFont="1" applyFill="1"/>
    <xf numFmtId="2" fontId="16" fillId="0" borderId="1" xfId="0" quotePrefix="1" applyNumberFormat="1" applyFont="1" applyBorder="1" applyProtection="1">
      <protection locked="0"/>
    </xf>
    <xf numFmtId="2" fontId="16" fillId="0" borderId="1" xfId="26965" quotePrefix="1" applyNumberFormat="1" applyFont="1" applyBorder="1" applyProtection="1">
      <protection locked="0"/>
    </xf>
    <xf numFmtId="2" fontId="16" fillId="0" borderId="1" xfId="36187" quotePrefix="1" applyNumberFormat="1" applyFont="1" applyBorder="1" applyProtection="1">
      <protection locked="0"/>
    </xf>
    <xf numFmtId="2" fontId="16" fillId="0" borderId="1" xfId="26965" applyNumberFormat="1" applyFont="1" applyBorder="1" applyProtection="1">
      <protection locked="0"/>
    </xf>
    <xf numFmtId="37" fontId="16" fillId="0" borderId="1" xfId="36187" quotePrefix="1" applyNumberFormat="1" applyFont="1" applyBorder="1" applyProtection="1">
      <protection locked="0"/>
    </xf>
    <xf numFmtId="1" fontId="16" fillId="0" borderId="1" xfId="0" quotePrefix="1" applyNumberFormat="1" applyFont="1" applyBorder="1" applyProtection="1">
      <protection locked="0"/>
    </xf>
    <xf numFmtId="0" fontId="14" fillId="3" borderId="0" xfId="0" quotePrefix="1" applyNumberFormat="1" applyFont="1" applyFill="1" applyAlignment="1">
      <alignment horizontal="fill"/>
    </xf>
    <xf numFmtId="39" fontId="14" fillId="3" borderId="0" xfId="0" quotePrefix="1" applyNumberFormat="1" applyFont="1" applyFill="1" applyAlignment="1">
      <alignment horizontal="fill"/>
    </xf>
    <xf numFmtId="167" fontId="16" fillId="4" borderId="1" xfId="0" quotePrefix="1" applyNumberFormat="1" applyFont="1" applyFill="1" applyBorder="1" applyProtection="1">
      <protection locked="0"/>
    </xf>
    <xf numFmtId="38" fontId="16" fillId="4" borderId="1" xfId="0" quotePrefix="1" applyNumberFormat="1" applyFont="1" applyFill="1" applyBorder="1" applyAlignment="1" applyProtection="1">
      <alignment horizontal="left"/>
      <protection locked="0"/>
    </xf>
    <xf numFmtId="166" fontId="16" fillId="4" borderId="14" xfId="0" applyNumberFormat="1" applyFont="1" applyFill="1" applyBorder="1" applyAlignment="1" applyProtection="1">
      <alignment horizontal="left"/>
      <protection locked="0"/>
    </xf>
    <xf numFmtId="49" fontId="16" fillId="4" borderId="1" xfId="0" quotePrefix="1" applyNumberFormat="1" applyFont="1" applyFill="1" applyBorder="1" applyProtection="1">
      <protection locked="0"/>
    </xf>
    <xf numFmtId="38" fontId="16" fillId="4" borderId="1" xfId="0" applyNumberFormat="1" applyFont="1" applyFill="1" applyBorder="1" applyAlignment="1" applyProtection="1">
      <alignment horizontal="center"/>
      <protection locked="0"/>
    </xf>
    <xf numFmtId="0" fontId="32" fillId="0" borderId="14" xfId="28336" applyFont="1" applyBorder="1">
      <alignment vertical="top"/>
      <protection locked="0"/>
    </xf>
    <xf numFmtId="0" fontId="15" fillId="0" borderId="0" xfId="28336" applyFont="1">
      <alignment vertical="top"/>
      <protection locked="0"/>
    </xf>
    <xf numFmtId="168" fontId="16" fillId="4" borderId="1" xfId="0" quotePrefix="1" applyNumberFormat="1" applyFont="1" applyFill="1" applyBorder="1" applyAlignment="1" applyProtection="1">
      <alignment horizontal="left"/>
      <protection locked="0"/>
    </xf>
    <xf numFmtId="39" fontId="16" fillId="0" borderId="1" xfId="26965" quotePrefix="1" applyNumberFormat="1" applyFont="1" applyBorder="1" applyProtection="1">
      <protection locked="0"/>
    </xf>
    <xf numFmtId="43" fontId="115" fillId="0" borderId="1" xfId="27353" quotePrefix="1" applyFont="1" applyBorder="1" applyProtection="1">
      <protection locked="0"/>
    </xf>
    <xf numFmtId="37" fontId="10" fillId="0" borderId="0" xfId="0" applyFont="1" applyAlignment="1">
      <alignment vertical="center" wrapText="1"/>
    </xf>
    <xf numFmtId="37" fontId="145" fillId="0" borderId="0" xfId="0" applyFont="1"/>
    <xf numFmtId="37" fontId="146" fillId="0" borderId="0" xfId="0" applyFont="1"/>
    <xf numFmtId="37" fontId="147" fillId="0" borderId="0" xfId="0" applyFont="1"/>
    <xf numFmtId="37" fontId="148" fillId="0" borderId="0" xfId="0" applyFont="1"/>
    <xf numFmtId="37" fontId="33" fillId="71" borderId="63" xfId="0" quotePrefix="1" applyFont="1" applyFill="1" applyBorder="1" applyAlignment="1">
      <alignment horizontal="left"/>
    </xf>
    <xf numFmtId="37" fontId="6" fillId="71" borderId="61" xfId="0" applyFont="1" applyFill="1" applyBorder="1"/>
    <xf numFmtId="38" fontId="6" fillId="71" borderId="61" xfId="0" applyNumberFormat="1" applyFont="1" applyFill="1" applyBorder="1"/>
    <xf numFmtId="37" fontId="6" fillId="71" borderId="66" xfId="0" applyFont="1" applyFill="1" applyBorder="1"/>
    <xf numFmtId="37" fontId="6" fillId="71" borderId="64" xfId="0" quotePrefix="1" applyFont="1" applyFill="1" applyBorder="1" applyAlignment="1">
      <alignment vertical="center" readingOrder="1"/>
    </xf>
    <xf numFmtId="37" fontId="6" fillId="71" borderId="0" xfId="0" quotePrefix="1" applyFont="1" applyFill="1" applyAlignment="1">
      <alignment horizontal="left"/>
    </xf>
    <xf numFmtId="38" fontId="6" fillId="71" borderId="0" xfId="0" applyNumberFormat="1" applyFont="1" applyFill="1"/>
    <xf numFmtId="37" fontId="6" fillId="71" borderId="0" xfId="0" applyFont="1" applyFill="1"/>
    <xf numFmtId="37" fontId="6" fillId="71" borderId="67" xfId="0" applyFont="1" applyFill="1" applyBorder="1"/>
    <xf numFmtId="37" fontId="5" fillId="71" borderId="64" xfId="0" quotePrefix="1" applyFont="1" applyFill="1" applyBorder="1"/>
    <xf numFmtId="37" fontId="6" fillId="71" borderId="64" xfId="0" applyFont="1" applyFill="1" applyBorder="1" applyAlignment="1">
      <alignment vertical="center" readingOrder="1"/>
    </xf>
    <xf numFmtId="37" fontId="5" fillId="71" borderId="65" xfId="0" quotePrefix="1" applyFont="1" applyFill="1" applyBorder="1"/>
    <xf numFmtId="37" fontId="6" fillId="71" borderId="62" xfId="0" applyFont="1" applyFill="1" applyBorder="1"/>
    <xf numFmtId="38" fontId="6" fillId="71" borderId="62" xfId="0" applyNumberFormat="1" applyFont="1" applyFill="1" applyBorder="1"/>
    <xf numFmtId="37" fontId="6" fillId="71" borderId="68" xfId="0" applyFont="1" applyFill="1" applyBorder="1"/>
    <xf numFmtId="37" fontId="144" fillId="0" borderId="0" xfId="0" applyFont="1"/>
    <xf numFmtId="37" fontId="14" fillId="11" borderId="0" xfId="0" applyFont="1" applyFill="1" applyProtection="1">
      <protection locked="0"/>
    </xf>
    <xf numFmtId="37" fontId="27" fillId="0" borderId="0" xfId="0" applyFont="1"/>
    <xf numFmtId="37" fontId="26" fillId="0" borderId="0" xfId="0" applyFont="1" applyAlignment="1">
      <alignment horizontal="centerContinuous"/>
    </xf>
    <xf numFmtId="37" fontId="27" fillId="0" borderId="0" xfId="0" applyFont="1" applyAlignment="1">
      <alignment horizontal="centerContinuous"/>
    </xf>
    <xf numFmtId="37" fontId="26" fillId="0" borderId="0" xfId="0" applyFont="1"/>
    <xf numFmtId="37" fontId="26" fillId="0" borderId="0" xfId="0" quotePrefix="1" applyFont="1" applyAlignment="1">
      <alignment horizontal="right"/>
    </xf>
    <xf numFmtId="37" fontId="27" fillId="0" borderId="0" xfId="0" quotePrefix="1" applyFont="1"/>
    <xf numFmtId="37" fontId="28" fillId="0" borderId="0" xfId="0" applyFont="1"/>
    <xf numFmtId="37" fontId="26" fillId="0" borderId="1" xfId="0" applyFont="1" applyBorder="1"/>
    <xf numFmtId="37" fontId="26" fillId="0" borderId="2" xfId="0" applyFont="1" applyBorder="1"/>
    <xf numFmtId="37" fontId="26" fillId="0" borderId="2" xfId="0" quotePrefix="1" applyFont="1" applyBorder="1" applyAlignment="1">
      <alignment horizontal="center"/>
    </xf>
    <xf numFmtId="37" fontId="26" fillId="0" borderId="2" xfId="0" applyFont="1" applyBorder="1" applyAlignment="1">
      <alignment horizontal="center"/>
    </xf>
    <xf numFmtId="37" fontId="26" fillId="0" borderId="3" xfId="0" applyFont="1" applyBorder="1"/>
    <xf numFmtId="37" fontId="26" fillId="0" borderId="4" xfId="0" applyFont="1" applyBorder="1"/>
    <xf numFmtId="37" fontId="26" fillId="0" borderId="4" xfId="0" quotePrefix="1" applyFont="1" applyBorder="1" applyAlignment="1">
      <alignment horizontal="center"/>
    </xf>
    <xf numFmtId="37" fontId="26" fillId="0" borderId="4" xfId="0" applyFont="1" applyBorder="1" applyAlignment="1">
      <alignment horizontal="center"/>
    </xf>
    <xf numFmtId="39" fontId="26" fillId="0" borderId="2" xfId="0" applyNumberFormat="1" applyFont="1" applyBorder="1"/>
    <xf numFmtId="37" fontId="26" fillId="0" borderId="2" xfId="0" quotePrefix="1" applyFont="1" applyBorder="1"/>
    <xf numFmtId="37" fontId="26" fillId="5" borderId="2" xfId="0" applyFont="1" applyFill="1" applyBorder="1"/>
    <xf numFmtId="37" fontId="26" fillId="6" borderId="2" xfId="0" applyFont="1" applyFill="1" applyBorder="1"/>
    <xf numFmtId="37" fontId="29" fillId="0" borderId="0" xfId="0" applyFont="1"/>
    <xf numFmtId="37" fontId="26" fillId="6" borderId="2" xfId="0" applyFont="1" applyFill="1" applyBorder="1" applyAlignment="1">
      <alignment horizontal="center"/>
    </xf>
    <xf numFmtId="37" fontId="30" fillId="0" borderId="0" xfId="0" applyFont="1"/>
    <xf numFmtId="37" fontId="26" fillId="0" borderId="2" xfId="0" quotePrefix="1" applyFont="1" applyBorder="1" applyAlignment="1">
      <alignment horizontal="left"/>
    </xf>
    <xf numFmtId="37" fontId="26" fillId="6" borderId="2" xfId="0" quotePrefix="1" applyFont="1" applyFill="1" applyBorder="1" applyAlignment="1">
      <alignment horizontal="center"/>
    </xf>
    <xf numFmtId="37" fontId="27" fillId="0" borderId="10" xfId="0" applyFont="1" applyBorder="1"/>
    <xf numFmtId="37" fontId="26" fillId="6" borderId="2" xfId="0" quotePrefix="1" applyFont="1" applyFill="1" applyBorder="1"/>
    <xf numFmtId="39" fontId="26" fillId="6" borderId="2" xfId="0" quotePrefix="1" applyNumberFormat="1" applyFont="1" applyFill="1" applyBorder="1" applyAlignment="1">
      <alignment horizontal="center"/>
    </xf>
    <xf numFmtId="3" fontId="26" fillId="0" borderId="2" xfId="0" applyNumberFormat="1" applyFont="1" applyBorder="1"/>
    <xf numFmtId="37" fontId="27" fillId="0" borderId="2" xfId="0" applyFont="1" applyBorder="1" applyAlignment="1">
      <alignment horizontal="center"/>
    </xf>
    <xf numFmtId="37" fontId="27" fillId="0" borderId="4" xfId="0" applyFont="1" applyBorder="1" applyAlignment="1">
      <alignment horizontal="center"/>
    </xf>
    <xf numFmtId="39" fontId="26" fillId="6" borderId="2" xfId="0" applyNumberFormat="1" applyFont="1" applyFill="1" applyBorder="1"/>
    <xf numFmtId="2" fontId="26" fillId="0" borderId="2" xfId="0" applyNumberFormat="1" applyFont="1" applyBorder="1"/>
    <xf numFmtId="3" fontId="26" fillId="6" borderId="2" xfId="0" applyNumberFormat="1" applyFont="1" applyFill="1" applyBorder="1"/>
    <xf numFmtId="2" fontId="14" fillId="0" borderId="0" xfId="0" applyNumberFormat="1" applyFont="1" applyAlignment="1">
      <alignment horizontal="right"/>
    </xf>
    <xf numFmtId="37" fontId="16" fillId="72" borderId="1" xfId="0" applyFont="1" applyFill="1" applyBorder="1" applyProtection="1">
      <protection locked="0"/>
    </xf>
    <xf numFmtId="37" fontId="16" fillId="72" borderId="1" xfId="0" quotePrefix="1" applyFont="1" applyFill="1" applyBorder="1" applyProtection="1">
      <protection locked="0"/>
    </xf>
    <xf numFmtId="37" fontId="31" fillId="72" borderId="1" xfId="0" applyFont="1" applyFill="1" applyBorder="1" applyProtection="1">
      <protection locked="0"/>
    </xf>
    <xf numFmtId="37" fontId="16" fillId="72" borderId="1" xfId="26965" quotePrefix="1" applyNumberFormat="1" applyFont="1" applyFill="1" applyBorder="1" applyProtection="1">
      <protection locked="0"/>
    </xf>
    <xf numFmtId="37" fontId="16" fillId="72" borderId="1" xfId="26965" applyNumberFormat="1" applyFont="1" applyFill="1" applyBorder="1" applyProtection="1">
      <protection locked="0"/>
    </xf>
    <xf numFmtId="2" fontId="16" fillId="72" borderId="1" xfId="0" quotePrefix="1" applyNumberFormat="1" applyFont="1" applyFill="1" applyBorder="1" applyProtection="1">
      <protection locked="0"/>
    </xf>
    <xf numFmtId="2" fontId="16" fillId="72" borderId="1" xfId="26965" quotePrefix="1" applyNumberFormat="1" applyFont="1" applyFill="1" applyBorder="1" applyProtection="1">
      <protection locked="0"/>
    </xf>
    <xf numFmtId="2" fontId="16" fillId="72" borderId="1" xfId="36187" quotePrefix="1" applyNumberFormat="1" applyFont="1" applyFill="1" applyBorder="1" applyProtection="1">
      <protection locked="0"/>
    </xf>
    <xf numFmtId="2" fontId="16" fillId="72" borderId="1" xfId="26965" applyNumberFormat="1" applyFont="1" applyFill="1" applyBorder="1" applyProtection="1">
      <protection locked="0"/>
    </xf>
    <xf numFmtId="37" fontId="16" fillId="72" borderId="1" xfId="36187" quotePrefix="1" applyNumberFormat="1" applyFont="1" applyFill="1" applyBorder="1" applyProtection="1">
      <protection locked="0"/>
    </xf>
    <xf numFmtId="1" fontId="16" fillId="72" borderId="1" xfId="0" quotePrefix="1" applyNumberFormat="1" applyFont="1" applyFill="1" applyBorder="1" applyProtection="1">
      <protection locked="0"/>
    </xf>
    <xf numFmtId="37" fontId="16" fillId="71" borderId="1" xfId="0" quotePrefix="1" applyFont="1" applyFill="1" applyBorder="1" applyProtection="1">
      <protection locked="0"/>
    </xf>
    <xf numFmtId="39" fontId="16" fillId="72" borderId="1" xfId="26965" quotePrefix="1" applyNumberFormat="1" applyFont="1" applyFill="1" applyBorder="1" applyProtection="1">
      <protection locked="0"/>
    </xf>
    <xf numFmtId="43" fontId="115" fillId="72" borderId="1" xfId="27353" quotePrefix="1" applyFont="1" applyFill="1" applyBorder="1" applyProtection="1">
      <protection locked="0"/>
    </xf>
    <xf numFmtId="167" fontId="16" fillId="71" borderId="1" xfId="0" quotePrefix="1" applyNumberFormat="1" applyFont="1" applyFill="1" applyBorder="1" applyProtection="1">
      <protection locked="0"/>
    </xf>
    <xf numFmtId="38" fontId="16" fillId="71" borderId="8" xfId="0" applyNumberFormat="1" applyFont="1" applyFill="1" applyBorder="1" applyProtection="1">
      <protection locked="0"/>
    </xf>
    <xf numFmtId="38" fontId="16" fillId="71" borderId="2" xfId="0" applyNumberFormat="1" applyFont="1" applyFill="1" applyBorder="1" applyProtection="1">
      <protection locked="0"/>
    </xf>
    <xf numFmtId="38" fontId="16" fillId="71" borderId="1" xfId="0" quotePrefix="1" applyNumberFormat="1" applyFont="1" applyFill="1" applyBorder="1" applyAlignment="1" applyProtection="1">
      <alignment horizontal="left"/>
      <protection locked="0"/>
    </xf>
    <xf numFmtId="38" fontId="16" fillId="71" borderId="14" xfId="0" applyNumberFormat="1" applyFont="1" applyFill="1" applyBorder="1" applyProtection="1">
      <protection locked="0"/>
    </xf>
    <xf numFmtId="166" fontId="16" fillId="71" borderId="14" xfId="0" applyNumberFormat="1" applyFont="1" applyFill="1" applyBorder="1" applyAlignment="1" applyProtection="1">
      <alignment horizontal="left"/>
      <protection locked="0"/>
    </xf>
    <xf numFmtId="49" fontId="16" fillId="71" borderId="1" xfId="0" quotePrefix="1" applyNumberFormat="1" applyFont="1" applyFill="1" applyBorder="1" applyProtection="1">
      <protection locked="0"/>
    </xf>
    <xf numFmtId="168" fontId="16" fillId="71" borderId="1" xfId="0" quotePrefix="1" applyNumberFormat="1" applyFont="1" applyFill="1" applyBorder="1" applyAlignment="1" applyProtection="1">
      <alignment horizontal="left"/>
      <protection locked="0"/>
    </xf>
    <xf numFmtId="0" fontId="32" fillId="72" borderId="14" xfId="28336" applyFont="1" applyFill="1" applyBorder="1">
      <alignment vertical="top"/>
      <protection locked="0"/>
    </xf>
    <xf numFmtId="38" fontId="16" fillId="71" borderId="1" xfId="0" applyNumberFormat="1" applyFont="1" applyFill="1" applyBorder="1" applyProtection="1">
      <protection locked="0"/>
    </xf>
    <xf numFmtId="38" fontId="16" fillId="71" borderId="1" xfId="0" applyNumberFormat="1" applyFont="1" applyFill="1" applyBorder="1" applyAlignment="1" applyProtection="1">
      <alignment horizontal="right"/>
      <protection locked="0"/>
    </xf>
    <xf numFmtId="37" fontId="16" fillId="71" borderId="1" xfId="0" applyFont="1" applyFill="1" applyBorder="1" applyProtection="1">
      <protection locked="0"/>
    </xf>
    <xf numFmtId="37" fontId="14" fillId="71" borderId="0" xfId="0" applyFont="1" applyFill="1" applyProtection="1">
      <protection locked="0"/>
    </xf>
    <xf numFmtId="38" fontId="16" fillId="71" borderId="1" xfId="0" applyNumberFormat="1" applyFont="1" applyFill="1" applyBorder="1" applyAlignment="1" applyProtection="1">
      <alignment horizontal="center"/>
      <protection locked="0"/>
    </xf>
    <xf numFmtId="38" fontId="16" fillId="72" borderId="1" xfId="0" applyNumberFormat="1" applyFont="1" applyFill="1" applyBorder="1" applyProtection="1">
      <protection locked="0"/>
    </xf>
    <xf numFmtId="49" fontId="89" fillId="0" borderId="0" xfId="37148" applyNumberFormat="1"/>
    <xf numFmtId="37" fontId="153" fillId="0" borderId="0" xfId="0" applyFont="1" applyAlignment="1">
      <alignment vertical="center" wrapText="1"/>
    </xf>
    <xf numFmtId="37" fontId="10" fillId="0" borderId="0" xfId="0" applyFont="1" applyAlignment="1">
      <alignment wrapText="1"/>
    </xf>
    <xf numFmtId="37" fontId="16" fillId="3" borderId="0" xfId="0" applyFont="1" applyFill="1" applyAlignment="1">
      <alignment horizontal="center" vertical="center"/>
    </xf>
    <xf numFmtId="37" fontId="154" fillId="0" borderId="0" xfId="0" applyFont="1" applyAlignment="1">
      <alignment vertical="center"/>
    </xf>
    <xf numFmtId="37" fontId="14" fillId="0" borderId="0" xfId="0" quotePrefix="1" applyFont="1" applyFill="1" applyBorder="1" applyAlignment="1">
      <alignment horizontal="left"/>
    </xf>
    <xf numFmtId="37" fontId="18" fillId="0" borderId="0" xfId="0" applyFont="1" applyFill="1" applyBorder="1" applyAlignment="1">
      <alignment vertical="center" readingOrder="1"/>
    </xf>
    <xf numFmtId="37" fontId="14" fillId="0" borderId="0" xfId="0" applyFont="1" applyFill="1" applyBorder="1"/>
    <xf numFmtId="37" fontId="6" fillId="0" borderId="0" xfId="0" quotePrefix="1" applyFont="1" applyFill="1" applyBorder="1" applyAlignment="1">
      <alignment horizontal="left"/>
    </xf>
    <xf numFmtId="38" fontId="6" fillId="0" borderId="0" xfId="0" applyNumberFormat="1" applyFont="1" applyFill="1" applyBorder="1"/>
    <xf numFmtId="37" fontId="6" fillId="0" borderId="0" xfId="0" applyFont="1" applyFill="1" applyBorder="1"/>
    <xf numFmtId="37" fontId="33" fillId="0" borderId="0" xfId="0" quotePrefix="1" applyFont="1" applyFill="1" applyBorder="1" applyAlignment="1">
      <alignment horizontal="left"/>
    </xf>
    <xf numFmtId="37" fontId="6" fillId="0" borderId="0" xfId="0" quotePrefix="1" applyFont="1" applyFill="1" applyBorder="1" applyAlignment="1">
      <alignment vertical="center" readingOrder="1"/>
    </xf>
    <xf numFmtId="37" fontId="5" fillId="0" borderId="0" xfId="0" quotePrefix="1" applyFont="1" applyFill="1" applyBorder="1"/>
    <xf numFmtId="37" fontId="6" fillId="0" borderId="0" xfId="0" applyFont="1" applyFill="1" applyBorder="1" applyAlignment="1">
      <alignment vertical="center" readingOrder="1"/>
    </xf>
    <xf numFmtId="38" fontId="14" fillId="0" borderId="0" xfId="0" applyNumberFormat="1" applyFont="1" applyFill="1" applyBorder="1"/>
    <xf numFmtId="37" fontId="155" fillId="0" borderId="0" xfId="0" applyFont="1" applyAlignment="1">
      <alignment horizontal="left" vertical="center" wrapText="1"/>
    </xf>
  </cellXfs>
  <cellStyles count="37175">
    <cellStyle name="$comma" xfId="1" xr:uid="{682A9CE2-7491-46B2-8B30-AF1C2C288463}"/>
    <cellStyle name="1 Space" xfId="2" xr:uid="{E2077134-004B-4742-9996-5D96767ADE37}"/>
    <cellStyle name="2 Space" xfId="3" xr:uid="{812FF2B0-711C-40D1-B9E2-9EFE6740365B}"/>
    <cellStyle name="20% - Accent1" xfId="4" builtinId="30" customBuiltin="1"/>
    <cellStyle name="20% - Accent1 10" xfId="5" xr:uid="{52B6FEF4-500E-4A37-8BEE-7C3975B656C3}"/>
    <cellStyle name="20% - Accent1 10 10" xfId="6" xr:uid="{65E15DFD-7D8F-4E9D-BA36-9D5974968243}"/>
    <cellStyle name="20% - Accent1 10 2" xfId="7" xr:uid="{DD334867-093D-4B39-87DB-776B1FF92BEC}"/>
    <cellStyle name="20% - Accent1 10 2 2" xfId="8" xr:uid="{1BE256CE-44AF-4DE7-962B-CCC4A7BE24BF}"/>
    <cellStyle name="20% - Accent1 10 2 2 2" xfId="9" xr:uid="{72D3AF2F-8AA9-430D-8245-A8CE77E1AE13}"/>
    <cellStyle name="20% - Accent1 10 2 2 2 2" xfId="10" xr:uid="{58575D84-E530-4715-BD8E-DAAB7625D7EA}"/>
    <cellStyle name="20% - Accent1 10 2 2 3" xfId="11" xr:uid="{3FFD2DCC-56BC-49AC-A713-0E66F5FECE67}"/>
    <cellStyle name="20% - Accent1 10 2 2 3 2" xfId="12" xr:uid="{BCD5FEAB-A834-4918-A7F8-0167D4A31868}"/>
    <cellStyle name="20% - Accent1 10 2 2 4" xfId="13" xr:uid="{55D89EBE-E1E9-46B5-A7F1-9F1C22A94780}"/>
    <cellStyle name="20% - Accent1 10 2 3" xfId="14" xr:uid="{1DA12439-DFBC-425B-BA15-F512C26A6817}"/>
    <cellStyle name="20% - Accent1 10 2 3 2" xfId="15" xr:uid="{430D1CD1-3797-4F33-93B2-177B068704C6}"/>
    <cellStyle name="20% - Accent1 10 2 4" xfId="16" xr:uid="{52C02052-D0E9-4145-853A-7EABE8AB8A26}"/>
    <cellStyle name="20% - Accent1 10 2 4 2" xfId="17" xr:uid="{7C9CA235-3CA2-406B-B454-22BE66F49C75}"/>
    <cellStyle name="20% - Accent1 10 2 5" xfId="18" xr:uid="{74FDECFA-3A67-4194-8A87-7D97ADEEB987}"/>
    <cellStyle name="20% - Accent1 10 2 5 2" xfId="19" xr:uid="{4F0C8D53-4707-4724-A54B-7A985B56E993}"/>
    <cellStyle name="20% - Accent1 10 2 6" xfId="20" xr:uid="{03BD83BC-6D6E-49BA-BB70-34E0DF0A8C7F}"/>
    <cellStyle name="20% - Accent1 10 2 6 2" xfId="21" xr:uid="{1E835C20-6857-4C59-A7BC-741FA7890BE6}"/>
    <cellStyle name="20% - Accent1 10 2 7" xfId="22" xr:uid="{25014524-DAA8-4DF6-81C1-BC96D87D1F35}"/>
    <cellStyle name="20% - Accent1 10 2 7 2" xfId="23" xr:uid="{BC80FC7C-E942-411F-B602-18E12C50EDFF}"/>
    <cellStyle name="20% - Accent1 10 2 8" xfId="24" xr:uid="{B33A9323-DCEC-49A1-939F-262F5DE0B58D}"/>
    <cellStyle name="20% - Accent1 10 3" xfId="25" xr:uid="{45A50EEE-2785-4C82-AC33-0E43A1AE2669}"/>
    <cellStyle name="20% - Accent1 10 3 2" xfId="26" xr:uid="{7C526705-759D-4BD1-966C-013273E3C537}"/>
    <cellStyle name="20% - Accent1 10 3 2 2" xfId="27" xr:uid="{6BD0449E-25A5-4463-8FB5-87990D18A931}"/>
    <cellStyle name="20% - Accent1 10 3 2 2 2" xfId="28" xr:uid="{52AC7B86-AAD0-42C8-9A62-C64AE141C7B3}"/>
    <cellStyle name="20% - Accent1 10 3 2 3" xfId="29" xr:uid="{9A146231-4066-48C6-807E-ACB3BE3ECB1C}"/>
    <cellStyle name="20% - Accent1 10 3 2 3 2" xfId="30" xr:uid="{E1F70F65-CFD1-4DA7-BD83-4AD619F1142F}"/>
    <cellStyle name="20% - Accent1 10 3 2 4" xfId="31" xr:uid="{8D655B69-2908-4480-B6F0-003E209D766D}"/>
    <cellStyle name="20% - Accent1 10 3 3" xfId="32" xr:uid="{67B1CD01-E6EA-4A35-8DB3-A88AC726C69C}"/>
    <cellStyle name="20% - Accent1 10 3 3 2" xfId="33" xr:uid="{490284A1-8BB3-4740-A0CE-A7A2A5E27DA9}"/>
    <cellStyle name="20% - Accent1 10 3 4" xfId="34" xr:uid="{4F869977-4564-41AD-B0D7-CDFF8E09544D}"/>
    <cellStyle name="20% - Accent1 10 3 4 2" xfId="35" xr:uid="{D9FCC762-D81D-43B6-BFE0-1C7399FB237E}"/>
    <cellStyle name="20% - Accent1 10 3 5" xfId="36" xr:uid="{1F2205B2-5C1B-4C13-865D-500A9C3DCB34}"/>
    <cellStyle name="20% - Accent1 10 3 5 2" xfId="37" xr:uid="{7BEB2BA3-6698-47C1-B385-2B34450D6C95}"/>
    <cellStyle name="20% - Accent1 10 3 6" xfId="38" xr:uid="{6F9BD75D-3ECD-41CF-9226-C107C63DA4E8}"/>
    <cellStyle name="20% - Accent1 10 4" xfId="39" xr:uid="{6BB7CBF1-D003-4010-88E2-DBE0B9559B13}"/>
    <cellStyle name="20% - Accent1 10 4 2" xfId="40" xr:uid="{EA13B55A-CEE6-420D-8175-37FA33670611}"/>
    <cellStyle name="20% - Accent1 10 4 2 2" xfId="41" xr:uid="{038E2332-C422-47EB-9A4A-58FF1E9DBB97}"/>
    <cellStyle name="20% - Accent1 10 4 3" xfId="42" xr:uid="{F591C453-355E-4827-9D49-E7884ADB871D}"/>
    <cellStyle name="20% - Accent1 10 4 3 2" xfId="43" xr:uid="{8E76498C-CEEA-4D3B-B9F6-EDF182C70B56}"/>
    <cellStyle name="20% - Accent1 10 4 4" xfId="44" xr:uid="{846E1297-4AA0-4DE8-967B-A804F6A13FC4}"/>
    <cellStyle name="20% - Accent1 10 5" xfId="45" xr:uid="{E59D8D4B-AE1A-4597-A5CC-4B3F0A0C3437}"/>
    <cellStyle name="20% - Accent1 10 5 2" xfId="46" xr:uid="{083E0D6E-9B50-4089-870F-3E6D39FEBCE4}"/>
    <cellStyle name="20% - Accent1 10 6" xfId="47" xr:uid="{6F9E271A-10BD-40DE-9A12-0A5BBC6870BD}"/>
    <cellStyle name="20% - Accent1 10 6 2" xfId="48" xr:uid="{D0A23FE9-519C-43F9-B1E2-ADD9E386A366}"/>
    <cellStyle name="20% - Accent1 10 7" xfId="49" xr:uid="{4F38B5D4-3523-4600-9D3E-28589EA51BD1}"/>
    <cellStyle name="20% - Accent1 10 7 2" xfId="50" xr:uid="{6DC8FCDB-3126-4849-9DF5-036A406ADD54}"/>
    <cellStyle name="20% - Accent1 10 8" xfId="51" xr:uid="{3F042330-2063-41D1-AD57-DE8891306F33}"/>
    <cellStyle name="20% - Accent1 10 8 2" xfId="52" xr:uid="{17AD9EEB-2760-4BDA-BCC4-4EE4172C2996}"/>
    <cellStyle name="20% - Accent1 10 9" xfId="53" xr:uid="{5349F6F1-FDD8-4CEC-B3FE-178E7B828782}"/>
    <cellStyle name="20% - Accent1 10 9 2" xfId="54" xr:uid="{76190A6E-B07F-4564-BD4B-214D84BBD006}"/>
    <cellStyle name="20% - Accent1 11" xfId="55" xr:uid="{852C2129-32A0-4B00-BFEC-DCD5A2A1BDC3}"/>
    <cellStyle name="20% - Accent1 11 10" xfId="56" xr:uid="{2AE6AB1F-011F-47BA-91FF-B97B7E6EC2A3}"/>
    <cellStyle name="20% - Accent1 11 2" xfId="57" xr:uid="{2779DF40-2CD7-412E-8C3A-DEB146CA52F6}"/>
    <cellStyle name="20% - Accent1 11 2 2" xfId="58" xr:uid="{49373F7E-F85F-4BB4-B02A-9C42670B9696}"/>
    <cellStyle name="20% - Accent1 11 2 2 2" xfId="59" xr:uid="{BDAD5C93-69D9-4869-82F9-564ED57EE053}"/>
    <cellStyle name="20% - Accent1 11 2 2 2 2" xfId="60" xr:uid="{1185BF5A-FA4D-4857-A8AC-5521CB5038A1}"/>
    <cellStyle name="20% - Accent1 11 2 2 3" xfId="61" xr:uid="{2FA375B0-0892-4D9F-817F-828E2AE93A42}"/>
    <cellStyle name="20% - Accent1 11 2 2 3 2" xfId="62" xr:uid="{E07F3A4E-C689-4365-8AA9-616BFC4C3D40}"/>
    <cellStyle name="20% - Accent1 11 2 2 4" xfId="63" xr:uid="{9492239D-4FB4-45F9-A7D2-635B5E345A6C}"/>
    <cellStyle name="20% - Accent1 11 2 3" xfId="64" xr:uid="{AA057B1E-AB35-45B9-87FA-6C7B3A8CCE76}"/>
    <cellStyle name="20% - Accent1 11 2 3 2" xfId="65" xr:uid="{A1BD4E0F-63A6-480C-819B-FD2E478953CA}"/>
    <cellStyle name="20% - Accent1 11 2 4" xfId="66" xr:uid="{E420FD3B-C49B-4856-9873-A8368741394C}"/>
    <cellStyle name="20% - Accent1 11 2 4 2" xfId="67" xr:uid="{44EE090A-8C91-42BE-9349-C7B0110389C6}"/>
    <cellStyle name="20% - Accent1 11 2 5" xfId="68" xr:uid="{2B0A6290-8CA0-4C19-88C0-A25073E740A5}"/>
    <cellStyle name="20% - Accent1 11 2 5 2" xfId="69" xr:uid="{71D89AE7-52F9-4B75-BE1F-C781C7889B62}"/>
    <cellStyle name="20% - Accent1 11 2 6" xfId="70" xr:uid="{9BB78456-1BDA-424D-AB13-A72E6C683B5C}"/>
    <cellStyle name="20% - Accent1 11 2 6 2" xfId="71" xr:uid="{75424E9F-1FD6-409A-B676-85C446FD8E0C}"/>
    <cellStyle name="20% - Accent1 11 2 7" xfId="72" xr:uid="{57965C4F-6F9A-46F1-A853-91744636C3D6}"/>
    <cellStyle name="20% - Accent1 11 2 7 2" xfId="73" xr:uid="{F6602BF4-4DB8-482A-AF11-5D12F76F9DFD}"/>
    <cellStyle name="20% - Accent1 11 2 8" xfId="74" xr:uid="{0E5791A1-4203-4529-8ADB-EDA101994E93}"/>
    <cellStyle name="20% - Accent1 11 3" xfId="75" xr:uid="{6A3AFE4C-F83C-4E6D-915F-7DA1A09F8CFA}"/>
    <cellStyle name="20% - Accent1 11 3 2" xfId="76" xr:uid="{1E4277BB-CD6E-4ED4-8EC1-D8BC6E39DC60}"/>
    <cellStyle name="20% - Accent1 11 3 2 2" xfId="77" xr:uid="{8D786DF4-D6B9-4C61-8A61-B40248F7486D}"/>
    <cellStyle name="20% - Accent1 11 3 2 2 2" xfId="78" xr:uid="{8257213C-D6F8-47C5-B523-85B4FA9B38EA}"/>
    <cellStyle name="20% - Accent1 11 3 2 3" xfId="79" xr:uid="{C3CD14AF-F1A4-418E-89DA-3CAECE60AC3A}"/>
    <cellStyle name="20% - Accent1 11 3 2 3 2" xfId="80" xr:uid="{D53DC987-1B2F-4107-9F0C-742E47DE256D}"/>
    <cellStyle name="20% - Accent1 11 3 2 4" xfId="81" xr:uid="{AD90F3E0-5A0D-47A2-80D3-2068FF5FC808}"/>
    <cellStyle name="20% - Accent1 11 3 3" xfId="82" xr:uid="{2E49C8DA-A174-4B3D-A453-DF4DD776750B}"/>
    <cellStyle name="20% - Accent1 11 3 3 2" xfId="83" xr:uid="{E70D91DD-A1B4-4BCD-8F06-B943A8EF0CB0}"/>
    <cellStyle name="20% - Accent1 11 3 4" xfId="84" xr:uid="{BDEF84BC-5D82-47DD-9C82-67137ACF274F}"/>
    <cellStyle name="20% - Accent1 11 3 4 2" xfId="85" xr:uid="{DE9E22A1-B681-42EC-86E6-167FB7C30EE2}"/>
    <cellStyle name="20% - Accent1 11 3 5" xfId="86" xr:uid="{E7886CB9-26BF-416E-91CE-F75BC91373B3}"/>
    <cellStyle name="20% - Accent1 11 3 5 2" xfId="87" xr:uid="{8873CF6D-8B8F-4B22-9EA1-F75666B9E5C1}"/>
    <cellStyle name="20% - Accent1 11 3 6" xfId="88" xr:uid="{EE3DBBC9-7CB7-407D-9D22-F98825CF241C}"/>
    <cellStyle name="20% - Accent1 11 4" xfId="89" xr:uid="{B64B643A-15C1-481D-94AE-C63D55CFAFA3}"/>
    <cellStyle name="20% - Accent1 11 4 2" xfId="90" xr:uid="{8E09F055-08B8-4D45-8B7C-EFE60C8025EF}"/>
    <cellStyle name="20% - Accent1 11 4 2 2" xfId="91" xr:uid="{C8D44C0E-8B0E-4FD5-93DC-DE67105531D0}"/>
    <cellStyle name="20% - Accent1 11 4 3" xfId="92" xr:uid="{497E3029-346A-4B63-91CD-A1C8EC8D6D6B}"/>
    <cellStyle name="20% - Accent1 11 4 3 2" xfId="93" xr:uid="{ECBEA7C0-94B8-49B9-8BB1-28A03938D097}"/>
    <cellStyle name="20% - Accent1 11 4 4" xfId="94" xr:uid="{9FE926EC-38F4-45B8-9308-90D2A1CAB849}"/>
    <cellStyle name="20% - Accent1 11 5" xfId="95" xr:uid="{5EC19D22-D045-4AAF-8532-433B6DD249DF}"/>
    <cellStyle name="20% - Accent1 11 5 2" xfId="96" xr:uid="{C208F436-D502-4453-8517-F1686D6069DB}"/>
    <cellStyle name="20% - Accent1 11 6" xfId="97" xr:uid="{11BA1ABF-1122-4456-AACB-A313BC4BB8EF}"/>
    <cellStyle name="20% - Accent1 11 6 2" xfId="98" xr:uid="{B35E7FDA-4B91-4A0E-80B1-C2ED7EE07DE7}"/>
    <cellStyle name="20% - Accent1 11 7" xfId="99" xr:uid="{B23677AB-4067-420C-9415-11CE6A14AA2D}"/>
    <cellStyle name="20% - Accent1 11 7 2" xfId="100" xr:uid="{975CB470-34B9-402C-9863-96F880334713}"/>
    <cellStyle name="20% - Accent1 11 8" xfId="101" xr:uid="{8E1F306C-10B7-42E4-AF28-5A64001F4CAC}"/>
    <cellStyle name="20% - Accent1 11 8 2" xfId="102" xr:uid="{E4B1B5DB-C6D3-40EC-849F-6F6AE1ADF452}"/>
    <cellStyle name="20% - Accent1 11 9" xfId="103" xr:uid="{EC638B42-6E0E-49C9-B2CC-0F0574C3980B}"/>
    <cellStyle name="20% - Accent1 11 9 2" xfId="104" xr:uid="{BAE72B7D-AAA7-46DA-9C8C-66C1A0F876CA}"/>
    <cellStyle name="20% - Accent1 12" xfId="105" xr:uid="{D292EE7F-2B61-4BC4-BF4C-15F8B492FFFB}"/>
    <cellStyle name="20% - Accent1 12 10" xfId="106" xr:uid="{BFD362D8-AA7B-442C-B7D6-F33EE9CD10CB}"/>
    <cellStyle name="20% - Accent1 12 2" xfId="107" xr:uid="{DFBCD6D4-368C-4D97-B284-3804071663BB}"/>
    <cellStyle name="20% - Accent1 12 2 2" xfId="108" xr:uid="{86226C94-EED9-446B-8D84-F03DF1224E4C}"/>
    <cellStyle name="20% - Accent1 12 2 2 2" xfId="109" xr:uid="{75951CFD-A26D-44C4-968A-616918EDD124}"/>
    <cellStyle name="20% - Accent1 12 2 2 2 2" xfId="110" xr:uid="{DFE8165C-B0F7-4C2D-95A7-EB1266226534}"/>
    <cellStyle name="20% - Accent1 12 2 2 3" xfId="111" xr:uid="{26B885C8-33C4-4E21-98A7-786E297F355E}"/>
    <cellStyle name="20% - Accent1 12 2 2 3 2" xfId="112" xr:uid="{139CCF90-81B1-4A04-93F9-EA53FAF1EFA3}"/>
    <cellStyle name="20% - Accent1 12 2 2 4" xfId="113" xr:uid="{FD82EAF4-4438-4BE1-8EBB-CA3C60815438}"/>
    <cellStyle name="20% - Accent1 12 2 3" xfId="114" xr:uid="{0275C9C5-0389-45FB-BC7D-9F20036325D1}"/>
    <cellStyle name="20% - Accent1 12 2 3 2" xfId="115" xr:uid="{9161358D-FFC0-4172-A6D3-FEE9A8591AE2}"/>
    <cellStyle name="20% - Accent1 12 2 4" xfId="116" xr:uid="{C6CB3DB0-4D6C-46AE-8A3F-8140E4C8A113}"/>
    <cellStyle name="20% - Accent1 12 2 4 2" xfId="117" xr:uid="{BF354059-728D-4ED8-9D98-BEDF61B80206}"/>
    <cellStyle name="20% - Accent1 12 2 5" xfId="118" xr:uid="{CFE35CC1-8B9D-4AE7-ACE0-E8A7E9EA7181}"/>
    <cellStyle name="20% - Accent1 12 2 5 2" xfId="119" xr:uid="{54E3570E-236C-4BFD-B0DC-9DE9B8DE48B8}"/>
    <cellStyle name="20% - Accent1 12 2 6" xfId="120" xr:uid="{22E7E017-7339-4ABD-A795-D14CE8F79DBC}"/>
    <cellStyle name="20% - Accent1 12 2 6 2" xfId="121" xr:uid="{F4A3C731-BC87-4C38-9115-12CA930ABE59}"/>
    <cellStyle name="20% - Accent1 12 2 7" xfId="122" xr:uid="{9C3113C1-F9E7-436C-AB31-48C95661D321}"/>
    <cellStyle name="20% - Accent1 12 2 7 2" xfId="123" xr:uid="{D04824F8-8098-4B3A-AAC8-F4FD3FD466F6}"/>
    <cellStyle name="20% - Accent1 12 2 8" xfId="124" xr:uid="{A1168EED-ED19-4D86-917C-C618F43B12D2}"/>
    <cellStyle name="20% - Accent1 12 3" xfId="125" xr:uid="{90EB56C4-2985-429C-9723-8EC503D50A9E}"/>
    <cellStyle name="20% - Accent1 12 3 2" xfId="126" xr:uid="{B671EC56-E257-4C5C-9727-1BBA69A93A89}"/>
    <cellStyle name="20% - Accent1 12 3 2 2" xfId="127" xr:uid="{4DB06DE7-0C7A-463B-99BA-8F01FD1AA901}"/>
    <cellStyle name="20% - Accent1 12 3 2 2 2" xfId="128" xr:uid="{3B617C80-4837-4587-AF2C-00915A9A4E3F}"/>
    <cellStyle name="20% - Accent1 12 3 2 3" xfId="129" xr:uid="{977AA52E-AC82-4933-9B45-5CF87BE11CDE}"/>
    <cellStyle name="20% - Accent1 12 3 2 3 2" xfId="130" xr:uid="{D3311AE5-8569-4D2E-AE61-046141888311}"/>
    <cellStyle name="20% - Accent1 12 3 2 4" xfId="131" xr:uid="{472D5B17-5F8E-4BC3-8CC8-45C614633CAC}"/>
    <cellStyle name="20% - Accent1 12 3 3" xfId="132" xr:uid="{4E6952FA-FD90-48F9-80BF-14D2263C37EF}"/>
    <cellStyle name="20% - Accent1 12 3 3 2" xfId="133" xr:uid="{3DADFC7A-38DD-4081-ACB4-7D09EBF5225D}"/>
    <cellStyle name="20% - Accent1 12 3 4" xfId="134" xr:uid="{63B8C5AE-9E86-4374-85E9-CBDC8AF693F3}"/>
    <cellStyle name="20% - Accent1 12 3 4 2" xfId="135" xr:uid="{AEB199AA-1BA2-4248-B4BE-2041D65B64BF}"/>
    <cellStyle name="20% - Accent1 12 3 5" xfId="136" xr:uid="{37F533EB-294A-46C5-B67F-EFACE7829D8A}"/>
    <cellStyle name="20% - Accent1 12 3 5 2" xfId="137" xr:uid="{90A106A3-3401-43AB-A678-8CDFDCAE0A2E}"/>
    <cellStyle name="20% - Accent1 12 3 6" xfId="138" xr:uid="{E42B3204-0764-4CF1-8B99-FE79FE84CAF2}"/>
    <cellStyle name="20% - Accent1 12 4" xfId="139" xr:uid="{B6ABAADB-6713-4D99-A749-91D6D9AE5D26}"/>
    <cellStyle name="20% - Accent1 12 4 2" xfId="140" xr:uid="{2207464A-B059-4B00-B423-C80715BB2444}"/>
    <cellStyle name="20% - Accent1 12 4 2 2" xfId="141" xr:uid="{F3822124-5855-42F2-A059-6D730C0070EA}"/>
    <cellStyle name="20% - Accent1 12 4 3" xfId="142" xr:uid="{62BEAD18-759F-4727-B8F5-8E1FB6DDB1FC}"/>
    <cellStyle name="20% - Accent1 12 4 3 2" xfId="143" xr:uid="{FB55CCA5-C70B-41E4-9A91-21922B8DFA7B}"/>
    <cellStyle name="20% - Accent1 12 4 4" xfId="144" xr:uid="{9CE0D5D1-B7D0-4ACD-975D-99414C81CFAD}"/>
    <cellStyle name="20% - Accent1 12 5" xfId="145" xr:uid="{F6AF806E-685F-4EBA-B6AB-8ADD9B74C1BE}"/>
    <cellStyle name="20% - Accent1 12 5 2" xfId="146" xr:uid="{A6E037B6-8057-439F-808B-2BAEFD5F0667}"/>
    <cellStyle name="20% - Accent1 12 6" xfId="147" xr:uid="{47131BFB-0B37-47C8-B9F0-AD962C6B3D56}"/>
    <cellStyle name="20% - Accent1 12 6 2" xfId="148" xr:uid="{1E02D28E-F450-42F4-B3AF-888EE013192B}"/>
    <cellStyle name="20% - Accent1 12 7" xfId="149" xr:uid="{F2BB569E-5177-4263-8473-8DFA0B5172C4}"/>
    <cellStyle name="20% - Accent1 12 7 2" xfId="150" xr:uid="{21AFCD94-BF8E-4F04-9D10-F33987BAF471}"/>
    <cellStyle name="20% - Accent1 12 8" xfId="151" xr:uid="{B5A8468A-DAE4-4BB7-BF97-0895E90880FC}"/>
    <cellStyle name="20% - Accent1 12 8 2" xfId="152" xr:uid="{C2A1D8B9-A7E0-4393-A503-18C4A4BDF1EB}"/>
    <cellStyle name="20% - Accent1 12 9" xfId="153" xr:uid="{24EF687D-1B3D-4E8B-87FE-ACCBB91042DA}"/>
    <cellStyle name="20% - Accent1 12 9 2" xfId="154" xr:uid="{EB245E67-9853-4B39-B083-3D1DAB0A0CE6}"/>
    <cellStyle name="20% - Accent1 13" xfId="155" xr:uid="{AD999595-1967-494A-BD88-4940881FEC9D}"/>
    <cellStyle name="20% - Accent1 13 10" xfId="156" xr:uid="{758B5762-61D1-41E3-8F77-706372DA463A}"/>
    <cellStyle name="20% - Accent1 13 2" xfId="157" xr:uid="{DCFF7EEE-4EC9-46A6-A7CB-029664C41564}"/>
    <cellStyle name="20% - Accent1 13 2 2" xfId="158" xr:uid="{11F31F8D-0F33-438B-B874-A0D5C956D22A}"/>
    <cellStyle name="20% - Accent1 13 2 2 2" xfId="159" xr:uid="{8498DFF7-F689-4309-9E25-7F9E8A92474F}"/>
    <cellStyle name="20% - Accent1 13 2 2 2 2" xfId="160" xr:uid="{A460588E-22AB-4D46-99B8-96D24F31FED9}"/>
    <cellStyle name="20% - Accent1 13 2 2 3" xfId="161" xr:uid="{B4F4EEAB-DC87-42B4-8D4F-0E2454F77FF4}"/>
    <cellStyle name="20% - Accent1 13 2 2 3 2" xfId="162" xr:uid="{BDCC45ED-E4DA-4A4B-AB4C-215A06787E42}"/>
    <cellStyle name="20% - Accent1 13 2 2 4" xfId="163" xr:uid="{3E281481-9F1E-407B-9AB0-7DDFA307F9B7}"/>
    <cellStyle name="20% - Accent1 13 2 3" xfId="164" xr:uid="{55018765-0E94-4085-9BA1-18A30A294745}"/>
    <cellStyle name="20% - Accent1 13 2 3 2" xfId="165" xr:uid="{EC8A0EF7-4C55-4B9B-ABF9-1245C5364E29}"/>
    <cellStyle name="20% - Accent1 13 2 4" xfId="166" xr:uid="{2239977D-8EDA-4139-9AFF-93A9DA2BCD56}"/>
    <cellStyle name="20% - Accent1 13 2 4 2" xfId="167" xr:uid="{0BB719D4-56A0-4AD5-A6DB-8B211728C51D}"/>
    <cellStyle name="20% - Accent1 13 2 5" xfId="168" xr:uid="{1F45E5FC-AC1E-4B5A-A6AD-8AFC530439A2}"/>
    <cellStyle name="20% - Accent1 13 2 5 2" xfId="169" xr:uid="{8A9E9622-21AA-4624-8513-7ECD33B149E2}"/>
    <cellStyle name="20% - Accent1 13 2 6" xfId="170" xr:uid="{A9E3D1F9-A3C3-4E73-B763-39ECC87160C3}"/>
    <cellStyle name="20% - Accent1 13 2 6 2" xfId="171" xr:uid="{D4D67517-8305-43BF-840E-88198DE1DF6A}"/>
    <cellStyle name="20% - Accent1 13 2 7" xfId="172" xr:uid="{7B869B02-9FE3-4E0E-9B56-F4DDDA043BEF}"/>
    <cellStyle name="20% - Accent1 13 2 7 2" xfId="173" xr:uid="{A1855221-CB60-471F-8BAA-83F1A4CA6CAA}"/>
    <cellStyle name="20% - Accent1 13 2 8" xfId="174" xr:uid="{20087138-7B64-4106-A16F-DAC8E131AB12}"/>
    <cellStyle name="20% - Accent1 13 3" xfId="175" xr:uid="{17EE4030-854D-42A7-AE32-3D113DEE14C9}"/>
    <cellStyle name="20% - Accent1 13 3 2" xfId="176" xr:uid="{3612D909-B70D-4891-94F0-9B866947A835}"/>
    <cellStyle name="20% - Accent1 13 3 2 2" xfId="177" xr:uid="{AED2E8B9-04C1-46B5-869F-CD04F8213BCE}"/>
    <cellStyle name="20% - Accent1 13 3 2 2 2" xfId="178" xr:uid="{47A4D6D2-9167-41B5-BB3B-D8CCA659539B}"/>
    <cellStyle name="20% - Accent1 13 3 2 3" xfId="179" xr:uid="{F00433BE-67ED-492C-BC28-7AEF33358DE8}"/>
    <cellStyle name="20% - Accent1 13 3 2 3 2" xfId="180" xr:uid="{FF726C09-C01E-4806-A1DB-9CDFC1883ADE}"/>
    <cellStyle name="20% - Accent1 13 3 2 4" xfId="181" xr:uid="{285BE5AD-007C-4931-8996-667A9BEBB034}"/>
    <cellStyle name="20% - Accent1 13 3 3" xfId="182" xr:uid="{2C5BE552-567A-4E91-B731-3AF98AE15FB9}"/>
    <cellStyle name="20% - Accent1 13 3 3 2" xfId="183" xr:uid="{F42B3C47-81A4-42C1-B956-5785C3AEE31F}"/>
    <cellStyle name="20% - Accent1 13 3 4" xfId="184" xr:uid="{C4CEF794-8C63-4108-A42D-78774FCE2A46}"/>
    <cellStyle name="20% - Accent1 13 3 4 2" xfId="185" xr:uid="{F38E8EB9-C731-47DC-9468-C8149F5E0309}"/>
    <cellStyle name="20% - Accent1 13 3 5" xfId="186" xr:uid="{F67AAA66-A8E9-4CD8-ADA3-9876D591F8E7}"/>
    <cellStyle name="20% - Accent1 13 3 5 2" xfId="187" xr:uid="{3E15413F-763C-4BFC-9C60-714E1768649B}"/>
    <cellStyle name="20% - Accent1 13 3 6" xfId="188" xr:uid="{B45430C5-EC14-48DD-9C94-1CB183028154}"/>
    <cellStyle name="20% - Accent1 13 4" xfId="189" xr:uid="{4CA6EBC0-4605-4606-9D40-0CEDC501DB2F}"/>
    <cellStyle name="20% - Accent1 13 4 2" xfId="190" xr:uid="{B398EEC9-5B1F-44C1-91D3-C22E0163C8AF}"/>
    <cellStyle name="20% - Accent1 13 4 2 2" xfId="191" xr:uid="{52A941C0-9898-4144-B477-73357CF4BECB}"/>
    <cellStyle name="20% - Accent1 13 4 3" xfId="192" xr:uid="{B611DEA7-9882-40FE-9CC0-D94A7D995E6D}"/>
    <cellStyle name="20% - Accent1 13 4 3 2" xfId="193" xr:uid="{64D21275-0AE8-4CDE-8261-E769EE59E2A7}"/>
    <cellStyle name="20% - Accent1 13 4 4" xfId="194" xr:uid="{3EA57260-FB6B-4B78-BCE3-7B7E8606B04A}"/>
    <cellStyle name="20% - Accent1 13 5" xfId="195" xr:uid="{87CB3DF2-C953-4215-826B-58902BC7EA4B}"/>
    <cellStyle name="20% - Accent1 13 5 2" xfId="196" xr:uid="{3BB91F69-75EC-475B-A0BD-2F04665AA1C8}"/>
    <cellStyle name="20% - Accent1 13 6" xfId="197" xr:uid="{29E7DA1E-AE92-46F4-BBC6-5ADD506305EA}"/>
    <cellStyle name="20% - Accent1 13 6 2" xfId="198" xr:uid="{C5E5652D-005D-44B5-9784-5448799954ED}"/>
    <cellStyle name="20% - Accent1 13 7" xfId="199" xr:uid="{03A77883-6D2B-457A-9E83-8D8646C94EE3}"/>
    <cellStyle name="20% - Accent1 13 7 2" xfId="200" xr:uid="{5E2E18D0-7576-4253-A008-94498E3FF074}"/>
    <cellStyle name="20% - Accent1 13 8" xfId="201" xr:uid="{A3B844B7-769A-445F-B4EE-017CBE0A5524}"/>
    <cellStyle name="20% - Accent1 13 8 2" xfId="202" xr:uid="{795EE15F-440D-4AF4-9212-FFEFAEC9C55E}"/>
    <cellStyle name="20% - Accent1 13 9" xfId="203" xr:uid="{89627732-ADD3-431B-9042-B5B2F7215947}"/>
    <cellStyle name="20% - Accent1 13 9 2" xfId="204" xr:uid="{7198DC07-1474-4566-B4A9-D6AB0F1CF402}"/>
    <cellStyle name="20% - Accent1 14" xfId="205" xr:uid="{0C11408A-81FE-441A-8478-52CAE62DE03F}"/>
    <cellStyle name="20% - Accent1 14 10" xfId="206" xr:uid="{BD22D061-4BFF-49C3-9A9F-C098F5A91294}"/>
    <cellStyle name="20% - Accent1 14 2" xfId="207" xr:uid="{1D3D1BEC-C466-4DCF-BF43-A41B8B063CFD}"/>
    <cellStyle name="20% - Accent1 14 2 2" xfId="208" xr:uid="{9676DF72-476B-45CB-8520-C3551B25AF1A}"/>
    <cellStyle name="20% - Accent1 14 2 2 2" xfId="209" xr:uid="{677C3ACE-2DF9-4AF1-9EF4-BB6A24C8F25C}"/>
    <cellStyle name="20% - Accent1 14 2 2 2 2" xfId="210" xr:uid="{A719BE9E-41EE-46F5-ABED-6F62527841DE}"/>
    <cellStyle name="20% - Accent1 14 2 2 3" xfId="211" xr:uid="{693A2029-E38D-4621-967D-5D5CEAAB7C0B}"/>
    <cellStyle name="20% - Accent1 14 2 2 3 2" xfId="212" xr:uid="{CF2BDE6D-D2F0-4DB6-AD68-A63B671EB3C2}"/>
    <cellStyle name="20% - Accent1 14 2 2 4" xfId="213" xr:uid="{676FE72E-EA31-4625-B030-9C4ACB3A7BBD}"/>
    <cellStyle name="20% - Accent1 14 2 3" xfId="214" xr:uid="{FD6957E3-04CC-49BA-A8D4-976788ADBD5D}"/>
    <cellStyle name="20% - Accent1 14 2 3 2" xfId="215" xr:uid="{CEDAD766-F35D-49B5-BE6E-57B69BB7556C}"/>
    <cellStyle name="20% - Accent1 14 2 4" xfId="216" xr:uid="{1F03413D-CBBE-43B5-AF79-3BA791B0D476}"/>
    <cellStyle name="20% - Accent1 14 2 4 2" xfId="217" xr:uid="{58D48056-7880-4B7F-8D6D-305929386D83}"/>
    <cellStyle name="20% - Accent1 14 2 5" xfId="218" xr:uid="{B1153403-1646-4C5E-9EB9-BA321CECC10B}"/>
    <cellStyle name="20% - Accent1 14 2 5 2" xfId="219" xr:uid="{C4824A5B-5164-47A6-9AD5-1933935B981E}"/>
    <cellStyle name="20% - Accent1 14 2 6" xfId="220" xr:uid="{EEC4AD55-6FFC-4E5D-8DFD-312ACD805E05}"/>
    <cellStyle name="20% - Accent1 14 2 6 2" xfId="221" xr:uid="{76AA912A-EBBB-4825-8ED9-2E0FD4DA4906}"/>
    <cellStyle name="20% - Accent1 14 2 7" xfId="222" xr:uid="{CAD49431-C603-47FE-AF24-35FC25D0C6CF}"/>
    <cellStyle name="20% - Accent1 14 2 7 2" xfId="223" xr:uid="{A75D8A26-490C-4EB2-A459-643A69E428F1}"/>
    <cellStyle name="20% - Accent1 14 2 8" xfId="224" xr:uid="{5E7C375E-C1DF-47FF-BF5B-CA565D103FC9}"/>
    <cellStyle name="20% - Accent1 14 3" xfId="225" xr:uid="{67805C5B-B01F-4A68-A6B9-065E60571CBB}"/>
    <cellStyle name="20% - Accent1 14 3 2" xfId="226" xr:uid="{990B0374-FF98-442A-83A7-DDA0F3375938}"/>
    <cellStyle name="20% - Accent1 14 3 2 2" xfId="227" xr:uid="{E43787CE-BA67-4A37-A441-E0CD8224748E}"/>
    <cellStyle name="20% - Accent1 14 3 2 2 2" xfId="228" xr:uid="{70E68917-B47B-4DCE-9A0C-E0B3642600FB}"/>
    <cellStyle name="20% - Accent1 14 3 2 3" xfId="229" xr:uid="{785D50C7-B6BC-461B-8222-90B9C21BEDB5}"/>
    <cellStyle name="20% - Accent1 14 3 2 3 2" xfId="230" xr:uid="{6C0B0C24-DB67-41E1-884C-BA8B3F19E041}"/>
    <cellStyle name="20% - Accent1 14 3 2 4" xfId="231" xr:uid="{842BCA87-DE0B-4F9E-B15D-D8E27D3D64F1}"/>
    <cellStyle name="20% - Accent1 14 3 3" xfId="232" xr:uid="{7E03EDA1-FA6F-4F49-9841-9D4E0505BFCF}"/>
    <cellStyle name="20% - Accent1 14 3 3 2" xfId="233" xr:uid="{07A9FB8B-86DB-4187-90E3-82FDB7ECD818}"/>
    <cellStyle name="20% - Accent1 14 3 4" xfId="234" xr:uid="{E95B55CB-4F99-469A-A3DB-6F25CCE39343}"/>
    <cellStyle name="20% - Accent1 14 3 4 2" xfId="235" xr:uid="{67D53DE6-F784-475B-8C23-2B1FD75C3037}"/>
    <cellStyle name="20% - Accent1 14 3 5" xfId="236" xr:uid="{29E6CD5A-35F0-4506-9E37-D4CCCE881769}"/>
    <cellStyle name="20% - Accent1 14 3 5 2" xfId="237" xr:uid="{D0BBA779-D648-4B6E-9C49-CA826E840731}"/>
    <cellStyle name="20% - Accent1 14 3 6" xfId="238" xr:uid="{B0D50DCB-5FA6-4ECF-986F-59AAA5E0A6AC}"/>
    <cellStyle name="20% - Accent1 14 4" xfId="239" xr:uid="{E253ED01-9807-4C37-9788-449F5ED0B17E}"/>
    <cellStyle name="20% - Accent1 14 4 2" xfId="240" xr:uid="{8F2F80D3-5129-4C78-AAE4-44BECE92C176}"/>
    <cellStyle name="20% - Accent1 14 4 2 2" xfId="241" xr:uid="{2AD65071-4C5A-4E18-919C-A5D6B779E346}"/>
    <cellStyle name="20% - Accent1 14 4 3" xfId="242" xr:uid="{28F16E97-4B57-4DF6-AD00-FB287C8F0FF5}"/>
    <cellStyle name="20% - Accent1 14 4 3 2" xfId="243" xr:uid="{39BF1E9F-2CB1-41E7-AA0C-B211618FD096}"/>
    <cellStyle name="20% - Accent1 14 4 4" xfId="244" xr:uid="{7CB69695-6D06-4563-826B-6000CE7D8ACB}"/>
    <cellStyle name="20% - Accent1 14 5" xfId="245" xr:uid="{52D0C8DC-F8FA-47E2-BCFA-D4A768EF36AD}"/>
    <cellStyle name="20% - Accent1 14 5 2" xfId="246" xr:uid="{BA946944-E176-4652-81E2-D6CEF695170F}"/>
    <cellStyle name="20% - Accent1 14 6" xfId="247" xr:uid="{2BD37A1C-4A2C-4CDA-9786-AD868D58DF83}"/>
    <cellStyle name="20% - Accent1 14 6 2" xfId="248" xr:uid="{EEFB0CF3-1CCA-4104-8954-AFBA9CF6EE06}"/>
    <cellStyle name="20% - Accent1 14 7" xfId="249" xr:uid="{411687C3-D5DE-49E2-AB31-C2C509C68611}"/>
    <cellStyle name="20% - Accent1 14 7 2" xfId="250" xr:uid="{22A59033-FD05-4EF5-8EC3-C1ECAA4A3B38}"/>
    <cellStyle name="20% - Accent1 14 8" xfId="251" xr:uid="{2598F077-C38E-4AC0-929F-65577B69F3CC}"/>
    <cellStyle name="20% - Accent1 14 8 2" xfId="252" xr:uid="{F493DDD2-703E-4E62-9E59-B706467351A3}"/>
    <cellStyle name="20% - Accent1 14 9" xfId="253" xr:uid="{E3C74AB8-514B-4652-BC85-B84225D1EE41}"/>
    <cellStyle name="20% - Accent1 14 9 2" xfId="254" xr:uid="{5A91F244-5C86-46BB-B146-5C38D8581DAA}"/>
    <cellStyle name="20% - Accent1 15" xfId="255" xr:uid="{CC8FD64C-BD6A-4758-A83E-8830104C337F}"/>
    <cellStyle name="20% - Accent1 15 10" xfId="256" xr:uid="{CF3F668F-8803-4F97-A3C6-03697886A0AE}"/>
    <cellStyle name="20% - Accent1 15 2" xfId="257" xr:uid="{05EA43FF-5670-45BF-942A-1F5ACC406602}"/>
    <cellStyle name="20% - Accent1 15 2 2" xfId="258" xr:uid="{5107E304-E796-4F38-9F91-4F2E0A40B98A}"/>
    <cellStyle name="20% - Accent1 15 2 2 2" xfId="259" xr:uid="{99F91C72-95FE-47B0-A42B-11047333EAAE}"/>
    <cellStyle name="20% - Accent1 15 2 2 2 2" xfId="260" xr:uid="{1145519C-4234-4943-96EC-9C1EB2C868EC}"/>
    <cellStyle name="20% - Accent1 15 2 2 3" xfId="261" xr:uid="{E582C446-4884-4CE9-BE61-70EEB602850F}"/>
    <cellStyle name="20% - Accent1 15 2 2 3 2" xfId="262" xr:uid="{0220F48E-90D0-4274-9140-D9B3CC47E0A7}"/>
    <cellStyle name="20% - Accent1 15 2 2 4" xfId="263" xr:uid="{D235436B-7563-4B0A-A735-FDAFBA59A2CF}"/>
    <cellStyle name="20% - Accent1 15 2 3" xfId="264" xr:uid="{143F7DCF-7B02-4A23-8A20-24D08EA83165}"/>
    <cellStyle name="20% - Accent1 15 2 3 2" xfId="265" xr:uid="{BBBB58A4-7EF2-40B6-A9E8-0BD59BA7414F}"/>
    <cellStyle name="20% - Accent1 15 2 4" xfId="266" xr:uid="{71590010-71CE-4582-99BC-CE9371A67D85}"/>
    <cellStyle name="20% - Accent1 15 2 4 2" xfId="267" xr:uid="{B41B91B4-C674-441A-9008-B3E4914E180D}"/>
    <cellStyle name="20% - Accent1 15 2 5" xfId="268" xr:uid="{3FA00DB6-0452-4172-A187-5A9CB4335414}"/>
    <cellStyle name="20% - Accent1 15 2 5 2" xfId="269" xr:uid="{FAF546D7-B09B-46CF-A785-1F4C2068142F}"/>
    <cellStyle name="20% - Accent1 15 2 6" xfId="270" xr:uid="{A794206B-765A-4510-8FDB-F8FB8805DF48}"/>
    <cellStyle name="20% - Accent1 15 2 6 2" xfId="271" xr:uid="{BCD331DD-8BF4-4EAC-A9C5-A20FEEBCB8EA}"/>
    <cellStyle name="20% - Accent1 15 2 7" xfId="272" xr:uid="{97DC1658-99E0-4D36-9776-A9976F2EF155}"/>
    <cellStyle name="20% - Accent1 15 2 7 2" xfId="273" xr:uid="{ACFD81D2-0E15-4EF0-BBF6-05DB5B171A04}"/>
    <cellStyle name="20% - Accent1 15 2 8" xfId="274" xr:uid="{34FF312F-7CB0-429E-A406-6ED47D13FD5A}"/>
    <cellStyle name="20% - Accent1 15 3" xfId="275" xr:uid="{D6C51987-3E4A-4A31-8B4E-F2428891C1EF}"/>
    <cellStyle name="20% - Accent1 15 3 2" xfId="276" xr:uid="{9FC2711C-4D17-4F52-A1A6-FB3FE1255B14}"/>
    <cellStyle name="20% - Accent1 15 3 2 2" xfId="277" xr:uid="{C7FD59A9-2361-49F3-BEB2-0379B4C174AF}"/>
    <cellStyle name="20% - Accent1 15 3 2 2 2" xfId="278" xr:uid="{5380CF36-63FA-41B5-88BC-C00747555405}"/>
    <cellStyle name="20% - Accent1 15 3 2 3" xfId="279" xr:uid="{C7999657-617D-4BDA-A64C-5F4CB87CA41F}"/>
    <cellStyle name="20% - Accent1 15 3 2 3 2" xfId="280" xr:uid="{CEF2D703-68ED-4574-BA3D-6A4218C6634F}"/>
    <cellStyle name="20% - Accent1 15 3 2 4" xfId="281" xr:uid="{9EF97D0C-CE7F-4DFA-9EC1-709C4D934D35}"/>
    <cellStyle name="20% - Accent1 15 3 3" xfId="282" xr:uid="{68C17F1D-C005-4447-89C9-634103F3DEB6}"/>
    <cellStyle name="20% - Accent1 15 3 3 2" xfId="283" xr:uid="{1FA23BD7-6AB5-47B0-9BAE-24D6F8DAB3C4}"/>
    <cellStyle name="20% - Accent1 15 3 4" xfId="284" xr:uid="{FDE88D1D-C594-45C5-8846-016FF1F455EF}"/>
    <cellStyle name="20% - Accent1 15 3 4 2" xfId="285" xr:uid="{2ADD1F74-BE19-486A-8530-E49E204AEDCC}"/>
    <cellStyle name="20% - Accent1 15 3 5" xfId="286" xr:uid="{12EB52BE-2CBB-43EF-A836-9AEAD8A4D3C6}"/>
    <cellStyle name="20% - Accent1 15 3 5 2" xfId="287" xr:uid="{94FFBBAF-92AD-4A21-9EB3-3DD263948D27}"/>
    <cellStyle name="20% - Accent1 15 3 6" xfId="288" xr:uid="{FE2FC264-8849-406F-845D-8E9D87B6A63F}"/>
    <cellStyle name="20% - Accent1 15 4" xfId="289" xr:uid="{12067E5C-C257-475B-95D3-8E58A3DCE998}"/>
    <cellStyle name="20% - Accent1 15 4 2" xfId="290" xr:uid="{186665F6-F305-4648-B634-59E5D1BC1BB9}"/>
    <cellStyle name="20% - Accent1 15 4 2 2" xfId="291" xr:uid="{7F73A9DA-723D-4DB5-858A-9D7D76C15478}"/>
    <cellStyle name="20% - Accent1 15 4 3" xfId="292" xr:uid="{1E796CA2-E73D-4265-A54E-C462FD0E7AC4}"/>
    <cellStyle name="20% - Accent1 15 4 3 2" xfId="293" xr:uid="{F8801EAB-4565-4882-A3A4-31720D4D3638}"/>
    <cellStyle name="20% - Accent1 15 4 4" xfId="294" xr:uid="{17B773DB-6DCA-46C4-9343-E1ECBE8F9B55}"/>
    <cellStyle name="20% - Accent1 15 5" xfId="295" xr:uid="{DEB20009-9BCC-48C1-8CB1-3AC957DE19F6}"/>
    <cellStyle name="20% - Accent1 15 5 2" xfId="296" xr:uid="{6718A667-86DE-4970-8800-BC8CE10EB92A}"/>
    <cellStyle name="20% - Accent1 15 6" xfId="297" xr:uid="{38439A9F-E69D-4E75-B923-B740D1BACA57}"/>
    <cellStyle name="20% - Accent1 15 6 2" xfId="298" xr:uid="{DD50201D-B3EE-427C-BE4E-5A5763812072}"/>
    <cellStyle name="20% - Accent1 15 7" xfId="299" xr:uid="{9814FA7D-7726-4A97-94D6-0B77D5863D74}"/>
    <cellStyle name="20% - Accent1 15 7 2" xfId="300" xr:uid="{91F4107F-D1E0-4671-99D6-B8AB6200BDE2}"/>
    <cellStyle name="20% - Accent1 15 8" xfId="301" xr:uid="{02F4CA42-0EA1-48D8-A15C-87A3CE36612B}"/>
    <cellStyle name="20% - Accent1 15 8 2" xfId="302" xr:uid="{C4E0057A-C5A4-4992-9BB3-670C9C740633}"/>
    <cellStyle name="20% - Accent1 15 9" xfId="303" xr:uid="{6D9254D5-EAD2-4140-9098-3FD96490D1D7}"/>
    <cellStyle name="20% - Accent1 15 9 2" xfId="304" xr:uid="{D0298ECA-5C3D-4FBF-8DAD-469643CF4903}"/>
    <cellStyle name="20% - Accent1 16" xfId="305" xr:uid="{BA857650-AB5A-4F7B-9746-BD49C1275013}"/>
    <cellStyle name="20% - Accent1 16 10" xfId="306" xr:uid="{E16D111A-9466-40E0-AE90-7F3704F4737C}"/>
    <cellStyle name="20% - Accent1 16 2" xfId="307" xr:uid="{1EDC1063-9CFF-4990-9464-3558A5F6F214}"/>
    <cellStyle name="20% - Accent1 16 2 2" xfId="308" xr:uid="{EDFA60C8-37AC-422B-80C1-43C59E87694F}"/>
    <cellStyle name="20% - Accent1 16 2 2 2" xfId="309" xr:uid="{A9BA4407-30C7-4870-892D-54A9D11ABAA0}"/>
    <cellStyle name="20% - Accent1 16 2 2 2 2" xfId="310" xr:uid="{AF733567-CB5A-4ECD-90B7-3450CB8D1C31}"/>
    <cellStyle name="20% - Accent1 16 2 2 3" xfId="311" xr:uid="{F3391B34-B799-4DF4-B656-FD4DD23887F5}"/>
    <cellStyle name="20% - Accent1 16 2 2 3 2" xfId="312" xr:uid="{A6813A3C-B2AE-4F47-820B-CE6BD90079BE}"/>
    <cellStyle name="20% - Accent1 16 2 2 4" xfId="313" xr:uid="{0B2C3196-2ACD-46BB-BC35-CCBCE648FECF}"/>
    <cellStyle name="20% - Accent1 16 2 3" xfId="314" xr:uid="{74906289-BF7D-461F-921C-8B924FD9E5E7}"/>
    <cellStyle name="20% - Accent1 16 2 3 2" xfId="315" xr:uid="{FD3BBC10-584B-478C-B594-D327E0B59C1F}"/>
    <cellStyle name="20% - Accent1 16 2 4" xfId="316" xr:uid="{FACAD9D4-85F3-4342-9333-BDB1F6334EC2}"/>
    <cellStyle name="20% - Accent1 16 2 4 2" xfId="317" xr:uid="{F7DD1516-35F7-4A0C-BBF0-39BDF7E70A5D}"/>
    <cellStyle name="20% - Accent1 16 2 5" xfId="318" xr:uid="{DBC1B68C-779E-49E0-812B-6B3B5AFDAFCB}"/>
    <cellStyle name="20% - Accent1 16 2 5 2" xfId="319" xr:uid="{CBACE041-88DB-4BD3-AD18-671A4C0B04C3}"/>
    <cellStyle name="20% - Accent1 16 2 6" xfId="320" xr:uid="{BC90D8AE-23A2-46E1-A34B-E612AD367497}"/>
    <cellStyle name="20% - Accent1 16 2 6 2" xfId="321" xr:uid="{9C43A57F-E575-4597-B9CC-4950639A787A}"/>
    <cellStyle name="20% - Accent1 16 2 7" xfId="322" xr:uid="{458B0666-1AE3-4202-9795-166129CFCCF5}"/>
    <cellStyle name="20% - Accent1 16 2 7 2" xfId="323" xr:uid="{49E2BC5D-7BAF-42B5-BB08-B68F847640F5}"/>
    <cellStyle name="20% - Accent1 16 2 8" xfId="324" xr:uid="{AB84B3CC-A793-4AE2-9C90-5D1596074D6B}"/>
    <cellStyle name="20% - Accent1 16 3" xfId="325" xr:uid="{D4A23E3A-6738-4DB1-A16D-3D5698D35440}"/>
    <cellStyle name="20% - Accent1 16 3 2" xfId="326" xr:uid="{B1CDE5E8-ED7B-459B-A57F-858D8E6BB744}"/>
    <cellStyle name="20% - Accent1 16 3 2 2" xfId="327" xr:uid="{C9A2A460-26FB-423B-8F45-EF54F01CB3C3}"/>
    <cellStyle name="20% - Accent1 16 3 2 2 2" xfId="328" xr:uid="{01D77C6B-9C19-4163-9772-B227B4449FC5}"/>
    <cellStyle name="20% - Accent1 16 3 2 3" xfId="329" xr:uid="{FD07E33B-DB1B-4ED9-B57E-DA64AEAD8953}"/>
    <cellStyle name="20% - Accent1 16 3 2 3 2" xfId="330" xr:uid="{16F00EFA-BCB9-4CD1-AEF9-17BD2D8DAC15}"/>
    <cellStyle name="20% - Accent1 16 3 2 4" xfId="331" xr:uid="{1CCFBB79-56F9-410F-A5E3-9E387384B590}"/>
    <cellStyle name="20% - Accent1 16 3 3" xfId="332" xr:uid="{BB6016FE-4ED7-45D9-BF0F-F37BA38E604F}"/>
    <cellStyle name="20% - Accent1 16 3 3 2" xfId="333" xr:uid="{BF75D112-C86C-4CFC-AC23-8193E3ACF2AB}"/>
    <cellStyle name="20% - Accent1 16 3 4" xfId="334" xr:uid="{CECE9103-06DC-4E50-BB55-E4452E25D8D2}"/>
    <cellStyle name="20% - Accent1 16 3 4 2" xfId="335" xr:uid="{C9A41D48-F206-47C8-A3AF-A57841031631}"/>
    <cellStyle name="20% - Accent1 16 3 5" xfId="336" xr:uid="{FD06D73C-D2BD-4A05-8C96-DB8BED964A36}"/>
    <cellStyle name="20% - Accent1 16 3 5 2" xfId="337" xr:uid="{43EA890F-35C7-4C06-91F4-DB24C58A7F7E}"/>
    <cellStyle name="20% - Accent1 16 3 6" xfId="338" xr:uid="{4ED458BE-9ACF-4A02-9000-EAFACD0BEBB5}"/>
    <cellStyle name="20% - Accent1 16 4" xfId="339" xr:uid="{C8009839-D0D3-4A35-91A2-1098D0672C74}"/>
    <cellStyle name="20% - Accent1 16 4 2" xfId="340" xr:uid="{26465311-093B-448B-97AC-F36EDF0E76B7}"/>
    <cellStyle name="20% - Accent1 16 4 2 2" xfId="341" xr:uid="{176A7E74-8E7E-4DFA-B0DA-C91D125E3433}"/>
    <cellStyle name="20% - Accent1 16 4 3" xfId="342" xr:uid="{3642C14D-3174-4BE0-8282-0783D17D2D3A}"/>
    <cellStyle name="20% - Accent1 16 4 3 2" xfId="343" xr:uid="{004F172A-F4E2-40CF-BDFF-E1DD4CCA056C}"/>
    <cellStyle name="20% - Accent1 16 4 4" xfId="344" xr:uid="{A49015CE-1D06-4414-A8B4-0D16013F5994}"/>
    <cellStyle name="20% - Accent1 16 5" xfId="345" xr:uid="{1D4B8130-43A4-42A5-ADF1-A3A6184D86D4}"/>
    <cellStyle name="20% - Accent1 16 5 2" xfId="346" xr:uid="{68F7A140-4CC2-4DF2-A053-2D4721CF973F}"/>
    <cellStyle name="20% - Accent1 16 6" xfId="347" xr:uid="{C15F4485-BFB6-4C3B-BF3F-4D5021B12C04}"/>
    <cellStyle name="20% - Accent1 16 6 2" xfId="348" xr:uid="{A1F57B40-9B3D-4E60-A17E-DAA180F9B25A}"/>
    <cellStyle name="20% - Accent1 16 7" xfId="349" xr:uid="{25DF3B0C-4DFD-4BB6-AC9C-FCB3F2379966}"/>
    <cellStyle name="20% - Accent1 16 7 2" xfId="350" xr:uid="{7933D8E1-159F-4A02-8B49-22DDC132FB79}"/>
    <cellStyle name="20% - Accent1 16 8" xfId="351" xr:uid="{E487C460-8AC8-41BC-A95B-78AD06EA30DF}"/>
    <cellStyle name="20% - Accent1 16 8 2" xfId="352" xr:uid="{15253BD5-B1E0-41F9-9FA6-05F266A9F6B0}"/>
    <cellStyle name="20% - Accent1 16 9" xfId="353" xr:uid="{74FC23CD-E73E-413C-A042-495102C8EEBF}"/>
    <cellStyle name="20% - Accent1 16 9 2" xfId="354" xr:uid="{A4DB767A-F00F-4331-B969-06B43AED37A8}"/>
    <cellStyle name="20% - Accent1 17" xfId="355" xr:uid="{B752A75F-506F-4B28-B78F-3E2EECB8AF32}"/>
    <cellStyle name="20% - Accent1 17 2" xfId="356" xr:uid="{586DA349-BB25-4EEE-8957-8C3111A021EE}"/>
    <cellStyle name="20% - Accent1 17 2 2" xfId="357" xr:uid="{32A8A2E5-3EDF-4364-80AE-60DB42C1156D}"/>
    <cellStyle name="20% - Accent1 17 2 2 2" xfId="358" xr:uid="{F4F9CB22-2C48-4863-A93F-2AC6DE646569}"/>
    <cellStyle name="20% - Accent1 17 2 3" xfId="359" xr:uid="{D5953050-DE3F-40AE-818F-8CC3370917E6}"/>
    <cellStyle name="20% - Accent1 17 2 3 2" xfId="360" xr:uid="{D0B0AD96-8AA7-4F03-95F9-21ED5A9CFADE}"/>
    <cellStyle name="20% - Accent1 17 2 4" xfId="361" xr:uid="{6B0D99A5-BFAF-403A-A0EB-5153795567A9}"/>
    <cellStyle name="20% - Accent1 17 2 4 2" xfId="362" xr:uid="{4B2CFDD8-87AC-44A4-855D-3F3BFD1DDC19}"/>
    <cellStyle name="20% - Accent1 17 2 5" xfId="363" xr:uid="{A1381872-4D9F-4E9F-B119-C5101B8D4FB5}"/>
    <cellStyle name="20% - Accent1 17 2 5 2" xfId="364" xr:uid="{EAEEF155-98C2-44AE-8176-B9B6B99C25D0}"/>
    <cellStyle name="20% - Accent1 17 2 6" xfId="365" xr:uid="{1FD6CA36-DB61-4589-83BF-55917C1C97B9}"/>
    <cellStyle name="20% - Accent1 17 3" xfId="366" xr:uid="{24952CEE-AFE2-44D8-AFAC-B99D14F3175A}"/>
    <cellStyle name="20% - Accent1 17 3 2" xfId="367" xr:uid="{612505B6-E815-4529-B709-6A49A64B388F}"/>
    <cellStyle name="20% - Accent1 17 4" xfId="368" xr:uid="{6CCA4BB0-9B97-436E-8A7D-F2851E604FE4}"/>
    <cellStyle name="20% - Accent1 17 4 2" xfId="369" xr:uid="{60EF64A2-EDD1-41E9-83DE-9470F2C22CBE}"/>
    <cellStyle name="20% - Accent1 17 5" xfId="370" xr:uid="{6286466C-73FE-42E1-B429-4873B6379453}"/>
    <cellStyle name="20% - Accent1 17 5 2" xfId="371" xr:uid="{3D0E56E2-3E57-4B4A-A166-8B07A2AC6573}"/>
    <cellStyle name="20% - Accent1 17 6" xfId="372" xr:uid="{595B42A9-0E66-4B69-B6EC-42E78957DC17}"/>
    <cellStyle name="20% - Accent1 17 6 2" xfId="373" xr:uid="{F4B9F86A-BE0C-4CD9-8C9A-C657015BFE09}"/>
    <cellStyle name="20% - Accent1 17 7" xfId="374" xr:uid="{0F1AC2E9-3597-4621-8477-E49A4203A498}"/>
    <cellStyle name="20% - Accent1 17 7 2" xfId="375" xr:uid="{E0ABF373-E3E8-4646-AD03-8089C0965D5A}"/>
    <cellStyle name="20% - Accent1 17 8" xfId="376" xr:uid="{A0B9AB45-B82F-4684-8557-6596E45313FB}"/>
    <cellStyle name="20% - Accent1 18" xfId="377" xr:uid="{0E6235DE-D382-44B3-999A-2656B8AA609D}"/>
    <cellStyle name="20% - Accent1 18 2" xfId="378" xr:uid="{7B6C0026-8C29-4BA0-AD39-A96D4BCA36E5}"/>
    <cellStyle name="20% - Accent1 18 2 2" xfId="379" xr:uid="{00F6E9A2-3648-4E43-9B9F-CF6A4C5BAB0B}"/>
    <cellStyle name="20% - Accent1 18 2 2 2" xfId="380" xr:uid="{97F91E0F-77B6-487B-B771-8CC87E267361}"/>
    <cellStyle name="20% - Accent1 18 2 3" xfId="381" xr:uid="{4ECAF44D-9D0C-4F87-BE59-DE6FCD52C6FE}"/>
    <cellStyle name="20% - Accent1 18 2 3 2" xfId="382" xr:uid="{73BF3573-2DD4-404E-A944-EC32A869625E}"/>
    <cellStyle name="20% - Accent1 18 2 4" xfId="383" xr:uid="{2CA6F16D-D5F8-455B-84DF-86347D86C397}"/>
    <cellStyle name="20% - Accent1 18 3" xfId="384" xr:uid="{4DFAE78C-A594-4376-A28F-C0439D215076}"/>
    <cellStyle name="20% - Accent1 18 3 2" xfId="385" xr:uid="{D35B12AE-6528-4307-8D32-9C4FB40750D0}"/>
    <cellStyle name="20% - Accent1 18 4" xfId="386" xr:uid="{DDA154ED-5DF6-437F-B784-70DB88A799C2}"/>
    <cellStyle name="20% - Accent1 18 4 2" xfId="387" xr:uid="{5178EF78-B59E-4977-AC2B-47C4CFDC1956}"/>
    <cellStyle name="20% - Accent1 18 5" xfId="388" xr:uid="{594F35B2-8AB2-411A-84A5-C9D61F71EA2B}"/>
    <cellStyle name="20% - Accent1 18 5 2" xfId="389" xr:uid="{5524269D-AD22-4516-B687-402E55D9A461}"/>
    <cellStyle name="20% - Accent1 18 6" xfId="390" xr:uid="{9084C2E5-2CB0-44D3-A71E-860617A0B0D2}"/>
    <cellStyle name="20% - Accent1 18 6 2" xfId="391" xr:uid="{7EDC0D46-FD23-4502-8A6C-AA62001875FD}"/>
    <cellStyle name="20% - Accent1 18 7" xfId="392" xr:uid="{6BC711EC-C2FD-40CD-AF23-6380776467A0}"/>
    <cellStyle name="20% - Accent1 18 7 2" xfId="393" xr:uid="{560DC24F-4588-4597-AA50-DA7B00B584D3}"/>
    <cellStyle name="20% - Accent1 18 8" xfId="394" xr:uid="{21366A9D-2D98-4F0C-A6A5-9C9378262989}"/>
    <cellStyle name="20% - Accent1 19" xfId="395" xr:uid="{99EC1803-0122-43AD-B380-5BB82A456151}"/>
    <cellStyle name="20% - Accent1 19 2" xfId="396" xr:uid="{7D4791DC-3541-4986-8AB3-CC26B62C8808}"/>
    <cellStyle name="20% - Accent1 19 2 2" xfId="397" xr:uid="{55272CBA-383B-40E2-8256-9CAFA4CE1605}"/>
    <cellStyle name="20% - Accent1 19 3" xfId="398" xr:uid="{E5F0643A-F56D-4EE7-B497-0E48470A7247}"/>
    <cellStyle name="20% - Accent1 19 3 2" xfId="399" xr:uid="{0CF786BF-EC81-4A73-BB28-7768A14439D9}"/>
    <cellStyle name="20% - Accent1 19 4" xfId="400" xr:uid="{F60D9AF9-EB85-4B06-A2F3-1A0CEEE878BB}"/>
    <cellStyle name="20% - Accent1 19 4 2" xfId="401" xr:uid="{8266D571-06B0-4BD8-B150-2A49903EE829}"/>
    <cellStyle name="20% - Accent1 19 5" xfId="402" xr:uid="{86E8E8E5-FCA1-4650-BACD-9F7DD625A8F8}"/>
    <cellStyle name="20% - Accent1 19 5 2" xfId="403" xr:uid="{931E7420-3842-450B-B86C-4C8DAF2472BC}"/>
    <cellStyle name="20% - Accent1 19 6" xfId="404" xr:uid="{33184D64-3EA8-4DAC-B00E-0CB5391A69D4}"/>
    <cellStyle name="20% - Accent1 19 6 2" xfId="405" xr:uid="{EFE8E127-E053-4859-8255-7DC5482726A5}"/>
    <cellStyle name="20% - Accent1 19 7" xfId="406" xr:uid="{3C7F66C7-0373-4055-A0BF-66DCD10FAC58}"/>
    <cellStyle name="20% - Accent1 2" xfId="407" xr:uid="{CE3E6D95-6E7C-49BC-8122-BC17F8998E52}"/>
    <cellStyle name="20% - Accent1 2 10" xfId="408" xr:uid="{9B5442B6-133C-4E05-8EEB-7515BCB6610B}"/>
    <cellStyle name="20% - Accent1 2 10 2" xfId="409" xr:uid="{E3CD1F27-4F96-4DE0-86C9-5B8AF61533A7}"/>
    <cellStyle name="20% - Accent1 2 11" xfId="410" xr:uid="{D8D00C9C-2807-4331-AE3C-32BC7ED444B9}"/>
    <cellStyle name="20% - Accent1 2 11 2" xfId="411" xr:uid="{63A176A7-8490-4F58-BAD4-3F3131054820}"/>
    <cellStyle name="20% - Accent1 2 12" xfId="412" xr:uid="{BAB792D9-77D7-4D1D-AAF0-8DBF29734116}"/>
    <cellStyle name="20% - Accent1 2 12 2" xfId="413" xr:uid="{BE0B5E28-F5C6-4082-94D0-AC99085589F3}"/>
    <cellStyle name="20% - Accent1 2 13" xfId="414" xr:uid="{329146F1-CC68-4B0D-ABA8-046E9EC63E9E}"/>
    <cellStyle name="20% - Accent1 2 13 2" xfId="415" xr:uid="{6651089D-7215-44E6-9E65-14DB21DA6400}"/>
    <cellStyle name="20% - Accent1 2 14" xfId="416" xr:uid="{8DE78553-843F-40AE-805E-8BBD21F2CC79}"/>
    <cellStyle name="20% - Accent1 2 14 2" xfId="417" xr:uid="{FD890A06-4C29-4399-85AA-062A61D85711}"/>
    <cellStyle name="20% - Accent1 2 15" xfId="418" xr:uid="{6EF0880F-7772-4E87-AB77-23A085A27F63}"/>
    <cellStyle name="20% - Accent1 2 15 2" xfId="419" xr:uid="{163F4C91-83CC-4F53-BD09-823318DFC058}"/>
    <cellStyle name="20% - Accent1 2 16" xfId="420" xr:uid="{6421BCA0-3840-4BB2-8588-E19C0ED9B6BD}"/>
    <cellStyle name="20% - Accent1 2 17" xfId="421" xr:uid="{9F8DEA56-5712-4F21-8F4D-459DA330C9C8}"/>
    <cellStyle name="20% - Accent1 2 2" xfId="422" xr:uid="{C9E4A55C-12B0-4A13-BE8C-0010B8913420}"/>
    <cellStyle name="20% - Accent1 2 2 10" xfId="423" xr:uid="{487818FC-5C58-4E8B-94FF-98D9657CC7C8}"/>
    <cellStyle name="20% - Accent1 2 2 10 2" xfId="424" xr:uid="{1CFE499D-9544-468F-AC36-762C69156F9F}"/>
    <cellStyle name="20% - Accent1 2 2 11" xfId="425" xr:uid="{CFBB47F4-1B93-41CD-B6D2-DCC34E8FBBF0}"/>
    <cellStyle name="20% - Accent1 2 2 11 2" xfId="426" xr:uid="{88E5D9D0-F719-4EE0-A2B9-E8AF25E6BBBD}"/>
    <cellStyle name="20% - Accent1 2 2 12" xfId="427" xr:uid="{0407C36B-0E2B-4F4A-B536-7A55D382508E}"/>
    <cellStyle name="20% - Accent1 2 2 2" xfId="428" xr:uid="{3B44347A-C5E6-4A4C-B3BE-5DB881249BFF}"/>
    <cellStyle name="20% - Accent1 2 2 2 10" xfId="429" xr:uid="{BD588B3E-1761-4F74-A97E-DCB8D2C21BBB}"/>
    <cellStyle name="20% - Accent1 2 2 2 2" xfId="430" xr:uid="{8F9D6ADB-3CE2-49A6-BECC-9936A21DD821}"/>
    <cellStyle name="20% - Accent1 2 2 2 2 2" xfId="431" xr:uid="{F833579E-C72C-4804-8EFF-69CC431FE9C2}"/>
    <cellStyle name="20% - Accent1 2 2 2 2 2 2" xfId="432" xr:uid="{729A43A1-0180-494B-AD8C-33F0FCA83AFF}"/>
    <cellStyle name="20% - Accent1 2 2 2 2 2 2 2" xfId="433" xr:uid="{C8AFBF01-DB22-4DF8-9D83-2582E76371A5}"/>
    <cellStyle name="20% - Accent1 2 2 2 2 2 3" xfId="434" xr:uid="{ED1FAC03-E815-430E-9748-43018017679C}"/>
    <cellStyle name="20% - Accent1 2 2 2 2 2 3 2" xfId="435" xr:uid="{9765038C-1615-42E4-8224-E0CA8F2F5A65}"/>
    <cellStyle name="20% - Accent1 2 2 2 2 2 4" xfId="436" xr:uid="{BFFB1F7E-1522-44AD-917C-0D8C6EB336C6}"/>
    <cellStyle name="20% - Accent1 2 2 2 2 3" xfId="437" xr:uid="{376916C3-705C-46F3-98DD-60C91F95AED4}"/>
    <cellStyle name="20% - Accent1 2 2 2 2 3 2" xfId="438" xr:uid="{D10FB3E2-094D-416E-A515-21B7B6F3C41F}"/>
    <cellStyle name="20% - Accent1 2 2 2 2 4" xfId="439" xr:uid="{ECDB741E-D415-4DAD-BE92-5C8155DDDCE3}"/>
    <cellStyle name="20% - Accent1 2 2 2 2 4 2" xfId="440" xr:uid="{3173A072-5876-4CEC-9C5D-829D875A2862}"/>
    <cellStyle name="20% - Accent1 2 2 2 2 5" xfId="441" xr:uid="{8D39BBAF-F0C2-44C3-B527-A1F1F6A1C612}"/>
    <cellStyle name="20% - Accent1 2 2 2 2 5 2" xfId="442" xr:uid="{A6F68822-8204-4291-8C65-C1443E662711}"/>
    <cellStyle name="20% - Accent1 2 2 2 2 6" xfId="443" xr:uid="{F35C9D35-4CC1-42DF-90BB-564090F61450}"/>
    <cellStyle name="20% - Accent1 2 2 2 3" xfId="444" xr:uid="{4EFD2596-A486-4734-AD8D-CE7562FB5B3F}"/>
    <cellStyle name="20% - Accent1 2 2 2 3 2" xfId="445" xr:uid="{66FA71A9-3010-4436-B116-F93E22C3C6AA}"/>
    <cellStyle name="20% - Accent1 2 2 2 3 2 2" xfId="446" xr:uid="{5C6390EB-B174-42B4-9966-32485F3C98CE}"/>
    <cellStyle name="20% - Accent1 2 2 2 3 2 2 2" xfId="447" xr:uid="{C3E50D03-A62A-4E63-9BDC-276E120CC8D8}"/>
    <cellStyle name="20% - Accent1 2 2 2 3 2 3" xfId="448" xr:uid="{100D7CAD-D835-4E40-AE2C-7ECFFE990B81}"/>
    <cellStyle name="20% - Accent1 2 2 2 3 2 3 2" xfId="449" xr:uid="{2CA675D1-FA28-4F78-A80C-AFC84895A790}"/>
    <cellStyle name="20% - Accent1 2 2 2 3 2 4" xfId="450" xr:uid="{57F3B11C-0AFF-4448-96BA-7D62616D730D}"/>
    <cellStyle name="20% - Accent1 2 2 2 3 3" xfId="451" xr:uid="{0B96FD9D-205D-43C7-8DCE-DBEB2F8F46AD}"/>
    <cellStyle name="20% - Accent1 2 2 2 3 3 2" xfId="452" xr:uid="{C04E5AA1-920B-4CFE-92F9-95F1EAAB3445}"/>
    <cellStyle name="20% - Accent1 2 2 2 3 4" xfId="453" xr:uid="{100C1945-8F24-4D32-9FDC-0058F9720112}"/>
    <cellStyle name="20% - Accent1 2 2 2 3 4 2" xfId="454" xr:uid="{B00CF02E-20B0-4DD6-950A-CFD6FB8AA896}"/>
    <cellStyle name="20% - Accent1 2 2 2 3 5" xfId="455" xr:uid="{6F5C82E5-35D6-48BE-8903-96A6E3AFF951}"/>
    <cellStyle name="20% - Accent1 2 2 2 3 5 2" xfId="456" xr:uid="{15B48AE6-2FA4-416F-A648-6D0A1E503F4E}"/>
    <cellStyle name="20% - Accent1 2 2 2 3 6" xfId="457" xr:uid="{2582FCE4-CA70-4FE9-B1D3-D5B69F9394A9}"/>
    <cellStyle name="20% - Accent1 2 2 2 4" xfId="458" xr:uid="{6AB5E14B-A82E-4747-A8DD-6B21071E861B}"/>
    <cellStyle name="20% - Accent1 2 2 2 4 2" xfId="459" xr:uid="{46507A91-F904-4D7A-B061-9F672392A692}"/>
    <cellStyle name="20% - Accent1 2 2 2 4 2 2" xfId="460" xr:uid="{CFAF3975-1E7F-43A9-ADD6-594928D40959}"/>
    <cellStyle name="20% - Accent1 2 2 2 4 3" xfId="461" xr:uid="{F735F2CB-697A-4D0E-AEFE-A713BD3127FA}"/>
    <cellStyle name="20% - Accent1 2 2 2 4 3 2" xfId="462" xr:uid="{7BDD9A3C-B8DF-4B61-A81A-1525F92CBFBC}"/>
    <cellStyle name="20% - Accent1 2 2 2 4 4" xfId="463" xr:uid="{70A8D121-50A2-4893-A5C9-7CF897FEC6A7}"/>
    <cellStyle name="20% - Accent1 2 2 2 5" xfId="464" xr:uid="{2AFC6C51-56BB-4D9D-B351-35D4589752F8}"/>
    <cellStyle name="20% - Accent1 2 2 2 5 2" xfId="465" xr:uid="{BF25B928-7497-46E3-ADC6-F9C0186D7F57}"/>
    <cellStyle name="20% - Accent1 2 2 2 6" xfId="466" xr:uid="{F47A57FE-D52C-4F89-8EC9-E205885EA031}"/>
    <cellStyle name="20% - Accent1 2 2 2 6 2" xfId="467" xr:uid="{99E8471B-846C-4F7D-BE78-61E71D956060}"/>
    <cellStyle name="20% - Accent1 2 2 2 7" xfId="468" xr:uid="{5D8963FF-6C97-43B5-946D-54899F6A0890}"/>
    <cellStyle name="20% - Accent1 2 2 2 7 2" xfId="469" xr:uid="{F3361593-EA1E-4727-8A97-F080F1133FA4}"/>
    <cellStyle name="20% - Accent1 2 2 2 8" xfId="470" xr:uid="{43DAEE37-158F-487C-94CC-A307FC481E3A}"/>
    <cellStyle name="20% - Accent1 2 2 2 8 2" xfId="471" xr:uid="{0246A614-691E-41E4-A76F-FF1B3A46DA41}"/>
    <cellStyle name="20% - Accent1 2 2 2 9" xfId="472" xr:uid="{5C687A39-4032-44EC-BBDE-F3F5873810AB}"/>
    <cellStyle name="20% - Accent1 2 2 2 9 2" xfId="473" xr:uid="{53999072-5CF3-4931-A940-051E4F7514BB}"/>
    <cellStyle name="20% - Accent1 2 2 3" xfId="474" xr:uid="{BE0EC19A-528F-41A3-9969-B2808871FDA9}"/>
    <cellStyle name="20% - Accent1 2 2 3 2" xfId="475" xr:uid="{BC29BEB8-5BC4-469C-8DA0-E7338D7B7DFF}"/>
    <cellStyle name="20% - Accent1 2 2 3 2 2" xfId="476" xr:uid="{69A9562E-EE57-41CC-BCB4-BFE1D2447F2C}"/>
    <cellStyle name="20% - Accent1 2 2 3 2 2 2" xfId="477" xr:uid="{6C174741-EC05-4DE5-B8F3-ED7C594DFCDF}"/>
    <cellStyle name="20% - Accent1 2 2 3 2 2 2 2" xfId="478" xr:uid="{F0F277A4-065F-443D-AE51-62BBCEE1D04B}"/>
    <cellStyle name="20% - Accent1 2 2 3 2 2 3" xfId="479" xr:uid="{A5A83BE0-66F8-4511-8839-CB29A6D8C964}"/>
    <cellStyle name="20% - Accent1 2 2 3 2 2 3 2" xfId="480" xr:uid="{04C12D44-F5DE-473B-904D-9230AAF75D4B}"/>
    <cellStyle name="20% - Accent1 2 2 3 2 2 4" xfId="481" xr:uid="{778B79D8-2CEC-4267-B5A8-7B18A8251B2D}"/>
    <cellStyle name="20% - Accent1 2 2 3 2 3" xfId="482" xr:uid="{F83AC9D9-286A-4914-91E8-24C821F65A5E}"/>
    <cellStyle name="20% - Accent1 2 2 3 2 3 2" xfId="483" xr:uid="{A4E2A43C-F570-414D-B877-45740A9977EF}"/>
    <cellStyle name="20% - Accent1 2 2 3 2 4" xfId="484" xr:uid="{31F75B4C-DE5D-4B4B-9CB0-133A6D6688BF}"/>
    <cellStyle name="20% - Accent1 2 2 3 2 4 2" xfId="485" xr:uid="{83127D4C-8831-4310-85C6-6F3B8C7887F9}"/>
    <cellStyle name="20% - Accent1 2 2 3 2 5" xfId="486" xr:uid="{DAC25EB8-903F-48A5-859C-DD511C11D7FD}"/>
    <cellStyle name="20% - Accent1 2 2 3 2 5 2" xfId="487" xr:uid="{23F79131-B26C-4016-880E-2B43F58CDDA8}"/>
    <cellStyle name="20% - Accent1 2 2 3 2 6" xfId="488" xr:uid="{B2624400-2275-44D2-997D-6E9256EA15AA}"/>
    <cellStyle name="20% - Accent1 2 2 3 3" xfId="489" xr:uid="{E7C32C5A-B905-441A-B9FB-6C1055B89232}"/>
    <cellStyle name="20% - Accent1 2 2 3 3 2" xfId="490" xr:uid="{22FBB40D-834E-4689-8345-F2CB1593F6F9}"/>
    <cellStyle name="20% - Accent1 2 2 3 3 2 2" xfId="491" xr:uid="{6A528191-1538-437F-9417-7C301C262630}"/>
    <cellStyle name="20% - Accent1 2 2 3 3 2 2 2" xfId="492" xr:uid="{CBB57379-29EE-4ADC-8241-A5F617060733}"/>
    <cellStyle name="20% - Accent1 2 2 3 3 2 3" xfId="493" xr:uid="{0EC1B409-297C-474D-AF46-F2A076868D24}"/>
    <cellStyle name="20% - Accent1 2 2 3 3 2 3 2" xfId="494" xr:uid="{7D1A50B6-879C-4950-A05F-B86B29F007A0}"/>
    <cellStyle name="20% - Accent1 2 2 3 3 2 4" xfId="495" xr:uid="{B69DA7A2-C4E2-4D45-948B-E6B34CCEAAFA}"/>
    <cellStyle name="20% - Accent1 2 2 3 3 3" xfId="496" xr:uid="{D1E1C3DD-D03C-43DB-A842-B24FE41A3DD6}"/>
    <cellStyle name="20% - Accent1 2 2 3 3 3 2" xfId="497" xr:uid="{A3828BC8-26AD-48CE-8FD9-48F643F3580D}"/>
    <cellStyle name="20% - Accent1 2 2 3 3 4" xfId="498" xr:uid="{C1C7E06E-DBAB-401F-AF1F-1777FA96E503}"/>
    <cellStyle name="20% - Accent1 2 2 3 3 4 2" xfId="499" xr:uid="{9703A168-0166-4ADB-B4EE-3223805B3012}"/>
    <cellStyle name="20% - Accent1 2 2 3 3 5" xfId="500" xr:uid="{EAE94153-5D65-4287-BCCE-718BDF12AEA8}"/>
    <cellStyle name="20% - Accent1 2 2 3 3 5 2" xfId="501" xr:uid="{07D5717C-EB8B-4094-BB9D-0D0A649BC9FB}"/>
    <cellStyle name="20% - Accent1 2 2 3 3 6" xfId="502" xr:uid="{47B301AE-73BE-4DF5-96A6-C0BC7608E76D}"/>
    <cellStyle name="20% - Accent1 2 2 3 4" xfId="503" xr:uid="{28804E8D-A30F-4479-A268-68728075713E}"/>
    <cellStyle name="20% - Accent1 2 2 3 4 2" xfId="504" xr:uid="{8D7DC1B7-BFA3-478F-83CA-460EC65F255D}"/>
    <cellStyle name="20% - Accent1 2 2 3 4 2 2" xfId="505" xr:uid="{6AFC73B8-EA22-4B1E-BED8-AEE75354110A}"/>
    <cellStyle name="20% - Accent1 2 2 3 4 3" xfId="506" xr:uid="{203F99AB-0830-4779-B8D3-D2B805381FC1}"/>
    <cellStyle name="20% - Accent1 2 2 3 4 3 2" xfId="507" xr:uid="{A4DAB24E-64B5-44BB-969E-3DEB1F03A9EB}"/>
    <cellStyle name="20% - Accent1 2 2 3 4 4" xfId="508" xr:uid="{65BBFA8E-8B82-4B6A-A15F-0FDB9D7948E3}"/>
    <cellStyle name="20% - Accent1 2 2 3 5" xfId="509" xr:uid="{DBDC8E22-3B2E-4201-8A91-71BF5A8673DD}"/>
    <cellStyle name="20% - Accent1 2 2 3 5 2" xfId="510" xr:uid="{B9F80404-2B67-4EE6-A001-1AC2E9DC348A}"/>
    <cellStyle name="20% - Accent1 2 2 3 6" xfId="511" xr:uid="{FBB66ADF-E7DB-42FA-A9CD-CEED489F4A65}"/>
    <cellStyle name="20% - Accent1 2 2 3 6 2" xfId="512" xr:uid="{22FFB9AB-1A67-401E-BEA6-F005819862AD}"/>
    <cellStyle name="20% - Accent1 2 2 3 7" xfId="513" xr:uid="{CBF3FEA6-996C-45D2-B362-FE667AE9150A}"/>
    <cellStyle name="20% - Accent1 2 2 3 7 2" xfId="514" xr:uid="{EC3E5187-02A4-4AD9-99C3-4696CEF9DEA8}"/>
    <cellStyle name="20% - Accent1 2 2 3 8" xfId="515" xr:uid="{FF8C495C-B930-4567-BFF0-311AA4EA93E7}"/>
    <cellStyle name="20% - Accent1 2 2 4" xfId="516" xr:uid="{6ABD3688-AAFD-4997-85D7-9E1564484FDD}"/>
    <cellStyle name="20% - Accent1 2 2 4 2" xfId="517" xr:uid="{0AF4C1F4-D9BF-4224-9C64-FF2D7E36EF85}"/>
    <cellStyle name="20% - Accent1 2 2 4 2 2" xfId="518" xr:uid="{FA6B81A9-24E4-4A35-9EBF-3A4C12FC8C61}"/>
    <cellStyle name="20% - Accent1 2 2 4 2 2 2" xfId="519" xr:uid="{03C5E7D9-71AB-4E3F-AFE0-01011627A2F9}"/>
    <cellStyle name="20% - Accent1 2 2 4 2 3" xfId="520" xr:uid="{C50A835F-67D0-430A-B61F-3F1A8AAB6068}"/>
    <cellStyle name="20% - Accent1 2 2 4 2 3 2" xfId="521" xr:uid="{7200186B-8FF1-49EC-94DC-496A7FD5FA4D}"/>
    <cellStyle name="20% - Accent1 2 2 4 2 4" xfId="522" xr:uid="{846C6494-809E-47FD-BF25-D220E12A0F6C}"/>
    <cellStyle name="20% - Accent1 2 2 4 3" xfId="523" xr:uid="{5E71CD50-587B-4B3A-BE6E-C5437FF4EEE0}"/>
    <cellStyle name="20% - Accent1 2 2 4 3 2" xfId="524" xr:uid="{9F60D594-AF0A-4543-B6F4-B07256DE956C}"/>
    <cellStyle name="20% - Accent1 2 2 4 4" xfId="525" xr:uid="{B3B1F6B5-F01A-4A2D-95FA-C491B7FA7D19}"/>
    <cellStyle name="20% - Accent1 2 2 4 4 2" xfId="526" xr:uid="{C95D65B0-E0D0-4EE6-B6C7-67AB2E24DA56}"/>
    <cellStyle name="20% - Accent1 2 2 4 5" xfId="527" xr:uid="{5CDABAAC-2943-4F75-80B1-4A59C8631697}"/>
    <cellStyle name="20% - Accent1 2 2 4 5 2" xfId="528" xr:uid="{53D55827-4F1D-4C8A-AC36-E9717F5D7923}"/>
    <cellStyle name="20% - Accent1 2 2 4 6" xfId="529" xr:uid="{1175C03E-5BD1-4C84-8ADF-6ADC1A44EC34}"/>
    <cellStyle name="20% - Accent1 2 2 5" xfId="530" xr:uid="{0C5C3C43-467F-407C-BC9C-E9A41D9D4926}"/>
    <cellStyle name="20% - Accent1 2 2 5 2" xfId="531" xr:uid="{7B13F86F-DC87-48C5-A04D-431B1ADCD5FD}"/>
    <cellStyle name="20% - Accent1 2 2 5 2 2" xfId="532" xr:uid="{3545B479-B674-4FB7-8233-76A074CAFE2E}"/>
    <cellStyle name="20% - Accent1 2 2 5 2 2 2" xfId="533" xr:uid="{ACDF3D9E-5F2F-45B6-B401-D361D7CF2324}"/>
    <cellStyle name="20% - Accent1 2 2 5 2 3" xfId="534" xr:uid="{AEB0DE06-032F-4C3C-84E3-85ADA0A2DD29}"/>
    <cellStyle name="20% - Accent1 2 2 5 2 3 2" xfId="535" xr:uid="{B44334A5-D50A-40CF-9710-1DB32FF5E998}"/>
    <cellStyle name="20% - Accent1 2 2 5 2 4" xfId="536" xr:uid="{FD9CD201-D1A6-400E-BCDA-8005007AE5F0}"/>
    <cellStyle name="20% - Accent1 2 2 5 3" xfId="537" xr:uid="{3B164A03-A20D-4D9F-A27D-C753DEC0EEE7}"/>
    <cellStyle name="20% - Accent1 2 2 5 3 2" xfId="538" xr:uid="{4F13C52D-9671-43F9-B43E-37E280D567BF}"/>
    <cellStyle name="20% - Accent1 2 2 5 4" xfId="539" xr:uid="{1809C384-F967-45FF-BEE1-21F1E53F4680}"/>
    <cellStyle name="20% - Accent1 2 2 5 4 2" xfId="540" xr:uid="{B9B2DE24-74D7-4738-A360-63081DDA5D12}"/>
    <cellStyle name="20% - Accent1 2 2 5 5" xfId="541" xr:uid="{6F83E291-891E-484B-90E0-32046F19AFB2}"/>
    <cellStyle name="20% - Accent1 2 2 5 5 2" xfId="542" xr:uid="{0772E5D3-EC7D-4E17-A038-275AB82994CD}"/>
    <cellStyle name="20% - Accent1 2 2 5 6" xfId="543" xr:uid="{0425BA21-9CAE-46F1-8F3C-1C287366374D}"/>
    <cellStyle name="20% - Accent1 2 2 6" xfId="544" xr:uid="{6572BE48-B9D9-4E84-A2EA-EF78E7AA4EC6}"/>
    <cellStyle name="20% - Accent1 2 2 6 2" xfId="545" xr:uid="{B4AA9B94-AE13-4E31-BC7D-49CBA8E85C0E}"/>
    <cellStyle name="20% - Accent1 2 2 6 2 2" xfId="546" xr:uid="{BB9EBF80-D817-46BC-A5FC-361C32B43DAA}"/>
    <cellStyle name="20% - Accent1 2 2 6 3" xfId="547" xr:uid="{AF46D4F2-915E-4BE4-9B7D-34869FF1E84A}"/>
    <cellStyle name="20% - Accent1 2 2 6 3 2" xfId="548" xr:uid="{A13ED422-BBFA-4C0E-9DC9-2EF091E655BA}"/>
    <cellStyle name="20% - Accent1 2 2 6 4" xfId="549" xr:uid="{09A6416A-5039-4C54-96F6-3F91FFCF9EC0}"/>
    <cellStyle name="20% - Accent1 2 2 7" xfId="550" xr:uid="{DA15B73B-1AE4-493E-8D45-AD61146ED50F}"/>
    <cellStyle name="20% - Accent1 2 2 7 2" xfId="551" xr:uid="{6F53D413-76E3-4F40-8D4A-BC4E0020E516}"/>
    <cellStyle name="20% - Accent1 2 2 8" xfId="552" xr:uid="{124F2407-2470-4F1D-8C7F-BDD2446BAA57}"/>
    <cellStyle name="20% - Accent1 2 2 8 2" xfId="553" xr:uid="{6E81F0CB-4B28-4A05-B989-E94728F6621A}"/>
    <cellStyle name="20% - Accent1 2 2 9" xfId="554" xr:uid="{12E83AD6-30AE-459A-8B18-CB552CFFEBE1}"/>
    <cellStyle name="20% - Accent1 2 2 9 2" xfId="555" xr:uid="{BDA81E3D-2B1C-426C-9A4A-C3C37528853D}"/>
    <cellStyle name="20% - Accent1 2 3" xfId="556" xr:uid="{B4863CEC-ED1F-4316-8057-BDC268C2DF64}"/>
    <cellStyle name="20% - Accent1 2 3 10" xfId="557" xr:uid="{804A0BC6-B193-4187-8371-9E5A02CEB0E7}"/>
    <cellStyle name="20% - Accent1 2 3 2" xfId="558" xr:uid="{4B3EBD65-D46D-4D25-B594-2624280309AB}"/>
    <cellStyle name="20% - Accent1 2 3 2 2" xfId="559" xr:uid="{026BC512-E9B6-4EC1-BBD9-A6F168B2C2E1}"/>
    <cellStyle name="20% - Accent1 2 3 2 2 2" xfId="560" xr:uid="{CA005DBF-FD7A-4EF7-9BD6-EB885FB8CCB6}"/>
    <cellStyle name="20% - Accent1 2 3 2 2 2 2" xfId="561" xr:uid="{A08996E2-3DEB-43A0-8782-4FBB6531C1D9}"/>
    <cellStyle name="20% - Accent1 2 3 2 2 3" xfId="562" xr:uid="{9F392D41-B325-481E-B650-70250BBFC467}"/>
    <cellStyle name="20% - Accent1 2 3 2 2 3 2" xfId="563" xr:uid="{A89CD05D-B5BB-45D2-9BAB-F270C4FCBF1D}"/>
    <cellStyle name="20% - Accent1 2 3 2 2 4" xfId="564" xr:uid="{8DC480A9-910C-4187-B16D-38E5F3ABCD7B}"/>
    <cellStyle name="20% - Accent1 2 3 2 3" xfId="565" xr:uid="{D606B476-FAFF-47C9-A151-0CBF2CEEDA3C}"/>
    <cellStyle name="20% - Accent1 2 3 2 3 2" xfId="566" xr:uid="{D4B43A0A-3DA8-4FD7-B507-EB820E0C0971}"/>
    <cellStyle name="20% - Accent1 2 3 2 4" xfId="567" xr:uid="{B736601F-FA75-4257-AFEA-831063689708}"/>
    <cellStyle name="20% - Accent1 2 3 2 4 2" xfId="568" xr:uid="{E0E3C435-097E-4470-98F3-5094FACF7735}"/>
    <cellStyle name="20% - Accent1 2 3 2 5" xfId="569" xr:uid="{F8299250-E1F8-4188-B574-09B8ED68D203}"/>
    <cellStyle name="20% - Accent1 2 3 2 5 2" xfId="570" xr:uid="{92835A12-CF11-4E6B-820E-7ED1BE6CC2CA}"/>
    <cellStyle name="20% - Accent1 2 3 2 6" xfId="571" xr:uid="{7C0C73AE-4AB0-4670-8801-F20C30DE1674}"/>
    <cellStyle name="20% - Accent1 2 3 2 6 2" xfId="572" xr:uid="{E549DE53-B67B-4009-98C6-D46BBAD853F2}"/>
    <cellStyle name="20% - Accent1 2 3 2 7" xfId="573" xr:uid="{D92DED95-C5E6-468B-BE59-475D5A2C702E}"/>
    <cellStyle name="20% - Accent1 2 3 2 7 2" xfId="574" xr:uid="{91287066-229F-4292-A16B-A41343FDF6BB}"/>
    <cellStyle name="20% - Accent1 2 3 2 8" xfId="575" xr:uid="{9CB61541-5D6A-44AF-ADC4-7D19FB8BC996}"/>
    <cellStyle name="20% - Accent1 2 3 3" xfId="576" xr:uid="{CC581D96-F672-466B-A080-16CF9BDCDB4F}"/>
    <cellStyle name="20% - Accent1 2 3 3 2" xfId="577" xr:uid="{B2518FFF-014C-49D2-B0A8-2630B60B5FFB}"/>
    <cellStyle name="20% - Accent1 2 3 3 2 2" xfId="578" xr:uid="{AD69EA95-75A4-42E7-9152-7BE57DC2D8B6}"/>
    <cellStyle name="20% - Accent1 2 3 3 2 2 2" xfId="579" xr:uid="{64F0B14F-2FD5-47C1-8C05-AE238C2D91C4}"/>
    <cellStyle name="20% - Accent1 2 3 3 2 3" xfId="580" xr:uid="{32ABA2CC-ED46-4635-8DBE-E4A4C939C57C}"/>
    <cellStyle name="20% - Accent1 2 3 3 2 3 2" xfId="581" xr:uid="{795D2390-D716-474B-A71F-C84CEBC4CD15}"/>
    <cellStyle name="20% - Accent1 2 3 3 2 4" xfId="582" xr:uid="{7B3F67A5-31FE-49C0-8DE3-DDBE8C42F23A}"/>
    <cellStyle name="20% - Accent1 2 3 3 3" xfId="583" xr:uid="{F68E198A-513C-45BD-9683-CF4C610FBE75}"/>
    <cellStyle name="20% - Accent1 2 3 3 3 2" xfId="584" xr:uid="{A1082323-B613-4179-BE01-7B3A7215C519}"/>
    <cellStyle name="20% - Accent1 2 3 3 4" xfId="585" xr:uid="{5FF50688-21F8-4C05-9117-CCBDA8481446}"/>
    <cellStyle name="20% - Accent1 2 3 3 4 2" xfId="586" xr:uid="{10E3FA72-F53C-4E23-A8AD-63F601A02240}"/>
    <cellStyle name="20% - Accent1 2 3 3 5" xfId="587" xr:uid="{B1FF0B91-79E0-4C51-954B-0950C8BC8A1B}"/>
    <cellStyle name="20% - Accent1 2 3 3 5 2" xfId="588" xr:uid="{D5C68C12-B414-4145-8C56-688C0A422D5D}"/>
    <cellStyle name="20% - Accent1 2 3 3 6" xfId="589" xr:uid="{53825E49-5403-45A0-888F-671A22B640AA}"/>
    <cellStyle name="20% - Accent1 2 3 4" xfId="590" xr:uid="{1024AFD9-D9F7-4AF7-9D4F-78517DEB3BE2}"/>
    <cellStyle name="20% - Accent1 2 3 4 2" xfId="591" xr:uid="{0212891E-1937-4E4A-A506-611D482FB924}"/>
    <cellStyle name="20% - Accent1 2 3 4 2 2" xfId="592" xr:uid="{3ADBC529-3A67-4FE4-AA99-F0C7D743E827}"/>
    <cellStyle name="20% - Accent1 2 3 4 3" xfId="593" xr:uid="{F8A42DC4-3E25-48D6-B932-3539F739E7F9}"/>
    <cellStyle name="20% - Accent1 2 3 4 3 2" xfId="594" xr:uid="{933C64E3-00AA-4EA0-BFCF-52B90C6EB4A1}"/>
    <cellStyle name="20% - Accent1 2 3 4 4" xfId="595" xr:uid="{AB8199F9-9CB6-412D-A1A5-6C52E08F10F8}"/>
    <cellStyle name="20% - Accent1 2 3 5" xfId="596" xr:uid="{44009208-D460-4B41-B287-B996EF541736}"/>
    <cellStyle name="20% - Accent1 2 3 5 2" xfId="597" xr:uid="{10AE4B8D-848E-4172-BA55-B54D0E5CC033}"/>
    <cellStyle name="20% - Accent1 2 3 6" xfId="598" xr:uid="{03B6C494-2BA9-4C0C-92FB-53BAFB33DA28}"/>
    <cellStyle name="20% - Accent1 2 3 6 2" xfId="599" xr:uid="{95A50A4C-EC6D-4099-A6CB-E6B7DB4905E4}"/>
    <cellStyle name="20% - Accent1 2 3 7" xfId="600" xr:uid="{DA32A580-1744-41D6-A055-3F4A8B2C4ABD}"/>
    <cellStyle name="20% - Accent1 2 3 7 2" xfId="601" xr:uid="{CCC165E0-A476-4C12-A43A-19AD0CC4BEA2}"/>
    <cellStyle name="20% - Accent1 2 3 8" xfId="602" xr:uid="{0DE9B446-8FC6-4D29-ADD0-B5D9CE28EC9C}"/>
    <cellStyle name="20% - Accent1 2 3 8 2" xfId="603" xr:uid="{1B4C0342-343F-47C5-B596-546F4B2E1693}"/>
    <cellStyle name="20% - Accent1 2 3 9" xfId="604" xr:uid="{6D468771-0C59-458D-8E68-D0F3FDAF5B67}"/>
    <cellStyle name="20% - Accent1 2 3 9 2" xfId="605" xr:uid="{D35C0D5F-60FA-44E5-9644-46CD6A0AACD9}"/>
    <cellStyle name="20% - Accent1 2 4" xfId="606" xr:uid="{46A2FF4E-29F0-484C-9661-F5AE9D3BE3C6}"/>
    <cellStyle name="20% - Accent1 2 4 10" xfId="607" xr:uid="{ACF3615B-DB01-453A-B62D-B51ED1E32428}"/>
    <cellStyle name="20% - Accent1 2 4 2" xfId="608" xr:uid="{15C1193D-BA8C-4C02-A67D-467DFEFA1519}"/>
    <cellStyle name="20% - Accent1 2 4 2 2" xfId="609" xr:uid="{11B5D52E-627B-4F93-9B58-AE0F8C069203}"/>
    <cellStyle name="20% - Accent1 2 4 2 2 2" xfId="610" xr:uid="{2B2C967F-2952-4078-9CF1-D8C2A6936B4B}"/>
    <cellStyle name="20% - Accent1 2 4 2 2 2 2" xfId="611" xr:uid="{13E37588-C858-4ADB-B033-3A3B5DC0EC32}"/>
    <cellStyle name="20% - Accent1 2 4 2 2 3" xfId="612" xr:uid="{8A46F350-FC8F-4804-B72A-1526178A75F7}"/>
    <cellStyle name="20% - Accent1 2 4 2 2 3 2" xfId="613" xr:uid="{2EE77EA6-E107-408F-A463-1BC6BEDDA529}"/>
    <cellStyle name="20% - Accent1 2 4 2 2 4" xfId="614" xr:uid="{D6777171-65BF-4110-B48E-9AF15765EE76}"/>
    <cellStyle name="20% - Accent1 2 4 2 3" xfId="615" xr:uid="{2BA5B4D7-6EEC-46DA-9E80-FAEB9D5391E2}"/>
    <cellStyle name="20% - Accent1 2 4 2 3 2" xfId="616" xr:uid="{9587FF62-8C8A-4F42-8B18-6EC65C9FA9BB}"/>
    <cellStyle name="20% - Accent1 2 4 2 4" xfId="617" xr:uid="{F085055C-CD67-4622-AEB1-20872585EEB4}"/>
    <cellStyle name="20% - Accent1 2 4 2 4 2" xfId="618" xr:uid="{882A2804-DB28-42A4-94AD-AFB618CC99DA}"/>
    <cellStyle name="20% - Accent1 2 4 2 5" xfId="619" xr:uid="{092367E7-ED26-41BA-9A70-B5817E14F014}"/>
    <cellStyle name="20% - Accent1 2 4 2 5 2" xfId="620" xr:uid="{6E7C8575-F0C3-4AD2-BAFC-27E4D87E7D5B}"/>
    <cellStyle name="20% - Accent1 2 4 2 6" xfId="621" xr:uid="{CD993B33-D92C-466C-88B1-526D10B2AFC1}"/>
    <cellStyle name="20% - Accent1 2 4 3" xfId="622" xr:uid="{91B47850-BC3D-43AD-B6BF-90567EE56F16}"/>
    <cellStyle name="20% - Accent1 2 4 3 2" xfId="623" xr:uid="{A45481E2-42AA-4B0D-AB43-047F2E700C62}"/>
    <cellStyle name="20% - Accent1 2 4 3 2 2" xfId="624" xr:uid="{DDF80EE4-5E86-4864-A31D-4303D5F584AE}"/>
    <cellStyle name="20% - Accent1 2 4 3 2 2 2" xfId="625" xr:uid="{17015A26-BF8B-44EF-B4A9-92A27E741949}"/>
    <cellStyle name="20% - Accent1 2 4 3 2 3" xfId="626" xr:uid="{96CE2A56-4E65-4631-9D18-F62B4F3E566E}"/>
    <cellStyle name="20% - Accent1 2 4 3 2 3 2" xfId="627" xr:uid="{F1575F77-9A44-414C-AAFB-25AF90CB7897}"/>
    <cellStyle name="20% - Accent1 2 4 3 2 4" xfId="628" xr:uid="{EAF12BFC-9D78-40A2-BB62-423894CADE3E}"/>
    <cellStyle name="20% - Accent1 2 4 3 3" xfId="629" xr:uid="{59ABD8A6-9FD0-442F-8889-E73B3DB2D48E}"/>
    <cellStyle name="20% - Accent1 2 4 3 3 2" xfId="630" xr:uid="{DF6B723F-8F5D-4F7E-9E95-F6EA6CBAD216}"/>
    <cellStyle name="20% - Accent1 2 4 3 4" xfId="631" xr:uid="{D501153D-C876-41BC-81C8-83B3E20A890E}"/>
    <cellStyle name="20% - Accent1 2 4 3 4 2" xfId="632" xr:uid="{7E6B1403-6C91-4DFB-B01E-1A0F88F2086A}"/>
    <cellStyle name="20% - Accent1 2 4 3 5" xfId="633" xr:uid="{BB7DB87E-7057-47FD-A101-FB9A46B1D1FA}"/>
    <cellStyle name="20% - Accent1 2 4 3 5 2" xfId="634" xr:uid="{3F6B43CD-140A-4DBC-B7B7-77595DA10D6C}"/>
    <cellStyle name="20% - Accent1 2 4 3 6" xfId="635" xr:uid="{0CFE9D78-2B96-4DDC-B44F-02113FE9186B}"/>
    <cellStyle name="20% - Accent1 2 4 4" xfId="636" xr:uid="{1116C917-B2AB-4F00-A982-B795B1A96AEB}"/>
    <cellStyle name="20% - Accent1 2 4 4 2" xfId="637" xr:uid="{57DA4904-C7C7-4345-8807-BBB7E14FC563}"/>
    <cellStyle name="20% - Accent1 2 4 4 2 2" xfId="638" xr:uid="{E528B192-A583-4FCF-B4B2-FA0C9F56DC90}"/>
    <cellStyle name="20% - Accent1 2 4 4 3" xfId="639" xr:uid="{8FA4A3A3-C1AF-4042-81F5-2852EB4CC17A}"/>
    <cellStyle name="20% - Accent1 2 4 4 3 2" xfId="640" xr:uid="{F95C47B7-3518-4CE7-8B0A-2F9929F46EF6}"/>
    <cellStyle name="20% - Accent1 2 4 4 4" xfId="641" xr:uid="{9F9D504A-3CB0-4C16-A3CD-D4D72FDDDC68}"/>
    <cellStyle name="20% - Accent1 2 4 5" xfId="642" xr:uid="{C5263109-FF1F-4350-89FD-F62B8DDFB7F4}"/>
    <cellStyle name="20% - Accent1 2 4 5 2" xfId="643" xr:uid="{14C3D05B-1AA9-4A28-9987-57F545CB175C}"/>
    <cellStyle name="20% - Accent1 2 4 6" xfId="644" xr:uid="{C8666794-1436-4425-9519-E9D39A156037}"/>
    <cellStyle name="20% - Accent1 2 4 6 2" xfId="645" xr:uid="{5266B801-8FAD-4B04-A46D-B16F1A80D446}"/>
    <cellStyle name="20% - Accent1 2 4 7" xfId="646" xr:uid="{BB2E0D36-B6F1-4C1A-9A0E-D4AC46405E19}"/>
    <cellStyle name="20% - Accent1 2 4 7 2" xfId="647" xr:uid="{5B05937E-5CB1-47D1-AF97-B55BC1E2DFD9}"/>
    <cellStyle name="20% - Accent1 2 4 8" xfId="648" xr:uid="{FB793EE7-04F3-4CD5-842F-F6E37722800D}"/>
    <cellStyle name="20% - Accent1 2 4 8 2" xfId="649" xr:uid="{FE355560-24C4-4E6E-B425-6056AD49C248}"/>
    <cellStyle name="20% - Accent1 2 4 9" xfId="650" xr:uid="{89784ED8-064D-4786-8656-A78B637B5ECE}"/>
    <cellStyle name="20% - Accent1 2 4 9 2" xfId="651" xr:uid="{6F282394-D02A-4C49-A8E7-98130F4E6594}"/>
    <cellStyle name="20% - Accent1 2 5" xfId="652" xr:uid="{0E90DD7F-A8E1-4D25-9811-03DFE4951613}"/>
    <cellStyle name="20% - Accent1 2 5 2" xfId="653" xr:uid="{06F41BF4-7530-4AF7-96AE-DBA37272A8BA}"/>
    <cellStyle name="20% - Accent1 2 5 2 2" xfId="654" xr:uid="{F740287C-B3FF-460B-82C5-7F49E0B9E029}"/>
    <cellStyle name="20% - Accent1 2 5 2 2 2" xfId="655" xr:uid="{57020EBA-E90B-4151-9DD0-24A5F4D2EB12}"/>
    <cellStyle name="20% - Accent1 2 5 2 2 2 2" xfId="656" xr:uid="{0EEE08F4-0842-4664-9073-818C24221835}"/>
    <cellStyle name="20% - Accent1 2 5 2 2 3" xfId="657" xr:uid="{C7E9E931-86B0-43B6-AD40-A0F113BB3816}"/>
    <cellStyle name="20% - Accent1 2 5 2 2 3 2" xfId="658" xr:uid="{0875C0B7-0682-4174-8595-EF74EA0DAF6C}"/>
    <cellStyle name="20% - Accent1 2 5 2 2 4" xfId="659" xr:uid="{A5B08215-AA9F-4391-8A7E-2ADF5FD668A5}"/>
    <cellStyle name="20% - Accent1 2 5 2 3" xfId="660" xr:uid="{EDB11C08-9B84-4AE8-9330-8CE91B358516}"/>
    <cellStyle name="20% - Accent1 2 5 2 3 2" xfId="661" xr:uid="{BF7BC477-3569-4407-A9DE-00CBEB4A0546}"/>
    <cellStyle name="20% - Accent1 2 5 2 4" xfId="662" xr:uid="{871B534F-207C-4B9A-B296-2FA8E308D47E}"/>
    <cellStyle name="20% - Accent1 2 5 2 4 2" xfId="663" xr:uid="{AAA5E8FF-D27F-46DC-A51B-0D9A71F9F171}"/>
    <cellStyle name="20% - Accent1 2 5 2 5" xfId="664" xr:uid="{7D151B2D-7C47-40C1-A761-4711B684F77B}"/>
    <cellStyle name="20% - Accent1 2 5 2 5 2" xfId="665" xr:uid="{1B999345-D97C-4254-9555-BE9DFD46E75B}"/>
    <cellStyle name="20% - Accent1 2 5 2 6" xfId="666" xr:uid="{BCBCE558-E9FA-4E3A-81F2-174BDB7D689E}"/>
    <cellStyle name="20% - Accent1 2 5 3" xfId="667" xr:uid="{C4F30A33-E5B2-48F8-BBE2-047FFEABDE24}"/>
    <cellStyle name="20% - Accent1 2 5 3 2" xfId="668" xr:uid="{EE1F84FC-6355-452D-A1DC-95FE6B4E1CAD}"/>
    <cellStyle name="20% - Accent1 2 5 3 2 2" xfId="669" xr:uid="{AED9B24E-22F9-4FB3-AAF4-6C7C10ED90C9}"/>
    <cellStyle name="20% - Accent1 2 5 3 2 2 2" xfId="670" xr:uid="{B77FA7B6-E501-4925-A50C-4C971EC0ACF6}"/>
    <cellStyle name="20% - Accent1 2 5 3 2 3" xfId="671" xr:uid="{C23129AA-620A-4EF1-B38E-28593D432E06}"/>
    <cellStyle name="20% - Accent1 2 5 3 2 3 2" xfId="672" xr:uid="{10AAF1AB-52E4-47F7-947A-238FC325F5EB}"/>
    <cellStyle name="20% - Accent1 2 5 3 2 4" xfId="673" xr:uid="{EC41CD4F-16CF-44AF-A7AC-AFC7E2CF0C74}"/>
    <cellStyle name="20% - Accent1 2 5 3 3" xfId="674" xr:uid="{6AEF3104-584D-4729-94EE-1AA0E89EE012}"/>
    <cellStyle name="20% - Accent1 2 5 3 3 2" xfId="675" xr:uid="{30DA4BA0-65BB-481B-A794-A0418BE95362}"/>
    <cellStyle name="20% - Accent1 2 5 3 4" xfId="676" xr:uid="{0D1E53C4-FB99-4EEC-AFB8-1B67F1AC1F43}"/>
    <cellStyle name="20% - Accent1 2 5 3 4 2" xfId="677" xr:uid="{E2AA25EA-A5E8-4996-8537-F5D977F37DEF}"/>
    <cellStyle name="20% - Accent1 2 5 3 5" xfId="678" xr:uid="{6849B58B-50DB-4FC6-96E1-8A3D1E08A4EB}"/>
    <cellStyle name="20% - Accent1 2 5 3 5 2" xfId="679" xr:uid="{8CD3BFB3-7C3C-4FE8-82D3-14EE6C05B986}"/>
    <cellStyle name="20% - Accent1 2 5 3 6" xfId="680" xr:uid="{A2271EC0-6273-4CC5-B4A4-CC3FA16FA82F}"/>
    <cellStyle name="20% - Accent1 2 5 4" xfId="681" xr:uid="{DA7F8F07-67F6-48AC-9625-11793129CBA5}"/>
    <cellStyle name="20% - Accent1 2 5 4 2" xfId="682" xr:uid="{48229F2F-BCAB-4A41-8F86-EF2AEE87DA4A}"/>
    <cellStyle name="20% - Accent1 2 5 4 2 2" xfId="683" xr:uid="{F388052D-ACF2-4D48-A000-D2BA18C29C73}"/>
    <cellStyle name="20% - Accent1 2 5 4 3" xfId="684" xr:uid="{05D76A31-4E1E-4A7D-ABE7-417197277AC2}"/>
    <cellStyle name="20% - Accent1 2 5 4 3 2" xfId="685" xr:uid="{3C7F0305-F19C-4C8D-A0BC-BF8B21BDF4C0}"/>
    <cellStyle name="20% - Accent1 2 5 4 4" xfId="686" xr:uid="{B60614C0-971A-4A29-972C-2351C017C8E6}"/>
    <cellStyle name="20% - Accent1 2 5 5" xfId="687" xr:uid="{6962A9DE-D507-41CF-B2D6-285C4140549C}"/>
    <cellStyle name="20% - Accent1 2 5 5 2" xfId="688" xr:uid="{CAEBAC3A-09C9-439F-8435-1F5D4C833066}"/>
    <cellStyle name="20% - Accent1 2 5 6" xfId="689" xr:uid="{C2ABEA8D-93F4-4CE4-946C-ECC8EA3F3120}"/>
    <cellStyle name="20% - Accent1 2 5 6 2" xfId="690" xr:uid="{BC14CFD0-4EE2-4FEF-817D-CA89CF0F0569}"/>
    <cellStyle name="20% - Accent1 2 5 7" xfId="691" xr:uid="{1093C9DC-478C-4FAF-9342-F9AD26DA3777}"/>
    <cellStyle name="20% - Accent1 2 5 7 2" xfId="692" xr:uid="{66C20367-F496-4386-B342-1DECF9D3E532}"/>
    <cellStyle name="20% - Accent1 2 5 8" xfId="693" xr:uid="{4927C8CA-B473-415C-992A-BDC6F19693E2}"/>
    <cellStyle name="20% - Accent1 2 6" xfId="694" xr:uid="{AC88CAE1-C054-4531-8A15-486DC4EE6952}"/>
    <cellStyle name="20% - Accent1 2 6 2" xfId="695" xr:uid="{64238DC8-F36D-44A0-A9AD-5D8850BE9C97}"/>
    <cellStyle name="20% - Accent1 2 6 2 2" xfId="696" xr:uid="{B0AC6A26-DDD5-45E8-ABB1-E9DCCB4C2453}"/>
    <cellStyle name="20% - Accent1 2 6 2 2 2" xfId="697" xr:uid="{1B58BB8A-F56B-4781-A613-E97983004D9C}"/>
    <cellStyle name="20% - Accent1 2 6 2 3" xfId="698" xr:uid="{55A7A9EA-E69D-455E-9E63-FAD02B47A77C}"/>
    <cellStyle name="20% - Accent1 2 6 2 3 2" xfId="699" xr:uid="{DD7940C8-EAC7-42A9-8679-15007358BD9A}"/>
    <cellStyle name="20% - Accent1 2 6 2 4" xfId="700" xr:uid="{752E3C04-882D-40B5-A4F6-3F276B9A7005}"/>
    <cellStyle name="20% - Accent1 2 6 3" xfId="701" xr:uid="{74C6957A-A2AC-47D8-8E85-0D5F2270F5AA}"/>
    <cellStyle name="20% - Accent1 2 6 3 2" xfId="702" xr:uid="{5731F8F6-28DE-4D50-B553-D5DAAB80A8C0}"/>
    <cellStyle name="20% - Accent1 2 6 4" xfId="703" xr:uid="{0C0AF236-5383-4F43-8D11-B8175CEC6274}"/>
    <cellStyle name="20% - Accent1 2 6 4 2" xfId="704" xr:uid="{EDB7F082-CE89-4CB0-8B68-006A8F800FA2}"/>
    <cellStyle name="20% - Accent1 2 6 5" xfId="705" xr:uid="{7175A942-4589-45E2-A196-8E3E89414663}"/>
    <cellStyle name="20% - Accent1 2 6 5 2" xfId="706" xr:uid="{20831DBD-9B88-432B-8E57-EA2E1887F779}"/>
    <cellStyle name="20% - Accent1 2 6 6" xfId="707" xr:uid="{EBC725FB-47D4-4EE2-95F5-543087DC0067}"/>
    <cellStyle name="20% - Accent1 2 7" xfId="708" xr:uid="{A300D947-F915-41AC-854C-5944DBB4781F}"/>
    <cellStyle name="20% - Accent1 2 7 2" xfId="709" xr:uid="{B7973329-02E9-4EB7-B04E-82E8C8A00CDB}"/>
    <cellStyle name="20% - Accent1 2 7 2 2" xfId="710" xr:uid="{EDDEE37B-6206-4E8E-8A2A-789A752DB8F3}"/>
    <cellStyle name="20% - Accent1 2 7 2 2 2" xfId="711" xr:uid="{A349F8EA-D2FE-4B3D-8C82-64D44DCE869B}"/>
    <cellStyle name="20% - Accent1 2 7 2 3" xfId="712" xr:uid="{7F95D884-B070-4B68-BB2F-3F87CC312D93}"/>
    <cellStyle name="20% - Accent1 2 7 2 3 2" xfId="713" xr:uid="{6707C7EC-F5E0-44E5-B89F-C91FA18E890E}"/>
    <cellStyle name="20% - Accent1 2 7 2 4" xfId="714" xr:uid="{B7DC2CD1-D9ED-405E-91E2-3B0FAD519AFB}"/>
    <cellStyle name="20% - Accent1 2 7 3" xfId="715" xr:uid="{B70EA250-6F6C-4846-A5BC-B60DC23EB09A}"/>
    <cellStyle name="20% - Accent1 2 7 3 2" xfId="716" xr:uid="{1F8AEF7E-7ACC-4779-9242-C7FFB89BCD39}"/>
    <cellStyle name="20% - Accent1 2 7 4" xfId="717" xr:uid="{418FF1B7-59EB-4202-B90B-2EB2A48B532A}"/>
    <cellStyle name="20% - Accent1 2 7 4 2" xfId="718" xr:uid="{3A85DC6A-C8AC-4E39-B870-40F548052E6E}"/>
    <cellStyle name="20% - Accent1 2 7 5" xfId="719" xr:uid="{2C95FE05-E8C1-4040-89EF-B6B80F648022}"/>
    <cellStyle name="20% - Accent1 2 7 5 2" xfId="720" xr:uid="{AD005093-7F3F-4747-A85B-2BCE130CD3C8}"/>
    <cellStyle name="20% - Accent1 2 7 6" xfId="721" xr:uid="{EC06A3CC-7F26-479E-B63F-0F5C1424DC74}"/>
    <cellStyle name="20% - Accent1 2 8" xfId="722" xr:uid="{78F878B9-A235-47DE-A220-0C98B790F650}"/>
    <cellStyle name="20% - Accent1 2 8 2" xfId="723" xr:uid="{57D6EB27-E829-471A-9D4C-3F4AB3EB3CA4}"/>
    <cellStyle name="20% - Accent1 2 8 2 2" xfId="724" xr:uid="{08A0F36C-9809-4524-9525-F2F3FC287ACB}"/>
    <cellStyle name="20% - Accent1 2 8 3" xfId="725" xr:uid="{61E24057-EBA3-4A91-851C-B70365A2B465}"/>
    <cellStyle name="20% - Accent1 2 8 3 2" xfId="726" xr:uid="{06B1AFD6-3145-4886-9006-FD824984A73D}"/>
    <cellStyle name="20% - Accent1 2 8 4" xfId="727" xr:uid="{C10035DD-1476-4C4F-96D0-FE96AAF3582F}"/>
    <cellStyle name="20% - Accent1 2 9" xfId="728" xr:uid="{62A9AB33-2692-4986-997E-17FE6541B3FE}"/>
    <cellStyle name="20% - Accent1 2 9 2" xfId="729" xr:uid="{3C9CF5E2-2D20-4997-A245-DB7D3D3F47E4}"/>
    <cellStyle name="20% - Accent1 20" xfId="730" xr:uid="{6DE80A30-D009-41EF-AA10-6483A8A87D06}"/>
    <cellStyle name="20% - Accent1 20 2" xfId="731" xr:uid="{1826C194-4E27-4875-BF18-10A75186E361}"/>
    <cellStyle name="20% - Accent1 20 2 2" xfId="732" xr:uid="{959AD5C4-E046-4CB4-9C27-E5D97A04292E}"/>
    <cellStyle name="20% - Accent1 20 3" xfId="733" xr:uid="{0CD9809B-B37E-452D-89A7-803F9E19116A}"/>
    <cellStyle name="20% - Accent1 20 3 2" xfId="734" xr:uid="{8C79DFC3-9AB6-4046-8994-27C0C6926B60}"/>
    <cellStyle name="20% - Accent1 20 4" xfId="735" xr:uid="{33DAA608-5DA2-43E5-8C1C-FCA9111BC0FE}"/>
    <cellStyle name="20% - Accent1 21" xfId="736" xr:uid="{5DD0E90B-6836-4A63-8C3F-FC156A6F8BD2}"/>
    <cellStyle name="20% - Accent1 21 2" xfId="737" xr:uid="{EDB69497-AF6C-4364-9F4B-E96CF447FF5A}"/>
    <cellStyle name="20% - Accent1 21 2 2" xfId="738" xr:uid="{522190BA-2D03-4924-A43D-7B1EBD80DD32}"/>
    <cellStyle name="20% - Accent1 21 3" xfId="739" xr:uid="{77875795-1983-4B5F-AA5B-FF2F356B4C30}"/>
    <cellStyle name="20% - Accent1 21 3 2" xfId="740" xr:uid="{909DC78D-48A3-43F4-96FC-F12A14A10067}"/>
    <cellStyle name="20% - Accent1 21 4" xfId="741" xr:uid="{AAF8E0F1-73C3-4D9B-A5EB-C29508D0F5D2}"/>
    <cellStyle name="20% - Accent1 22" xfId="742" xr:uid="{897B031B-F1D2-4CF0-BD58-14D855B8E710}"/>
    <cellStyle name="20% - Accent1 22 2" xfId="743" xr:uid="{0D4001F8-8401-4415-869F-01A095A75643}"/>
    <cellStyle name="20% - Accent1 22 2 2" xfId="744" xr:uid="{5D6C0D3A-4876-428B-82EA-2688B7A336E4}"/>
    <cellStyle name="20% - Accent1 22 3" xfId="745" xr:uid="{D3CB3BB4-581E-44E7-AB56-6E067F915E68}"/>
    <cellStyle name="20% - Accent1 22 3 2" xfId="746" xr:uid="{89DF5689-B561-4C5A-B8D9-E7996A900792}"/>
    <cellStyle name="20% - Accent1 22 4" xfId="747" xr:uid="{8909488F-C1C9-430D-A2C7-4B364679837A}"/>
    <cellStyle name="20% - Accent1 23" xfId="748" xr:uid="{766B8168-1489-4FC9-8375-E9BD272EF583}"/>
    <cellStyle name="20% - Accent1 23 2" xfId="749" xr:uid="{7A869838-F849-485F-A66C-D1B47E2A787B}"/>
    <cellStyle name="20% - Accent1 23 3" xfId="750" xr:uid="{A109A277-4816-4DDB-BEBF-6066E20E565E}"/>
    <cellStyle name="20% - Accent1 24" xfId="751" xr:uid="{132EB6E2-7F70-42EF-BCF7-FC1A2F0849AE}"/>
    <cellStyle name="20% - Accent1 24 2" xfId="752" xr:uid="{3D733045-5815-438A-B4BF-351CE22CFA7E}"/>
    <cellStyle name="20% - Accent1 25" xfId="753" xr:uid="{C35CB0F7-8299-443E-A500-155CA13BD453}"/>
    <cellStyle name="20% - Accent1 25 2" xfId="754" xr:uid="{3746B008-84A4-4EE5-AC9D-4CDF019911C9}"/>
    <cellStyle name="20% - Accent1 26" xfId="755" xr:uid="{8C1B7D01-EFA5-44C0-B2AE-F33342F6B304}"/>
    <cellStyle name="20% - Accent1 26 2" xfId="756" xr:uid="{9003EB7E-3DC7-48D6-88F8-F2BBFA300559}"/>
    <cellStyle name="20% - Accent1 27" xfId="757" xr:uid="{61648361-77E0-49F6-A04A-AE064701634C}"/>
    <cellStyle name="20% - Accent1 27 2" xfId="758" xr:uid="{F91C7FC4-6765-4B76-9069-D772CC04D2EA}"/>
    <cellStyle name="20% - Accent1 28" xfId="759" xr:uid="{639615B9-7BCA-4DF1-BC17-59360DD1FCBB}"/>
    <cellStyle name="20% - Accent1 28 2" xfId="760" xr:uid="{D21BFE67-DA5D-475C-A4B2-E0EBDC730F3E}"/>
    <cellStyle name="20% - Accent1 29" xfId="761" xr:uid="{FF1D46F7-0DCD-4621-AEC3-4F11E0898DBB}"/>
    <cellStyle name="20% - Accent1 29 2" xfId="762" xr:uid="{2729E921-1DBE-44D2-AB90-05ECDEF01098}"/>
    <cellStyle name="20% - Accent1 3" xfId="763" xr:uid="{363FF72A-F79A-4777-9AF8-45BCDAD4886A}"/>
    <cellStyle name="20% - Accent1 3 10" xfId="764" xr:uid="{DC1CD248-B55D-4649-95A3-3C44A4872627}"/>
    <cellStyle name="20% - Accent1 3 10 2" xfId="765" xr:uid="{4213B103-ABE7-4CC7-9C6B-43FA5B4262B7}"/>
    <cellStyle name="20% - Accent1 3 11" xfId="766" xr:uid="{D7F8F060-5F45-4516-B1D6-13B4186CEED5}"/>
    <cellStyle name="20% - Accent1 3 11 2" xfId="767" xr:uid="{07F7FE12-376B-46CC-B566-60C63A829F05}"/>
    <cellStyle name="20% - Accent1 3 12" xfId="768" xr:uid="{ACB9F6AF-8B78-42FC-AD08-3748921B8CAC}"/>
    <cellStyle name="20% - Accent1 3 13" xfId="769" xr:uid="{2A88C72D-5D5F-43E9-BE85-C0074D42EA36}"/>
    <cellStyle name="20% - Accent1 3 13 2" xfId="770" xr:uid="{63C25E23-5AC6-4A3E-B347-94DA2A66ACA4}"/>
    <cellStyle name="20% - Accent1 3 14" xfId="771" xr:uid="{ED52002F-1522-4A5C-93CC-7163971FA3CD}"/>
    <cellStyle name="20% - Accent1 3 14 2" xfId="772" xr:uid="{D6C3F096-7D03-40EC-9704-1B52C85B644A}"/>
    <cellStyle name="20% - Accent1 3 15" xfId="773" xr:uid="{85A43B2B-1F7E-4FAE-9FA8-8D3BB95E91B4}"/>
    <cellStyle name="20% - Accent1 3 16" xfId="774" xr:uid="{4BD61224-A5F7-44A2-98E3-98C9A1C486BA}"/>
    <cellStyle name="20% - Accent1 3 17" xfId="775" xr:uid="{D31FD729-8232-45D0-858A-BCE17A630309}"/>
    <cellStyle name="20% - Accent1 3 18" xfId="776" xr:uid="{F265BA4C-D028-46E9-B661-7D18A92DD350}"/>
    <cellStyle name="20% - Accent1 3 2" xfId="777" xr:uid="{5498F11F-1B66-42E9-91E1-77CD922C8989}"/>
    <cellStyle name="20% - Accent1 3 2 10" xfId="778" xr:uid="{D7E9C73B-EC36-4AE6-82B4-28B5556D9A53}"/>
    <cellStyle name="20% - Accent1 3 2 10 2" xfId="779" xr:uid="{CD5F9537-E339-413E-8B73-6509351A5820}"/>
    <cellStyle name="20% - Accent1 3 2 11" xfId="780" xr:uid="{78C40F9E-218F-4F86-9BE9-57D1AB2CEE1A}"/>
    <cellStyle name="20% - Accent1 3 2 11 2" xfId="781" xr:uid="{6BD2435B-6DC6-4D48-8FF4-974D79FB1EA9}"/>
    <cellStyle name="20% - Accent1 3 2 12" xfId="782" xr:uid="{1B18393A-1025-48C5-89F3-94822BF4F745}"/>
    <cellStyle name="20% - Accent1 3 2 13" xfId="783" xr:uid="{C6498B2D-F6B1-4BFA-B882-F49E6FC6ED8F}"/>
    <cellStyle name="20% - Accent1 3 2 14" xfId="784" xr:uid="{06E71B2E-F2C6-4397-B41E-4FF5F69C8100}"/>
    <cellStyle name="20% - Accent1 3 2 2" xfId="785" xr:uid="{4F5308C5-0442-421B-AB8C-111A0ED3852C}"/>
    <cellStyle name="20% - Accent1 3 2 2 10" xfId="786" xr:uid="{2CA97B15-38DA-48D7-93AB-6782B60D9B31}"/>
    <cellStyle name="20% - Accent1 3 2 2 11" xfId="787" xr:uid="{3F5A1160-B539-4C00-B598-6F0B7F3961B2}"/>
    <cellStyle name="20% - Accent1 3 2 2 2" xfId="788" xr:uid="{3CED5DA2-FEB9-426E-B682-FCCFB643DFA4}"/>
    <cellStyle name="20% - Accent1 3 2 2 2 2" xfId="789" xr:uid="{5B132050-76DA-4123-A5AA-F0E36DE5A47B}"/>
    <cellStyle name="20% - Accent1 3 2 2 2 2 2" xfId="790" xr:uid="{D881E493-E30E-4DF1-915E-727CA93F9A0D}"/>
    <cellStyle name="20% - Accent1 3 2 2 2 2 2 2" xfId="791" xr:uid="{EFE18AEF-1598-466D-96E0-84A08A765B0A}"/>
    <cellStyle name="20% - Accent1 3 2 2 2 2 3" xfId="792" xr:uid="{50A9B3AA-B9FF-45AC-9B33-A3F89F4AC3CB}"/>
    <cellStyle name="20% - Accent1 3 2 2 2 2 3 2" xfId="793" xr:uid="{8BD6242A-6EC2-4898-9226-A5E017993663}"/>
    <cellStyle name="20% - Accent1 3 2 2 2 2 4" xfId="794" xr:uid="{04EF3C44-2940-46A1-9D73-369C82E24E04}"/>
    <cellStyle name="20% - Accent1 3 2 2 2 3" xfId="795" xr:uid="{11C2F383-B25C-46BF-AC19-846BA909723C}"/>
    <cellStyle name="20% - Accent1 3 2 2 2 3 2" xfId="796" xr:uid="{24F256FA-ECF2-49E1-8F1B-761828B74BC1}"/>
    <cellStyle name="20% - Accent1 3 2 2 2 4" xfId="797" xr:uid="{10EB1AAA-E657-4177-BD12-D45E1FE2B8D4}"/>
    <cellStyle name="20% - Accent1 3 2 2 2 4 2" xfId="798" xr:uid="{2DDD8E83-A1A1-49AE-A40C-09AF84FC5A1F}"/>
    <cellStyle name="20% - Accent1 3 2 2 2 5" xfId="799" xr:uid="{1507C383-0C56-459E-BAB5-BC4016800810}"/>
    <cellStyle name="20% - Accent1 3 2 2 2 5 2" xfId="800" xr:uid="{1B2BA303-02D0-4E5F-A5A8-7268C572E0CF}"/>
    <cellStyle name="20% - Accent1 3 2 2 2 6" xfId="801" xr:uid="{64A95BD3-0A2B-4466-BA78-5D4D3B9EB6E0}"/>
    <cellStyle name="20% - Accent1 3 2 2 2 7" xfId="802" xr:uid="{83837036-A4BE-42DB-83AD-818C3B9D39F1}"/>
    <cellStyle name="20% - Accent1 3 2 2 3" xfId="803" xr:uid="{7EB2837F-1F80-44D4-BB07-8CD6AAAD2CCB}"/>
    <cellStyle name="20% - Accent1 3 2 2 3 2" xfId="804" xr:uid="{6A3EE7D6-CC1C-48EA-A2B3-D5A9F340D2AB}"/>
    <cellStyle name="20% - Accent1 3 2 2 3 2 2" xfId="805" xr:uid="{8AC4A947-83D8-4CE9-B29B-874C1B808BEF}"/>
    <cellStyle name="20% - Accent1 3 2 2 3 2 2 2" xfId="806" xr:uid="{CECE645A-B076-4992-B1F1-F6F20538758A}"/>
    <cellStyle name="20% - Accent1 3 2 2 3 2 3" xfId="807" xr:uid="{6AEDF56B-5E7F-46AA-B429-0E4D6FD1534E}"/>
    <cellStyle name="20% - Accent1 3 2 2 3 2 3 2" xfId="808" xr:uid="{9B5E01C2-1664-446B-B098-9183F47AA119}"/>
    <cellStyle name="20% - Accent1 3 2 2 3 2 4" xfId="809" xr:uid="{23DF63B4-1CD5-4934-ADB3-147CB76CBAD4}"/>
    <cellStyle name="20% - Accent1 3 2 2 3 3" xfId="810" xr:uid="{70D205A4-7437-4CA9-939D-C61A3EF35C27}"/>
    <cellStyle name="20% - Accent1 3 2 2 3 3 2" xfId="811" xr:uid="{E14F6CA3-FFF5-4FE9-A226-182789CE64C5}"/>
    <cellStyle name="20% - Accent1 3 2 2 3 4" xfId="812" xr:uid="{CE1BFB8C-FE23-4630-AED3-375FBA3DC792}"/>
    <cellStyle name="20% - Accent1 3 2 2 3 4 2" xfId="813" xr:uid="{49DDDC7A-D728-433D-86E2-1872B1AB647A}"/>
    <cellStyle name="20% - Accent1 3 2 2 3 5" xfId="814" xr:uid="{C2C6681F-27AF-45D7-8CF3-F1BE21DB214D}"/>
    <cellStyle name="20% - Accent1 3 2 2 3 5 2" xfId="815" xr:uid="{49C18575-06C8-4B49-B12C-53C7EBF7E0F8}"/>
    <cellStyle name="20% - Accent1 3 2 2 3 6" xfId="816" xr:uid="{9F27439F-741A-4ED2-9586-E72EBCFAA4F3}"/>
    <cellStyle name="20% - Accent1 3 2 2 4" xfId="817" xr:uid="{28481C37-5ADC-49E2-8517-91777B4D84D5}"/>
    <cellStyle name="20% - Accent1 3 2 2 4 2" xfId="818" xr:uid="{37DB3BBC-87B8-4465-B8CD-9230D1E2F979}"/>
    <cellStyle name="20% - Accent1 3 2 2 4 2 2" xfId="819" xr:uid="{7367920C-C30F-4C54-99A0-2ADAE876104C}"/>
    <cellStyle name="20% - Accent1 3 2 2 4 3" xfId="820" xr:uid="{E9A869E8-0BA1-42A7-80BB-2762826FBEAD}"/>
    <cellStyle name="20% - Accent1 3 2 2 4 3 2" xfId="821" xr:uid="{B05D4C45-3144-4CD3-A38B-7C25D3BEBC66}"/>
    <cellStyle name="20% - Accent1 3 2 2 4 4" xfId="822" xr:uid="{A1223554-5A7E-429F-8677-4D8AA4AE6A93}"/>
    <cellStyle name="20% - Accent1 3 2 2 5" xfId="823" xr:uid="{64977E22-4D0B-458F-8266-EF4F5B8F171F}"/>
    <cellStyle name="20% - Accent1 3 2 2 5 2" xfId="824" xr:uid="{0EC2EC70-71A8-4462-85D6-1EB015B38CBE}"/>
    <cellStyle name="20% - Accent1 3 2 2 6" xfId="825" xr:uid="{79C90F75-D109-43B0-91C2-9EB6FA65B177}"/>
    <cellStyle name="20% - Accent1 3 2 2 6 2" xfId="826" xr:uid="{8C43723C-31AF-487D-B8E1-15BCEF1CAA6E}"/>
    <cellStyle name="20% - Accent1 3 2 2 7" xfId="827" xr:uid="{9F9D4256-AF8A-47DE-AD6B-976A2CE1C5F3}"/>
    <cellStyle name="20% - Accent1 3 2 2 7 2" xfId="828" xr:uid="{F6C3478D-EF2B-4F06-A7AC-F5A423C0D69D}"/>
    <cellStyle name="20% - Accent1 3 2 2 8" xfId="829" xr:uid="{1DC8B752-B34B-4887-81F7-EA04CBD4C941}"/>
    <cellStyle name="20% - Accent1 3 2 2 8 2" xfId="830" xr:uid="{4BBF9D6A-7CCF-45D6-A03F-F1CE5EFCEAD4}"/>
    <cellStyle name="20% - Accent1 3 2 2 9" xfId="831" xr:uid="{65FC9AC8-F873-4A51-8585-057064D2FE31}"/>
    <cellStyle name="20% - Accent1 3 2 2 9 2" xfId="832" xr:uid="{944F1F94-0BBC-40F8-8973-11046A561E36}"/>
    <cellStyle name="20% - Accent1 3 2 3" xfId="833" xr:uid="{24FA4F7F-1F4A-4B23-AEB1-2424BC455F3A}"/>
    <cellStyle name="20% - Accent1 3 2 3 2" xfId="834" xr:uid="{E3127902-3865-4701-9888-6907073D02B3}"/>
    <cellStyle name="20% - Accent1 3 2 3 2 2" xfId="835" xr:uid="{600A057D-C8B0-4171-ADA9-EA1A181BBEA1}"/>
    <cellStyle name="20% - Accent1 3 2 3 2 2 2" xfId="836" xr:uid="{7E271917-0A3B-473C-82C3-9D1CE9C6E590}"/>
    <cellStyle name="20% - Accent1 3 2 3 2 2 2 2" xfId="837" xr:uid="{99181AE5-5A36-4744-9B30-A353B32DBE86}"/>
    <cellStyle name="20% - Accent1 3 2 3 2 2 3" xfId="838" xr:uid="{98544DF6-7C90-49DF-8B26-35BD20CAC7F4}"/>
    <cellStyle name="20% - Accent1 3 2 3 2 2 3 2" xfId="839" xr:uid="{A81D279E-6581-4164-A452-34E59295CC1C}"/>
    <cellStyle name="20% - Accent1 3 2 3 2 2 4" xfId="840" xr:uid="{433B263F-1789-4A0D-8D1C-B75D6918E8A1}"/>
    <cellStyle name="20% - Accent1 3 2 3 2 3" xfId="841" xr:uid="{3600B8FD-D031-4667-BC95-1C19E5C49DF3}"/>
    <cellStyle name="20% - Accent1 3 2 3 2 3 2" xfId="842" xr:uid="{0CCC32B0-9FE5-4F23-AB08-F256DA64665E}"/>
    <cellStyle name="20% - Accent1 3 2 3 2 4" xfId="843" xr:uid="{9A5B0D68-2137-4D2E-B339-F448DA752B82}"/>
    <cellStyle name="20% - Accent1 3 2 3 2 4 2" xfId="844" xr:uid="{E17420C2-F9B7-4BB3-9A4C-AD896EC82975}"/>
    <cellStyle name="20% - Accent1 3 2 3 2 5" xfId="845" xr:uid="{689DBB79-F553-43B7-8A7F-B642B1A5835A}"/>
    <cellStyle name="20% - Accent1 3 2 3 2 5 2" xfId="846" xr:uid="{7EE7A256-93EB-46F5-91FA-F081F04BFBFF}"/>
    <cellStyle name="20% - Accent1 3 2 3 2 6" xfId="847" xr:uid="{9B9E1BE1-EC4E-4EDB-983C-7C5A68AED01E}"/>
    <cellStyle name="20% - Accent1 3 2 3 3" xfId="848" xr:uid="{C7A51495-8404-4521-B4C1-28ECF35A82B7}"/>
    <cellStyle name="20% - Accent1 3 2 3 3 2" xfId="849" xr:uid="{EFCC6140-47ED-4F8A-8B38-B4E27A1E510F}"/>
    <cellStyle name="20% - Accent1 3 2 3 3 2 2" xfId="850" xr:uid="{F1AC72E2-DC11-495D-9247-C7FE512EF151}"/>
    <cellStyle name="20% - Accent1 3 2 3 3 2 2 2" xfId="851" xr:uid="{FE5B390D-D7F0-4981-A8A9-B49406B0020A}"/>
    <cellStyle name="20% - Accent1 3 2 3 3 2 3" xfId="852" xr:uid="{8E6A491D-BCC3-483B-BC9B-656573C832E9}"/>
    <cellStyle name="20% - Accent1 3 2 3 3 2 3 2" xfId="853" xr:uid="{A0A60007-74DB-4794-B18F-12451B947BF8}"/>
    <cellStyle name="20% - Accent1 3 2 3 3 2 4" xfId="854" xr:uid="{33B9C9F9-A78B-4908-8E62-6E530182DB7C}"/>
    <cellStyle name="20% - Accent1 3 2 3 3 3" xfId="855" xr:uid="{3215231B-D894-4150-826D-433A4F2C9CA5}"/>
    <cellStyle name="20% - Accent1 3 2 3 3 3 2" xfId="856" xr:uid="{15788AFF-69F0-4355-A546-44F44A26F967}"/>
    <cellStyle name="20% - Accent1 3 2 3 3 4" xfId="857" xr:uid="{E52A1E9A-DAB5-4254-92B9-AAF4C4DB927B}"/>
    <cellStyle name="20% - Accent1 3 2 3 3 4 2" xfId="858" xr:uid="{B9BAE991-396E-435C-9ADE-5A5D62C3FDD4}"/>
    <cellStyle name="20% - Accent1 3 2 3 3 5" xfId="859" xr:uid="{0FD21119-C198-4411-B307-84C44957D735}"/>
    <cellStyle name="20% - Accent1 3 2 3 3 5 2" xfId="860" xr:uid="{0BC3FA6F-BAC8-43DD-98BC-657E479D9CFF}"/>
    <cellStyle name="20% - Accent1 3 2 3 3 6" xfId="861" xr:uid="{C51A0D94-CA61-4254-B365-BE8701486482}"/>
    <cellStyle name="20% - Accent1 3 2 3 4" xfId="862" xr:uid="{E78CC786-CA71-4524-9E8D-080704BF0B43}"/>
    <cellStyle name="20% - Accent1 3 2 3 4 2" xfId="863" xr:uid="{F08950CC-0DBA-4490-BD5B-384A730FE4B9}"/>
    <cellStyle name="20% - Accent1 3 2 3 4 2 2" xfId="864" xr:uid="{8D16A1B5-04AC-47C3-A9DB-6FC9839BBDE0}"/>
    <cellStyle name="20% - Accent1 3 2 3 4 3" xfId="865" xr:uid="{9F1E863D-2AB9-44E5-8A5C-FE2516E65258}"/>
    <cellStyle name="20% - Accent1 3 2 3 4 3 2" xfId="866" xr:uid="{6AE19FC3-737B-4016-B4E6-59690BCB44C9}"/>
    <cellStyle name="20% - Accent1 3 2 3 4 4" xfId="867" xr:uid="{FA8C11B9-5A4C-4F3F-8B41-D14EFF083349}"/>
    <cellStyle name="20% - Accent1 3 2 3 5" xfId="868" xr:uid="{5DEB2CDD-F2D2-489D-BD03-0CDCDEF7A0AD}"/>
    <cellStyle name="20% - Accent1 3 2 3 5 2" xfId="869" xr:uid="{94AF49C2-63C5-4A45-815B-20A03171CA4D}"/>
    <cellStyle name="20% - Accent1 3 2 3 6" xfId="870" xr:uid="{190206B3-86F8-460A-B17C-4B70C4F7B356}"/>
    <cellStyle name="20% - Accent1 3 2 3 6 2" xfId="871" xr:uid="{8C857B6C-F113-4EE9-88A1-625ECDD32587}"/>
    <cellStyle name="20% - Accent1 3 2 3 7" xfId="872" xr:uid="{3635184A-73FB-4EED-9430-3223A5232D9F}"/>
    <cellStyle name="20% - Accent1 3 2 3 7 2" xfId="873" xr:uid="{770886AF-1ED9-4404-947B-F1520722C14D}"/>
    <cellStyle name="20% - Accent1 3 2 3 8" xfId="874" xr:uid="{FA4FCCE3-A8F4-4FFD-9770-0B7E1308E61C}"/>
    <cellStyle name="20% - Accent1 3 2 3 9" xfId="875" xr:uid="{3910CB22-167B-47EC-8D97-0CEDB19B3BD9}"/>
    <cellStyle name="20% - Accent1 3 2 4" xfId="876" xr:uid="{F035AC9C-8053-4E8B-AA54-7EC19BAF62D8}"/>
    <cellStyle name="20% - Accent1 3 2 4 2" xfId="877" xr:uid="{4AC6125F-9706-419D-9A4F-105040C7606A}"/>
    <cellStyle name="20% - Accent1 3 2 4 2 2" xfId="878" xr:uid="{5914D76E-58B0-4A9A-A635-6455A7A4B078}"/>
    <cellStyle name="20% - Accent1 3 2 4 2 2 2" xfId="879" xr:uid="{FEB0BB14-FCE7-4694-BC88-81F641B1AC2C}"/>
    <cellStyle name="20% - Accent1 3 2 4 2 3" xfId="880" xr:uid="{32004261-B9B4-4AE8-8360-6FA928D5B2B2}"/>
    <cellStyle name="20% - Accent1 3 2 4 2 3 2" xfId="881" xr:uid="{B7907A0E-B4F9-444D-A85A-116BB96CBF20}"/>
    <cellStyle name="20% - Accent1 3 2 4 2 4" xfId="882" xr:uid="{3011206B-7F9F-4CDB-8317-A568501BE39B}"/>
    <cellStyle name="20% - Accent1 3 2 4 3" xfId="883" xr:uid="{4494E1B8-E17C-4A16-84A8-B4D2227850D9}"/>
    <cellStyle name="20% - Accent1 3 2 4 3 2" xfId="884" xr:uid="{C08E1FAA-D112-4951-A83A-908B251B199B}"/>
    <cellStyle name="20% - Accent1 3 2 4 4" xfId="885" xr:uid="{45BE8861-8D3F-4B62-B3B1-2A2FEA9DDB35}"/>
    <cellStyle name="20% - Accent1 3 2 4 4 2" xfId="886" xr:uid="{A5132DBC-16AF-48AC-BEC0-A102C05F30F8}"/>
    <cellStyle name="20% - Accent1 3 2 4 5" xfId="887" xr:uid="{DDEFD079-A43D-4A80-A1A2-BDE5DDBD8A6C}"/>
    <cellStyle name="20% - Accent1 3 2 4 5 2" xfId="888" xr:uid="{360CE669-5AC8-43CD-8C00-68278880A229}"/>
    <cellStyle name="20% - Accent1 3 2 4 6" xfId="889" xr:uid="{4B35145C-4545-446B-AE18-07070D0E46A7}"/>
    <cellStyle name="20% - Accent1 3 2 5" xfId="890" xr:uid="{4E2F3A2A-5AAC-45D8-B0D3-300426EF9B56}"/>
    <cellStyle name="20% - Accent1 3 2 5 2" xfId="891" xr:uid="{59DF2644-AF41-48E9-B151-F37868503D68}"/>
    <cellStyle name="20% - Accent1 3 2 5 2 2" xfId="892" xr:uid="{44271385-575E-4275-B79A-4459965F34EB}"/>
    <cellStyle name="20% - Accent1 3 2 5 2 2 2" xfId="893" xr:uid="{351771C0-5660-4112-8D31-0197CAA1DC41}"/>
    <cellStyle name="20% - Accent1 3 2 5 2 3" xfId="894" xr:uid="{07D93924-3425-405E-9E28-66CBE42E0EC8}"/>
    <cellStyle name="20% - Accent1 3 2 5 2 3 2" xfId="895" xr:uid="{CE184F94-E6A0-4264-9153-619DF711F3C8}"/>
    <cellStyle name="20% - Accent1 3 2 5 2 4" xfId="896" xr:uid="{2EF7AA4B-C638-4F3F-8AD4-4C6872FBDC78}"/>
    <cellStyle name="20% - Accent1 3 2 5 3" xfId="897" xr:uid="{7C1BD56D-46A8-40B3-ADA6-1EFD1BE03561}"/>
    <cellStyle name="20% - Accent1 3 2 5 3 2" xfId="898" xr:uid="{A4BF5A0F-AD38-45CF-B61F-F19C45311DE0}"/>
    <cellStyle name="20% - Accent1 3 2 5 4" xfId="899" xr:uid="{1ADECBCC-E07E-4F5A-A046-A2506F611846}"/>
    <cellStyle name="20% - Accent1 3 2 5 4 2" xfId="900" xr:uid="{583A21EE-9C0B-4632-ADCC-57130C572FCB}"/>
    <cellStyle name="20% - Accent1 3 2 5 5" xfId="901" xr:uid="{F3119440-E811-493B-BAC1-76A653E35CFE}"/>
    <cellStyle name="20% - Accent1 3 2 5 5 2" xfId="902" xr:uid="{2171D57F-9AA7-4B00-B4E9-5155393495B8}"/>
    <cellStyle name="20% - Accent1 3 2 5 6" xfId="903" xr:uid="{9FB8507C-A457-4DBF-BB33-FF1D7A8798D3}"/>
    <cellStyle name="20% - Accent1 3 2 6" xfId="904" xr:uid="{6E101387-DDE7-4794-B950-D734E722A064}"/>
    <cellStyle name="20% - Accent1 3 2 6 2" xfId="905" xr:uid="{FBB2D989-B979-400F-9FAF-5CB33162BAE7}"/>
    <cellStyle name="20% - Accent1 3 2 6 2 2" xfId="906" xr:uid="{F245B787-9D32-4B3C-99DD-50DFCD38A36E}"/>
    <cellStyle name="20% - Accent1 3 2 6 3" xfId="907" xr:uid="{0F0469FA-B6D3-4574-9940-59936344AA94}"/>
    <cellStyle name="20% - Accent1 3 2 6 3 2" xfId="908" xr:uid="{9F6F9CDE-3E78-44F9-852C-A1BC8E830C9E}"/>
    <cellStyle name="20% - Accent1 3 2 6 4" xfId="909" xr:uid="{4DCB547E-D5EB-4692-9D49-DA669D59C7A6}"/>
    <cellStyle name="20% - Accent1 3 2 7" xfId="910" xr:uid="{C3604384-7AE0-41C3-8CE7-22C6523FFD1C}"/>
    <cellStyle name="20% - Accent1 3 2 7 2" xfId="911" xr:uid="{14F28E99-C906-48CF-B1C6-8D1666CA7D1E}"/>
    <cellStyle name="20% - Accent1 3 2 8" xfId="912" xr:uid="{42627185-DE90-4D06-B757-DB55FF082D37}"/>
    <cellStyle name="20% - Accent1 3 2 8 2" xfId="913" xr:uid="{8CC6B7AE-9513-4DFD-B022-B6596EA17C2F}"/>
    <cellStyle name="20% - Accent1 3 2 9" xfId="914" xr:uid="{B3DC2196-7DA3-4714-AC55-F38563285487}"/>
    <cellStyle name="20% - Accent1 3 2 9 2" xfId="915" xr:uid="{8B9F8F6A-91CE-4557-A996-5A838F7706A3}"/>
    <cellStyle name="20% - Accent1 3 3" xfId="916" xr:uid="{08232205-8AF1-4BC7-A52B-92B613BCEC72}"/>
    <cellStyle name="20% - Accent1 3 3 10" xfId="917" xr:uid="{8443A705-9D45-4D72-B095-BD4A28C9F53C}"/>
    <cellStyle name="20% - Accent1 3 3 11" xfId="918" xr:uid="{FA4C5535-041C-4435-9DF3-5932FA30DE3D}"/>
    <cellStyle name="20% - Accent1 3 3 12" xfId="919" xr:uid="{456ECFB4-6CBA-4EC6-A196-A9940B84F8B8}"/>
    <cellStyle name="20% - Accent1 3 3 2" xfId="920" xr:uid="{D776C733-DB9E-4271-B063-FA1AB2BC88D1}"/>
    <cellStyle name="20% - Accent1 3 3 2 2" xfId="921" xr:uid="{FBE3E03B-7AB3-464D-9D2D-77B3048CDD29}"/>
    <cellStyle name="20% - Accent1 3 3 2 2 2" xfId="922" xr:uid="{90FC9DAC-1CBC-4ED6-84EC-A6A897B50085}"/>
    <cellStyle name="20% - Accent1 3 3 2 2 2 2" xfId="923" xr:uid="{5C7614C9-55A9-42E8-932A-8AEDA9D17F18}"/>
    <cellStyle name="20% - Accent1 3 3 2 2 3" xfId="924" xr:uid="{B7E2E35F-50DE-4EA7-95CB-978123979D24}"/>
    <cellStyle name="20% - Accent1 3 3 2 2 3 2" xfId="925" xr:uid="{C52C3B89-A185-4567-983A-15CC5B8B1778}"/>
    <cellStyle name="20% - Accent1 3 3 2 2 4" xfId="926" xr:uid="{F1B64A01-92B1-4ADA-8590-F17069957D0C}"/>
    <cellStyle name="20% - Accent1 3 3 2 3" xfId="927" xr:uid="{E6E09503-A964-407D-BB3C-C2B75C729B24}"/>
    <cellStyle name="20% - Accent1 3 3 2 3 2" xfId="928" xr:uid="{EE195969-EE9C-4386-BA1B-F6C310FB2500}"/>
    <cellStyle name="20% - Accent1 3 3 2 4" xfId="929" xr:uid="{C46B4F6C-535C-4C6E-B00F-BCA423FB467F}"/>
    <cellStyle name="20% - Accent1 3 3 2 4 2" xfId="930" xr:uid="{4B449775-87E8-43B0-9BDB-FE671F029755}"/>
    <cellStyle name="20% - Accent1 3 3 2 5" xfId="931" xr:uid="{04B7B5D9-8D6A-40ED-9F6C-12147840961D}"/>
    <cellStyle name="20% - Accent1 3 3 2 5 2" xfId="932" xr:uid="{15734839-B58A-47F5-A745-EB84304F20F5}"/>
    <cellStyle name="20% - Accent1 3 3 2 6" xfId="933" xr:uid="{F9C1DF02-B94A-4568-B5E2-939EC09BF22D}"/>
    <cellStyle name="20% - Accent1 3 3 2 6 2" xfId="934" xr:uid="{52F9019F-FD3A-4977-A00D-BE7EDDC03FC7}"/>
    <cellStyle name="20% - Accent1 3 3 2 7" xfId="935" xr:uid="{8B0E1859-8B42-4B51-AADB-70D518E7B1CB}"/>
    <cellStyle name="20% - Accent1 3 3 2 7 2" xfId="936" xr:uid="{CF4478EF-653B-4951-833B-31655F75CF35}"/>
    <cellStyle name="20% - Accent1 3 3 2 8" xfId="937" xr:uid="{E0091DF3-6AA8-419C-A851-07EFD2DAFCF8}"/>
    <cellStyle name="20% - Accent1 3 3 2 9" xfId="938" xr:uid="{2E00DB17-2D37-45F3-95B7-60A869806E47}"/>
    <cellStyle name="20% - Accent1 3 3 3" xfId="939" xr:uid="{AE5AAEA8-D108-48F6-97D1-9C9C43CF90A3}"/>
    <cellStyle name="20% - Accent1 3 3 3 2" xfId="940" xr:uid="{851122D0-57EA-4DAB-A397-8C9E02A05D5D}"/>
    <cellStyle name="20% - Accent1 3 3 3 2 2" xfId="941" xr:uid="{3289C1A5-CC36-4373-80F1-30A4A79AC323}"/>
    <cellStyle name="20% - Accent1 3 3 3 2 2 2" xfId="942" xr:uid="{FEDBA253-B332-4208-85BC-EC1E14D55759}"/>
    <cellStyle name="20% - Accent1 3 3 3 2 3" xfId="943" xr:uid="{E2C50EE3-5D51-4073-B272-36CC9B7A5AD1}"/>
    <cellStyle name="20% - Accent1 3 3 3 2 3 2" xfId="944" xr:uid="{4BCAA9A1-C4ED-41C8-B437-DC63CAD22E71}"/>
    <cellStyle name="20% - Accent1 3 3 3 2 4" xfId="945" xr:uid="{259F552E-174A-498E-91B8-EDF01EFCD2A1}"/>
    <cellStyle name="20% - Accent1 3 3 3 3" xfId="946" xr:uid="{67FBBC1E-4BF4-484A-ADDB-C9337E33B975}"/>
    <cellStyle name="20% - Accent1 3 3 3 3 2" xfId="947" xr:uid="{9A7DFF50-4793-4328-A44E-E9CBFC820D25}"/>
    <cellStyle name="20% - Accent1 3 3 3 4" xfId="948" xr:uid="{36C9A384-8351-412B-9583-7ADF171209B8}"/>
    <cellStyle name="20% - Accent1 3 3 3 4 2" xfId="949" xr:uid="{4C02BED5-EB84-4B91-A568-D52AC37B8E84}"/>
    <cellStyle name="20% - Accent1 3 3 3 5" xfId="950" xr:uid="{FF24005E-2AED-4919-A22D-D9F3121E7421}"/>
    <cellStyle name="20% - Accent1 3 3 3 5 2" xfId="951" xr:uid="{C9487361-3B5A-44EE-ADC2-A8AB562A48CB}"/>
    <cellStyle name="20% - Accent1 3 3 3 6" xfId="952" xr:uid="{F669CCF5-92D8-465D-B7F3-95984F223F13}"/>
    <cellStyle name="20% - Accent1 3 3 4" xfId="953" xr:uid="{A7826119-1891-42E9-98CC-71C517E98011}"/>
    <cellStyle name="20% - Accent1 3 3 4 2" xfId="954" xr:uid="{0C911C43-3C5F-4018-A0D1-8FBE2A6C4588}"/>
    <cellStyle name="20% - Accent1 3 3 4 2 2" xfId="955" xr:uid="{C2F6C009-F671-4899-AB31-4288A94228DB}"/>
    <cellStyle name="20% - Accent1 3 3 4 3" xfId="956" xr:uid="{CE0EDA47-57FA-49EA-9DE0-246269A6717D}"/>
    <cellStyle name="20% - Accent1 3 3 4 3 2" xfId="957" xr:uid="{05CFDDBC-30A8-482B-887A-5FEE3D30E877}"/>
    <cellStyle name="20% - Accent1 3 3 4 4" xfId="958" xr:uid="{7B670734-E33F-4BAB-B93D-AACAD41D3F44}"/>
    <cellStyle name="20% - Accent1 3 3 5" xfId="959" xr:uid="{CA09A46C-D275-4A66-84C3-E689386290FA}"/>
    <cellStyle name="20% - Accent1 3 3 5 2" xfId="960" xr:uid="{CD90EB3E-9282-4E5B-9E3C-FB3FBF65E0A0}"/>
    <cellStyle name="20% - Accent1 3 3 6" xfId="961" xr:uid="{38F278CC-8AB8-4F12-A8EC-0D0636A8A5B5}"/>
    <cellStyle name="20% - Accent1 3 3 6 2" xfId="962" xr:uid="{CD231CCB-0583-486A-8A2B-43C93B45630C}"/>
    <cellStyle name="20% - Accent1 3 3 7" xfId="963" xr:uid="{53452276-0478-47B4-B577-710B314DCDAC}"/>
    <cellStyle name="20% - Accent1 3 3 7 2" xfId="964" xr:uid="{4355FC79-9BB4-4E1E-BBBC-D66642497BFF}"/>
    <cellStyle name="20% - Accent1 3 3 8" xfId="965" xr:uid="{1BDFCAD0-7FE1-4F72-AD18-185A98F689E2}"/>
    <cellStyle name="20% - Accent1 3 3 8 2" xfId="966" xr:uid="{846F4BFF-386E-4571-8867-430AC29A2A6B}"/>
    <cellStyle name="20% - Accent1 3 3 9" xfId="967" xr:uid="{9AA2A7C6-BB93-4750-A992-564C047D0C93}"/>
    <cellStyle name="20% - Accent1 3 3 9 2" xfId="968" xr:uid="{89665188-319D-4B5B-ACB9-978BA5E00FC8}"/>
    <cellStyle name="20% - Accent1 3 4" xfId="969" xr:uid="{96517810-9C74-4115-88A7-AB0F8762BB44}"/>
    <cellStyle name="20% - Accent1 3 4 10" xfId="970" xr:uid="{BFCB98C3-8A6E-4FEF-8DB3-AA5A4FDB34AD}"/>
    <cellStyle name="20% - Accent1 3 4 11" xfId="971" xr:uid="{70597BAE-42F9-4C64-8F57-FA3843614344}"/>
    <cellStyle name="20% - Accent1 3 4 12" xfId="972" xr:uid="{9CF6B474-376E-4FB0-AA94-80E6D5BD20AD}"/>
    <cellStyle name="20% - Accent1 3 4 2" xfId="973" xr:uid="{B9AC1742-FF74-403C-99F0-164FF85B0A9C}"/>
    <cellStyle name="20% - Accent1 3 4 2 2" xfId="974" xr:uid="{CF30C337-C0CF-40BE-90DF-B5EDE4CE70DE}"/>
    <cellStyle name="20% - Accent1 3 4 2 2 2" xfId="975" xr:uid="{F5001632-317E-493E-AB6C-C29080324A3E}"/>
    <cellStyle name="20% - Accent1 3 4 2 2 2 2" xfId="976" xr:uid="{DFE6AACE-71C6-4DD1-B486-2A9BB1D4D904}"/>
    <cellStyle name="20% - Accent1 3 4 2 2 3" xfId="977" xr:uid="{726F2592-0C8D-4FB9-9B88-989CDEC4BBB2}"/>
    <cellStyle name="20% - Accent1 3 4 2 2 3 2" xfId="978" xr:uid="{A3A8C230-D4FB-4522-A074-80C36BAA03EF}"/>
    <cellStyle name="20% - Accent1 3 4 2 2 4" xfId="979" xr:uid="{1174C348-A592-4549-BF47-EEA0EDC4FCE9}"/>
    <cellStyle name="20% - Accent1 3 4 2 3" xfId="980" xr:uid="{9D942934-A860-4D73-AFF6-08E2558880F2}"/>
    <cellStyle name="20% - Accent1 3 4 2 3 2" xfId="981" xr:uid="{3886DF84-3FD6-41A5-83F5-C59F1D06DCC8}"/>
    <cellStyle name="20% - Accent1 3 4 2 4" xfId="982" xr:uid="{BE3B267C-0A0F-4844-B9D9-35147369266C}"/>
    <cellStyle name="20% - Accent1 3 4 2 4 2" xfId="983" xr:uid="{27CB2938-2366-4C94-8831-E1F7F4284E2C}"/>
    <cellStyle name="20% - Accent1 3 4 2 5" xfId="984" xr:uid="{02BB22AE-7DA5-4325-9820-230D96449A17}"/>
    <cellStyle name="20% - Accent1 3 4 2 5 2" xfId="985" xr:uid="{569FB4FB-448A-4F86-B994-004EA399A160}"/>
    <cellStyle name="20% - Accent1 3 4 2 6" xfId="986" xr:uid="{5D891F58-AAF5-4343-8827-21132E4B3210}"/>
    <cellStyle name="20% - Accent1 3 4 3" xfId="987" xr:uid="{044BE41A-C73F-4781-AA68-DEE634165B91}"/>
    <cellStyle name="20% - Accent1 3 4 3 2" xfId="988" xr:uid="{1FBACACF-2983-451C-A650-87061B4E0363}"/>
    <cellStyle name="20% - Accent1 3 4 3 2 2" xfId="989" xr:uid="{31D8E750-3504-4D43-80B2-64C92084F9FC}"/>
    <cellStyle name="20% - Accent1 3 4 3 2 2 2" xfId="990" xr:uid="{D541EF53-04A7-4772-BC6D-0AF6B7CC9E8A}"/>
    <cellStyle name="20% - Accent1 3 4 3 2 3" xfId="991" xr:uid="{5A8D2987-1B72-403F-971E-1E37B2F2BD5E}"/>
    <cellStyle name="20% - Accent1 3 4 3 2 3 2" xfId="992" xr:uid="{AF81FF57-9610-47B4-A427-2872DBF81A40}"/>
    <cellStyle name="20% - Accent1 3 4 3 2 4" xfId="993" xr:uid="{2AD841D6-4F0D-4224-A961-BAC9577BB26C}"/>
    <cellStyle name="20% - Accent1 3 4 3 3" xfId="994" xr:uid="{BAE5E9FD-08B0-41EC-9B0F-14723BD73C7F}"/>
    <cellStyle name="20% - Accent1 3 4 3 3 2" xfId="995" xr:uid="{9400FB66-24DD-4DC2-806F-CAC23F26FA5E}"/>
    <cellStyle name="20% - Accent1 3 4 3 4" xfId="996" xr:uid="{2A6B89CF-0C9F-473C-BD4D-A5EA8538BA79}"/>
    <cellStyle name="20% - Accent1 3 4 3 4 2" xfId="997" xr:uid="{992FD8AA-8F88-4A7C-B990-68DCD5DB9832}"/>
    <cellStyle name="20% - Accent1 3 4 3 5" xfId="998" xr:uid="{61BA2248-0EB4-489C-AC60-3C99A4D18416}"/>
    <cellStyle name="20% - Accent1 3 4 3 5 2" xfId="999" xr:uid="{07A18596-DF27-485E-BA55-F5F1426443FF}"/>
    <cellStyle name="20% - Accent1 3 4 3 6" xfId="1000" xr:uid="{E7ADFF17-937B-4FA3-BE7F-627DA940F73E}"/>
    <cellStyle name="20% - Accent1 3 4 4" xfId="1001" xr:uid="{E1B890B1-1E3D-4EF2-8075-19C545D124E7}"/>
    <cellStyle name="20% - Accent1 3 4 4 2" xfId="1002" xr:uid="{1D4DD3AD-0D67-4E28-B599-1315BE6453C6}"/>
    <cellStyle name="20% - Accent1 3 4 4 2 2" xfId="1003" xr:uid="{7F3959D6-AA13-4607-9408-C32C8F6A8F31}"/>
    <cellStyle name="20% - Accent1 3 4 4 3" xfId="1004" xr:uid="{52B3259A-D020-4288-B7F0-B27ED95E653E}"/>
    <cellStyle name="20% - Accent1 3 4 4 3 2" xfId="1005" xr:uid="{F475131E-9EF8-4C96-AF20-66B3BB1C1C6D}"/>
    <cellStyle name="20% - Accent1 3 4 4 4" xfId="1006" xr:uid="{9D6EB0BA-C9FC-4DF9-A32D-B175ECB1B3BE}"/>
    <cellStyle name="20% - Accent1 3 4 5" xfId="1007" xr:uid="{A23BA711-9395-45BE-AB4E-BD5E8584EDFE}"/>
    <cellStyle name="20% - Accent1 3 4 5 2" xfId="1008" xr:uid="{813F37E7-2EB9-4FFA-B8A5-522A39495448}"/>
    <cellStyle name="20% - Accent1 3 4 6" xfId="1009" xr:uid="{2D17A0C1-3738-49FE-943E-F491960EE22F}"/>
    <cellStyle name="20% - Accent1 3 4 6 2" xfId="1010" xr:uid="{F66130F2-ABB2-4C83-8351-E2D2703AF11D}"/>
    <cellStyle name="20% - Accent1 3 4 7" xfId="1011" xr:uid="{D84FCD3B-E53A-4555-8CC2-70BC0357D1EA}"/>
    <cellStyle name="20% - Accent1 3 4 7 2" xfId="1012" xr:uid="{CC560480-7DDA-46BB-B83A-B1FDDAD97132}"/>
    <cellStyle name="20% - Accent1 3 4 8" xfId="1013" xr:uid="{062BD218-534E-4937-861C-F674EF367B37}"/>
    <cellStyle name="20% - Accent1 3 4 8 2" xfId="1014" xr:uid="{AAEE484B-B5D1-48FC-A6D9-C3D99964DBF4}"/>
    <cellStyle name="20% - Accent1 3 4 9" xfId="1015" xr:uid="{C200D928-09BE-44E4-8848-A0B2693CE3C8}"/>
    <cellStyle name="20% - Accent1 3 4 9 2" xfId="1016" xr:uid="{B0D4A42F-43C3-437A-BAB7-76D91B9966F4}"/>
    <cellStyle name="20% - Accent1 3 5" xfId="1017" xr:uid="{9CB43898-5848-4571-8CA0-44858F43BA0C}"/>
    <cellStyle name="20% - Accent1 3 5 10" xfId="1018" xr:uid="{139EAEF4-0A4B-4098-AD52-7F8E49F72E25}"/>
    <cellStyle name="20% - Accent1 3 5 2" xfId="1019" xr:uid="{FE9BD5D3-16C5-4C9F-BA1E-29A4CA363DF7}"/>
    <cellStyle name="20% - Accent1 3 5 2 2" xfId="1020" xr:uid="{EDDD0B86-DA02-457E-ADBC-35D6D0EC5A45}"/>
    <cellStyle name="20% - Accent1 3 5 2 2 2" xfId="1021" xr:uid="{80CE3D94-A056-462C-9F3A-F273308D0DE0}"/>
    <cellStyle name="20% - Accent1 3 5 2 2 2 2" xfId="1022" xr:uid="{3859AED1-1565-41F6-A93B-778F2DE5745B}"/>
    <cellStyle name="20% - Accent1 3 5 2 2 3" xfId="1023" xr:uid="{A84BA6D3-DF22-4901-A568-E54611BB48E4}"/>
    <cellStyle name="20% - Accent1 3 5 2 2 3 2" xfId="1024" xr:uid="{AFCB493E-B117-425B-B21E-997F9A78594C}"/>
    <cellStyle name="20% - Accent1 3 5 2 2 4" xfId="1025" xr:uid="{3F446A95-D36E-4EC5-9124-6C02E545A8C4}"/>
    <cellStyle name="20% - Accent1 3 5 2 3" xfId="1026" xr:uid="{6CF6E01C-0424-46F3-9844-662AEAD895F8}"/>
    <cellStyle name="20% - Accent1 3 5 2 3 2" xfId="1027" xr:uid="{721616D0-0D22-4C5E-996D-052A9AF81ECB}"/>
    <cellStyle name="20% - Accent1 3 5 2 4" xfId="1028" xr:uid="{94DF6525-C1E2-4A50-81A2-CEF8E708855A}"/>
    <cellStyle name="20% - Accent1 3 5 2 4 2" xfId="1029" xr:uid="{6CFE57A8-1788-4C9E-850C-39ED81C66933}"/>
    <cellStyle name="20% - Accent1 3 5 2 5" xfId="1030" xr:uid="{6BEB1029-1EB9-46EB-B915-A8E7449D6DAE}"/>
    <cellStyle name="20% - Accent1 3 5 2 5 2" xfId="1031" xr:uid="{E4350F85-6B46-4676-AF98-188CCB698EEF}"/>
    <cellStyle name="20% - Accent1 3 5 2 6" xfId="1032" xr:uid="{F946B1A8-FD5C-4BA4-9483-571BF29A5D8D}"/>
    <cellStyle name="20% - Accent1 3 5 3" xfId="1033" xr:uid="{17A6FC59-35BC-4AF0-B4CC-EA46E6A3B927}"/>
    <cellStyle name="20% - Accent1 3 5 3 2" xfId="1034" xr:uid="{55EC0F77-254F-432F-ADD9-580C52C9A193}"/>
    <cellStyle name="20% - Accent1 3 5 3 2 2" xfId="1035" xr:uid="{4C273424-06A2-4D76-8520-D83DC51E5CB9}"/>
    <cellStyle name="20% - Accent1 3 5 3 2 2 2" xfId="1036" xr:uid="{CB713DE0-6393-47DB-9F87-68DE787FE1FC}"/>
    <cellStyle name="20% - Accent1 3 5 3 2 3" xfId="1037" xr:uid="{74DC2AC6-F34E-4814-8CD5-D579430338F6}"/>
    <cellStyle name="20% - Accent1 3 5 3 2 3 2" xfId="1038" xr:uid="{CFBE3E8A-928B-4382-930E-CBD4DF76333E}"/>
    <cellStyle name="20% - Accent1 3 5 3 2 4" xfId="1039" xr:uid="{5AB7610A-699A-496F-90A7-019AA681574E}"/>
    <cellStyle name="20% - Accent1 3 5 3 3" xfId="1040" xr:uid="{76924260-3A8A-4DA6-BF79-C87DD2EE0C32}"/>
    <cellStyle name="20% - Accent1 3 5 3 3 2" xfId="1041" xr:uid="{6F3A3EAB-3C4D-4D3C-82F3-2BF1ED078E85}"/>
    <cellStyle name="20% - Accent1 3 5 3 4" xfId="1042" xr:uid="{F649F014-1474-486A-BAFE-FF7964A8307F}"/>
    <cellStyle name="20% - Accent1 3 5 3 4 2" xfId="1043" xr:uid="{E27F11EB-AF4A-4586-9984-2F5BD61EE3DA}"/>
    <cellStyle name="20% - Accent1 3 5 3 5" xfId="1044" xr:uid="{99990533-DB41-4741-ACA8-6C0E8103E5BD}"/>
    <cellStyle name="20% - Accent1 3 5 3 5 2" xfId="1045" xr:uid="{FE9C0FC1-D529-4F61-87F2-1403B25E34F6}"/>
    <cellStyle name="20% - Accent1 3 5 3 6" xfId="1046" xr:uid="{DA790361-E88A-47F3-A310-CFD5F9D460E4}"/>
    <cellStyle name="20% - Accent1 3 5 4" xfId="1047" xr:uid="{1E54F01E-A56B-4FBD-8C34-7B7AE7A586B1}"/>
    <cellStyle name="20% - Accent1 3 5 4 2" xfId="1048" xr:uid="{77E95E61-2DDE-4AD0-BCDC-B236FBC3FB12}"/>
    <cellStyle name="20% - Accent1 3 5 4 2 2" xfId="1049" xr:uid="{37B4E7A7-3B48-469D-9781-0D682A12D99C}"/>
    <cellStyle name="20% - Accent1 3 5 4 3" xfId="1050" xr:uid="{395BF685-D4F2-4097-8BDD-5FB516510C21}"/>
    <cellStyle name="20% - Accent1 3 5 4 3 2" xfId="1051" xr:uid="{B61923A6-D7C7-4C52-829F-AE2F52B1AB1B}"/>
    <cellStyle name="20% - Accent1 3 5 4 4" xfId="1052" xr:uid="{A291B5E8-74E9-410E-B880-090793303CDA}"/>
    <cellStyle name="20% - Accent1 3 5 5" xfId="1053" xr:uid="{78F11432-20A5-4736-90EC-29CEF53BEF7B}"/>
    <cellStyle name="20% - Accent1 3 5 5 2" xfId="1054" xr:uid="{177F84C4-4613-4FDB-A321-77986207BAAD}"/>
    <cellStyle name="20% - Accent1 3 5 6" xfId="1055" xr:uid="{B85A4211-9855-457A-9232-189CFC546EF5}"/>
    <cellStyle name="20% - Accent1 3 5 6 2" xfId="1056" xr:uid="{E47DC06A-D9AC-4E9F-97BF-A7C00F677B58}"/>
    <cellStyle name="20% - Accent1 3 5 7" xfId="1057" xr:uid="{46A099CF-B69E-4CC3-8641-57E229513B3F}"/>
    <cellStyle name="20% - Accent1 3 5 7 2" xfId="1058" xr:uid="{89A87148-1DBB-4458-BEEC-97A463C90B1E}"/>
    <cellStyle name="20% - Accent1 3 5 8" xfId="1059" xr:uid="{EC813052-DD5E-40B3-B1C5-E7FF5519E01B}"/>
    <cellStyle name="20% - Accent1 3 5 9" xfId="1060" xr:uid="{D557984A-56EA-4CDA-8713-6B171087EDE9}"/>
    <cellStyle name="20% - Accent1 3 6" xfId="1061" xr:uid="{1E398C73-D791-427B-9AEA-C2A98EB6BE5E}"/>
    <cellStyle name="20% - Accent1 3 6 2" xfId="1062" xr:uid="{DCB3DB59-0F7A-4AC0-985D-96193DC26427}"/>
    <cellStyle name="20% - Accent1 3 6 2 2" xfId="1063" xr:uid="{6280AA38-F1F4-4844-BEC2-AAF0DAC48444}"/>
    <cellStyle name="20% - Accent1 3 6 2 2 2" xfId="1064" xr:uid="{D5A35AD3-BA05-4CA2-BA75-17797DD6AFEC}"/>
    <cellStyle name="20% - Accent1 3 6 2 3" xfId="1065" xr:uid="{BC84BB7A-6D6E-4170-9048-E36C44D9077B}"/>
    <cellStyle name="20% - Accent1 3 6 2 3 2" xfId="1066" xr:uid="{35AFCB19-39AF-4BEE-8A93-EBB7C5AB3761}"/>
    <cellStyle name="20% - Accent1 3 6 2 4" xfId="1067" xr:uid="{3AF7C20D-B8ED-4EEB-B795-55D5FBD7C16F}"/>
    <cellStyle name="20% - Accent1 3 6 3" xfId="1068" xr:uid="{4261BB12-FFDF-44D1-9B2F-D76C85622769}"/>
    <cellStyle name="20% - Accent1 3 6 3 2" xfId="1069" xr:uid="{6F8D42CA-8D0D-40BB-9272-879CBFA89DD8}"/>
    <cellStyle name="20% - Accent1 3 6 4" xfId="1070" xr:uid="{32778E0C-06F8-4C36-BED5-88B43FED9068}"/>
    <cellStyle name="20% - Accent1 3 6 4 2" xfId="1071" xr:uid="{98322493-8FF1-45ED-82F0-6E237F06F285}"/>
    <cellStyle name="20% - Accent1 3 6 5" xfId="1072" xr:uid="{05D982C8-6B55-4B9A-863A-5064159A80D7}"/>
    <cellStyle name="20% - Accent1 3 6 5 2" xfId="1073" xr:uid="{2A16E574-5169-4B6F-B8A5-398C956A90F3}"/>
    <cellStyle name="20% - Accent1 3 6 6" xfId="1074" xr:uid="{37D363D0-69D3-4DA2-97D3-8384B6F1D275}"/>
    <cellStyle name="20% - Accent1 3 6 6 2" xfId="1075" xr:uid="{EA47B136-5585-4AC1-B36D-1F874A512485}"/>
    <cellStyle name="20% - Accent1 3 7" xfId="1076" xr:uid="{0EBD6E66-7A26-4FC9-91C1-83B6B5085AC3}"/>
    <cellStyle name="20% - Accent1 3 7 2" xfId="1077" xr:uid="{5D6C2E98-40AB-40CE-9492-F08E925C4A51}"/>
    <cellStyle name="20% - Accent1 3 7 2 2" xfId="1078" xr:uid="{46D403F0-75E1-43AC-8A83-71004BE19507}"/>
    <cellStyle name="20% - Accent1 3 7 2 2 2" xfId="1079" xr:uid="{AC08B028-57E9-4573-BCA7-068797AEE2D3}"/>
    <cellStyle name="20% - Accent1 3 7 2 3" xfId="1080" xr:uid="{EBBBA4E5-F44E-4B15-9006-CD40A36CE4D3}"/>
    <cellStyle name="20% - Accent1 3 7 2 3 2" xfId="1081" xr:uid="{D5CC20F1-A0DD-4FFF-826C-858ADE47FB4D}"/>
    <cellStyle name="20% - Accent1 3 7 2 4" xfId="1082" xr:uid="{74AFBD22-BA6E-47AE-9C94-24C506A12C51}"/>
    <cellStyle name="20% - Accent1 3 7 3" xfId="1083" xr:uid="{9F490500-965F-4B02-9791-6FD67AA56753}"/>
    <cellStyle name="20% - Accent1 3 7 3 2" xfId="1084" xr:uid="{28C966D7-7573-43D4-B691-FD4389A35EE2}"/>
    <cellStyle name="20% - Accent1 3 7 4" xfId="1085" xr:uid="{C9DDCAAB-3D67-4C37-AF6B-63FB253E8A80}"/>
    <cellStyle name="20% - Accent1 3 7 4 2" xfId="1086" xr:uid="{D5C37815-3033-4368-8F52-C960683F2F2B}"/>
    <cellStyle name="20% - Accent1 3 7 5" xfId="1087" xr:uid="{7DBCE3D0-B677-4BC1-A4CE-A12904871D97}"/>
    <cellStyle name="20% - Accent1 3 7 5 2" xfId="1088" xr:uid="{98F73D3E-9866-44C7-A9F1-8A7C8F3D9F74}"/>
    <cellStyle name="20% - Accent1 3 7 6" xfId="1089" xr:uid="{B63BF0A8-7564-4F0A-9325-3DDCF8A94D23}"/>
    <cellStyle name="20% - Accent1 3 8" xfId="1090" xr:uid="{7E945FAE-7D43-4F92-8046-601831F48A51}"/>
    <cellStyle name="20% - Accent1 3 8 2" xfId="1091" xr:uid="{E41AF335-4204-4165-89D4-CC80C30EA5F2}"/>
    <cellStyle name="20% - Accent1 3 8 2 2" xfId="1092" xr:uid="{FF194C15-F6CC-4359-AF93-780922C4693C}"/>
    <cellStyle name="20% - Accent1 3 8 3" xfId="1093" xr:uid="{5FD2D6C1-0923-4065-9635-18734A344AB2}"/>
    <cellStyle name="20% - Accent1 3 8 3 2" xfId="1094" xr:uid="{55CB07FE-2971-4E92-A010-38FB5EA523FA}"/>
    <cellStyle name="20% - Accent1 3 8 4" xfId="1095" xr:uid="{B7A5E375-4BB9-46C9-83C8-28A09CD20D21}"/>
    <cellStyle name="20% - Accent1 3 9" xfId="1096" xr:uid="{7F9F8362-9600-408A-823B-E76365B47A92}"/>
    <cellStyle name="20% - Accent1 3 9 2" xfId="1097" xr:uid="{B7A916B4-F373-4192-8840-136685956C4A}"/>
    <cellStyle name="20% - Accent1 30" xfId="1098" xr:uid="{0319C565-967B-47BC-834B-BF77DC650E6C}"/>
    <cellStyle name="20% - Accent1 30 2" xfId="1099" xr:uid="{094031CC-77A7-4770-8626-0F72ECD2AB80}"/>
    <cellStyle name="20% - Accent1 31" xfId="1100" xr:uid="{C1D18FB9-D372-49F7-9843-EA2CB99EB3C4}"/>
    <cellStyle name="20% - Accent1 31 2" xfId="1101" xr:uid="{AC18EBE1-445C-44C6-853A-801DE8468C17}"/>
    <cellStyle name="20% - Accent1 32" xfId="1102" xr:uid="{71F36DCC-FDE7-4AD7-8D13-B597F2DC80F3}"/>
    <cellStyle name="20% - Accent1 32 2" xfId="1103" xr:uid="{BE64DB41-8E5B-49CE-859C-841852DEC22E}"/>
    <cellStyle name="20% - Accent1 33" xfId="1104" xr:uid="{3E496F9F-AB55-4F49-895B-614BB92171E9}"/>
    <cellStyle name="20% - Accent1 33 2" xfId="1105" xr:uid="{71353EDF-AE5C-4129-AD2D-930928301D93}"/>
    <cellStyle name="20% - Accent1 34" xfId="1106" xr:uid="{64B8097A-E555-44C3-BE87-34810970D0B7}"/>
    <cellStyle name="20% - Accent1 34 2" xfId="1107" xr:uid="{1B682B0D-B407-41C2-8C71-B43F5D878185}"/>
    <cellStyle name="20% - Accent1 35" xfId="1108" xr:uid="{CB4BB688-7F01-40B9-9BE9-2FD14F5F7C77}"/>
    <cellStyle name="20% - Accent1 35 2" xfId="1109" xr:uid="{36CCA555-3C63-4140-B259-9094CC44FF37}"/>
    <cellStyle name="20% - Accent1 36" xfId="1110" xr:uid="{211D4A47-6D11-49EF-BCCC-3E4474039100}"/>
    <cellStyle name="20% - Accent1 36 2" xfId="1111" xr:uid="{DF215259-8D51-4B45-88E0-3C9B96600B98}"/>
    <cellStyle name="20% - Accent1 37" xfId="1112" xr:uid="{9123EA34-7DD3-4A9D-8121-BEC8A4B664DD}"/>
    <cellStyle name="20% - Accent1 37 2" xfId="1113" xr:uid="{042DB545-C6BA-49E0-B178-30091AFDEDAE}"/>
    <cellStyle name="20% - Accent1 38" xfId="1114" xr:uid="{A93D46D9-0A44-4E6D-AFFC-903B91BD20B8}"/>
    <cellStyle name="20% - Accent1 39" xfId="1115" xr:uid="{463B174C-B2F6-4F49-A2C1-917F6D8C7431}"/>
    <cellStyle name="20% - Accent1 4" xfId="1116" xr:uid="{C2B2E85B-E609-477C-9993-705B7D62E290}"/>
    <cellStyle name="20% - Accent1 4 10" xfId="1117" xr:uid="{CF49E1E8-1CDE-4080-8BCC-98FA79EB34EC}"/>
    <cellStyle name="20% - Accent1 4 10 2" xfId="1118" xr:uid="{164F8F39-B93B-4BAD-B0D4-ACC6A0C8FC2B}"/>
    <cellStyle name="20% - Accent1 4 11" xfId="1119" xr:uid="{66A34180-4D8C-47B4-ADAA-1413F73DE9C3}"/>
    <cellStyle name="20% - Accent1 4 11 2" xfId="1120" xr:uid="{4A730E9A-8559-4582-8CAC-40E5B67417FB}"/>
    <cellStyle name="20% - Accent1 4 12" xfId="1121" xr:uid="{D44A059F-D8B0-4EC9-80EF-7765EC84D644}"/>
    <cellStyle name="20% - Accent1 4 12 2" xfId="1122" xr:uid="{5317CFDE-C3B7-49D3-8F56-783A96A4A363}"/>
    <cellStyle name="20% - Accent1 4 13" xfId="1123" xr:uid="{1DF108A7-FCC7-4B75-8CF7-52A91FD09835}"/>
    <cellStyle name="20% - Accent1 4 13 2" xfId="1124" xr:uid="{FDF4C0B8-7F35-4364-91A2-664544C53E8E}"/>
    <cellStyle name="20% - Accent1 4 14" xfId="1125" xr:uid="{51ED5BF7-2E1E-4E80-83B9-6A6D0BFD87AB}"/>
    <cellStyle name="20% - Accent1 4 15" xfId="1126" xr:uid="{33706A8B-8DD7-493F-ABCF-8942C8D3ED43}"/>
    <cellStyle name="20% - Accent1 4 2" xfId="1127" xr:uid="{04D9CD49-C99E-4FC0-93E6-48963F6F9B80}"/>
    <cellStyle name="20% - Accent1 4 2 10" xfId="1128" xr:uid="{3C2E9B1B-4C0A-4C87-927D-CE20795042C1}"/>
    <cellStyle name="20% - Accent1 4 2 10 2" xfId="1129" xr:uid="{482B9132-199C-4A0C-B874-C5B735789844}"/>
    <cellStyle name="20% - Accent1 4 2 11" xfId="1130" xr:uid="{2BA268B4-7308-484C-8FC3-61D8A8FAE147}"/>
    <cellStyle name="20% - Accent1 4 2 11 2" xfId="1131" xr:uid="{547FAB03-C0E7-42A6-80F6-186FAFAB0A14}"/>
    <cellStyle name="20% - Accent1 4 2 12" xfId="1132" xr:uid="{00652A32-76F2-4B0F-8455-1B799A402B64}"/>
    <cellStyle name="20% - Accent1 4 2 13" xfId="1133" xr:uid="{5F5644FB-8EF2-4FCC-A5A9-6C5C6507505A}"/>
    <cellStyle name="20% - Accent1 4 2 2" xfId="1134" xr:uid="{54A7E3E8-80BB-42C4-81FD-44C911D6D955}"/>
    <cellStyle name="20% - Accent1 4 2 2 10" xfId="1135" xr:uid="{5A8B8390-A7A3-48A8-BF70-1432B5DE3A91}"/>
    <cellStyle name="20% - Accent1 4 2 2 11" xfId="1136" xr:uid="{E0C2E95A-F3C6-4624-8786-5191365C0C37}"/>
    <cellStyle name="20% - Accent1 4 2 2 2" xfId="1137" xr:uid="{88F0CB97-BBB0-40DE-AC2D-F9A1093155E8}"/>
    <cellStyle name="20% - Accent1 4 2 2 2 2" xfId="1138" xr:uid="{B1701652-B92D-4AE7-BDD1-3D5001D5C600}"/>
    <cellStyle name="20% - Accent1 4 2 2 2 2 2" xfId="1139" xr:uid="{BC5ECFFB-7DEF-409F-BA3E-6E96374B2E9F}"/>
    <cellStyle name="20% - Accent1 4 2 2 2 2 2 2" xfId="1140" xr:uid="{97A765E9-81B8-4F44-B3C2-F5806A402943}"/>
    <cellStyle name="20% - Accent1 4 2 2 2 2 3" xfId="1141" xr:uid="{A1169772-6DA2-46F8-B40E-DA30D5ED217D}"/>
    <cellStyle name="20% - Accent1 4 2 2 2 2 3 2" xfId="1142" xr:uid="{2DFD02E2-B592-4160-AC92-28B8957970EC}"/>
    <cellStyle name="20% - Accent1 4 2 2 2 2 4" xfId="1143" xr:uid="{BA27E64F-F5A6-420A-9D11-1F0B7F0CF1C0}"/>
    <cellStyle name="20% - Accent1 4 2 2 2 3" xfId="1144" xr:uid="{6DB4F402-2D45-4DE6-A487-2FC2E9BFEB44}"/>
    <cellStyle name="20% - Accent1 4 2 2 2 3 2" xfId="1145" xr:uid="{A9B7057F-6678-4FB2-941B-39DE43F87B94}"/>
    <cellStyle name="20% - Accent1 4 2 2 2 4" xfId="1146" xr:uid="{D73B5482-FA17-4661-AB45-5B28A66E88B0}"/>
    <cellStyle name="20% - Accent1 4 2 2 2 4 2" xfId="1147" xr:uid="{960BEC56-88F1-41F1-B9DD-76EA5467320A}"/>
    <cellStyle name="20% - Accent1 4 2 2 2 5" xfId="1148" xr:uid="{1F12A839-04CE-408F-8EF6-CEBED0B1F1E1}"/>
    <cellStyle name="20% - Accent1 4 2 2 2 5 2" xfId="1149" xr:uid="{5497E159-E02E-4BD8-8840-04CCCFC91C7A}"/>
    <cellStyle name="20% - Accent1 4 2 2 2 6" xfId="1150" xr:uid="{EB8E1878-2429-4EB1-8A7C-5B4510F6ABA7}"/>
    <cellStyle name="20% - Accent1 4 2 2 3" xfId="1151" xr:uid="{C384582B-C5CC-4CEC-884D-32DC9537D951}"/>
    <cellStyle name="20% - Accent1 4 2 2 3 2" xfId="1152" xr:uid="{44F018A8-E772-4509-BD55-9430C275E6DF}"/>
    <cellStyle name="20% - Accent1 4 2 2 3 2 2" xfId="1153" xr:uid="{D34A1ECD-5EC9-46FB-BA4A-FE1D8B1F0513}"/>
    <cellStyle name="20% - Accent1 4 2 2 3 2 2 2" xfId="1154" xr:uid="{4800BB60-2F09-4512-AC42-3FFA35E5650A}"/>
    <cellStyle name="20% - Accent1 4 2 2 3 2 3" xfId="1155" xr:uid="{B1300AAF-68A7-42D3-90CE-A43699934989}"/>
    <cellStyle name="20% - Accent1 4 2 2 3 2 3 2" xfId="1156" xr:uid="{9A77B61D-B337-477C-ABDC-45D88909AC7E}"/>
    <cellStyle name="20% - Accent1 4 2 2 3 2 4" xfId="1157" xr:uid="{6E648BB3-46F8-4D07-915A-ADF1254F0EC6}"/>
    <cellStyle name="20% - Accent1 4 2 2 3 3" xfId="1158" xr:uid="{CB53436B-7C17-4585-AB68-5A8E58EDAD13}"/>
    <cellStyle name="20% - Accent1 4 2 2 3 3 2" xfId="1159" xr:uid="{A2596180-6641-412F-A83B-9346C9E3A4FB}"/>
    <cellStyle name="20% - Accent1 4 2 2 3 4" xfId="1160" xr:uid="{9E6A5238-3BD0-4592-BEDD-7A6675331E7B}"/>
    <cellStyle name="20% - Accent1 4 2 2 3 4 2" xfId="1161" xr:uid="{32ADBF56-09C6-4E5D-BE3A-EDE4163A129C}"/>
    <cellStyle name="20% - Accent1 4 2 2 3 5" xfId="1162" xr:uid="{E5575DB4-7B47-40C5-BC74-930A328EB575}"/>
    <cellStyle name="20% - Accent1 4 2 2 3 5 2" xfId="1163" xr:uid="{3F06ADD6-4499-4EC3-966F-5FCF3FDF5D79}"/>
    <cellStyle name="20% - Accent1 4 2 2 3 6" xfId="1164" xr:uid="{176515F7-DAD8-46AF-8342-91E893CC4369}"/>
    <cellStyle name="20% - Accent1 4 2 2 4" xfId="1165" xr:uid="{6688FBD4-431D-425A-8178-E93C7B87613E}"/>
    <cellStyle name="20% - Accent1 4 2 2 4 2" xfId="1166" xr:uid="{EDA4E770-1C9F-4EEF-8BF1-8609BD5C1E6A}"/>
    <cellStyle name="20% - Accent1 4 2 2 4 2 2" xfId="1167" xr:uid="{723388E2-8A61-4675-B3A9-FDACA5400F15}"/>
    <cellStyle name="20% - Accent1 4 2 2 4 3" xfId="1168" xr:uid="{475DA49B-5114-498A-9E36-AC74779C67AF}"/>
    <cellStyle name="20% - Accent1 4 2 2 4 3 2" xfId="1169" xr:uid="{FFEB0594-34EC-4418-B820-861F00ABD08D}"/>
    <cellStyle name="20% - Accent1 4 2 2 4 4" xfId="1170" xr:uid="{A3D1E023-F65D-4680-B960-EC37A035381D}"/>
    <cellStyle name="20% - Accent1 4 2 2 5" xfId="1171" xr:uid="{7F90F1C8-09C9-421D-92DE-727824C5EDCB}"/>
    <cellStyle name="20% - Accent1 4 2 2 5 2" xfId="1172" xr:uid="{6612F866-6DA7-4FE7-BC3D-716236CAB11A}"/>
    <cellStyle name="20% - Accent1 4 2 2 6" xfId="1173" xr:uid="{779F30CC-8DE8-484E-9348-E56F392E59E8}"/>
    <cellStyle name="20% - Accent1 4 2 2 6 2" xfId="1174" xr:uid="{DADB72B9-16FB-462D-B733-D215884AB896}"/>
    <cellStyle name="20% - Accent1 4 2 2 7" xfId="1175" xr:uid="{22B62D84-67C6-4FA2-9CF6-7399DE38E038}"/>
    <cellStyle name="20% - Accent1 4 2 2 7 2" xfId="1176" xr:uid="{005AC037-F7F1-494E-B635-10579999CC78}"/>
    <cellStyle name="20% - Accent1 4 2 2 8" xfId="1177" xr:uid="{674D5B81-3510-4756-9570-386328BCCB1F}"/>
    <cellStyle name="20% - Accent1 4 2 2 8 2" xfId="1178" xr:uid="{E626FB81-FC39-4562-A2F2-5F84E86D6776}"/>
    <cellStyle name="20% - Accent1 4 2 2 9" xfId="1179" xr:uid="{3D119657-CA4B-433E-A6EC-65978B647CDE}"/>
    <cellStyle name="20% - Accent1 4 2 2 9 2" xfId="1180" xr:uid="{D71FAB73-553B-4BB0-BA7C-C9546301CAA8}"/>
    <cellStyle name="20% - Accent1 4 2 3" xfId="1181" xr:uid="{AA409D9E-1765-461D-81A7-DC306F77A6F3}"/>
    <cellStyle name="20% - Accent1 4 2 3 2" xfId="1182" xr:uid="{9EC1DBFA-FF14-4D5E-9B2B-68B692DBC747}"/>
    <cellStyle name="20% - Accent1 4 2 3 2 2" xfId="1183" xr:uid="{B9904888-4001-4E05-A2BA-5315FEDBFAE1}"/>
    <cellStyle name="20% - Accent1 4 2 3 2 2 2" xfId="1184" xr:uid="{D3F7C9DF-437F-406D-BEED-DDA21FC4F1D6}"/>
    <cellStyle name="20% - Accent1 4 2 3 2 2 2 2" xfId="1185" xr:uid="{9C13008F-491A-4F60-801E-4586D4933568}"/>
    <cellStyle name="20% - Accent1 4 2 3 2 2 3" xfId="1186" xr:uid="{0A291102-9301-4C96-9B8F-EE3DBF9D71BE}"/>
    <cellStyle name="20% - Accent1 4 2 3 2 2 3 2" xfId="1187" xr:uid="{3866E812-F937-43EC-A73E-CCAA1221AC0F}"/>
    <cellStyle name="20% - Accent1 4 2 3 2 2 4" xfId="1188" xr:uid="{A37B5BCE-8175-4001-89C0-FE2143A39B92}"/>
    <cellStyle name="20% - Accent1 4 2 3 2 3" xfId="1189" xr:uid="{587F7443-1373-4B5D-89D8-81468AE5BE7C}"/>
    <cellStyle name="20% - Accent1 4 2 3 2 3 2" xfId="1190" xr:uid="{343C9E9C-C49A-4760-A142-33E4AF535FC4}"/>
    <cellStyle name="20% - Accent1 4 2 3 2 4" xfId="1191" xr:uid="{0D2DA8B7-10D3-48AD-89C8-C41F52EFFA46}"/>
    <cellStyle name="20% - Accent1 4 2 3 2 4 2" xfId="1192" xr:uid="{1FE689E9-4440-45A2-9825-38EB1EAAACAC}"/>
    <cellStyle name="20% - Accent1 4 2 3 2 5" xfId="1193" xr:uid="{33C7C3A1-22DE-4455-AB24-1EE2A6A5E85C}"/>
    <cellStyle name="20% - Accent1 4 2 3 2 5 2" xfId="1194" xr:uid="{50A38ECA-339B-4BC9-AAB1-D66B92577BB5}"/>
    <cellStyle name="20% - Accent1 4 2 3 2 6" xfId="1195" xr:uid="{77882BE5-4727-49AD-9C16-B6BC4EE8725B}"/>
    <cellStyle name="20% - Accent1 4 2 3 3" xfId="1196" xr:uid="{07A7EBDA-7C9F-4BD6-8E00-73CED200FEC7}"/>
    <cellStyle name="20% - Accent1 4 2 3 3 2" xfId="1197" xr:uid="{45660F7C-33B4-4242-8C83-D9F2C86B010C}"/>
    <cellStyle name="20% - Accent1 4 2 3 3 2 2" xfId="1198" xr:uid="{38CC8FA4-A6A8-41C3-A8BA-504F865F64DA}"/>
    <cellStyle name="20% - Accent1 4 2 3 3 2 2 2" xfId="1199" xr:uid="{72CE26C4-3954-4580-8D82-E841DBB51859}"/>
    <cellStyle name="20% - Accent1 4 2 3 3 2 3" xfId="1200" xr:uid="{E596FE5C-DDC1-49E3-84D1-D0B9DEE90D3F}"/>
    <cellStyle name="20% - Accent1 4 2 3 3 2 3 2" xfId="1201" xr:uid="{630DBB3B-CC04-4501-A4EC-113DF96DB353}"/>
    <cellStyle name="20% - Accent1 4 2 3 3 2 4" xfId="1202" xr:uid="{5049673B-9878-43CF-ACEB-0FDAA2BFF30D}"/>
    <cellStyle name="20% - Accent1 4 2 3 3 3" xfId="1203" xr:uid="{7F47FCF6-5F42-4FEE-84EE-EDCB4C15821E}"/>
    <cellStyle name="20% - Accent1 4 2 3 3 3 2" xfId="1204" xr:uid="{00F5305B-1B3D-41CB-A7A3-418A1DE50C19}"/>
    <cellStyle name="20% - Accent1 4 2 3 3 4" xfId="1205" xr:uid="{4FFFDCCD-CE34-4F09-B55C-C71A73ABF9FB}"/>
    <cellStyle name="20% - Accent1 4 2 3 3 4 2" xfId="1206" xr:uid="{4C471C71-1991-4BC1-B985-162EECEFB2FB}"/>
    <cellStyle name="20% - Accent1 4 2 3 3 5" xfId="1207" xr:uid="{019CB026-F83B-4C18-82A3-FDBCE42A457B}"/>
    <cellStyle name="20% - Accent1 4 2 3 3 5 2" xfId="1208" xr:uid="{3BA2C2ED-5F31-456F-A07F-80F6CEC740CA}"/>
    <cellStyle name="20% - Accent1 4 2 3 3 6" xfId="1209" xr:uid="{65C83707-9F2D-421F-BE00-06D1A74F10DB}"/>
    <cellStyle name="20% - Accent1 4 2 3 4" xfId="1210" xr:uid="{B0FED6CB-1FE5-4923-8709-8E522D5658F2}"/>
    <cellStyle name="20% - Accent1 4 2 3 4 2" xfId="1211" xr:uid="{EFB746F0-4A2C-466E-A492-8E112940EA3B}"/>
    <cellStyle name="20% - Accent1 4 2 3 4 2 2" xfId="1212" xr:uid="{1D05B7E8-B846-4A2B-A630-4006000F42EF}"/>
    <cellStyle name="20% - Accent1 4 2 3 4 3" xfId="1213" xr:uid="{EF73DE36-071E-4591-8372-4F606BE6A231}"/>
    <cellStyle name="20% - Accent1 4 2 3 4 3 2" xfId="1214" xr:uid="{E6B9B634-61C6-4417-BC38-0624BCDDEB1E}"/>
    <cellStyle name="20% - Accent1 4 2 3 4 4" xfId="1215" xr:uid="{2D28D5A2-BA12-4132-B65C-6532D09E9CA9}"/>
    <cellStyle name="20% - Accent1 4 2 3 5" xfId="1216" xr:uid="{4B668C7A-EC55-4A03-B443-B08CB0414540}"/>
    <cellStyle name="20% - Accent1 4 2 3 5 2" xfId="1217" xr:uid="{95ECFDCE-8B09-44F6-ADD4-5425954E3D3E}"/>
    <cellStyle name="20% - Accent1 4 2 3 6" xfId="1218" xr:uid="{26474E74-42BA-4E12-80C8-4B0319F2ACE3}"/>
    <cellStyle name="20% - Accent1 4 2 3 6 2" xfId="1219" xr:uid="{75A4F839-DCF5-48DB-8EBB-F4EF815734B7}"/>
    <cellStyle name="20% - Accent1 4 2 3 7" xfId="1220" xr:uid="{5D40C5A7-FFBA-4CCD-8E02-6699DFFAB5AE}"/>
    <cellStyle name="20% - Accent1 4 2 3 7 2" xfId="1221" xr:uid="{AA4E58D7-BEBC-48A7-8FB7-D1010C2CD7F8}"/>
    <cellStyle name="20% - Accent1 4 2 3 8" xfId="1222" xr:uid="{E38E8E73-703D-4605-9566-8169A80F658A}"/>
    <cellStyle name="20% - Accent1 4 2 4" xfId="1223" xr:uid="{E348668D-F0D3-4FD1-A070-00219BE9A189}"/>
    <cellStyle name="20% - Accent1 4 2 4 2" xfId="1224" xr:uid="{DBDE7419-6D99-47E0-8B11-1F3D9AEB5D41}"/>
    <cellStyle name="20% - Accent1 4 2 4 2 2" xfId="1225" xr:uid="{40BEEB1A-90FC-4FB5-9E4C-1A312AC5CEC5}"/>
    <cellStyle name="20% - Accent1 4 2 4 2 2 2" xfId="1226" xr:uid="{997797B1-DEC5-4689-92A1-EDDFDE73074A}"/>
    <cellStyle name="20% - Accent1 4 2 4 2 3" xfId="1227" xr:uid="{14014BCE-5FA4-4416-9F95-DDB0B924CD41}"/>
    <cellStyle name="20% - Accent1 4 2 4 2 3 2" xfId="1228" xr:uid="{81F79865-3E0E-4EDA-A95C-23F53A953B72}"/>
    <cellStyle name="20% - Accent1 4 2 4 2 4" xfId="1229" xr:uid="{1F97CA42-1492-47AC-8581-363CEA24C904}"/>
    <cellStyle name="20% - Accent1 4 2 4 3" xfId="1230" xr:uid="{C8750638-9266-4F72-8321-669FF2CD662C}"/>
    <cellStyle name="20% - Accent1 4 2 4 3 2" xfId="1231" xr:uid="{FAB54FF5-2C00-4C95-954F-7E7E417A9382}"/>
    <cellStyle name="20% - Accent1 4 2 4 4" xfId="1232" xr:uid="{30D7D2AD-04ED-41E8-B87D-FEE6F1A1961A}"/>
    <cellStyle name="20% - Accent1 4 2 4 4 2" xfId="1233" xr:uid="{87943A65-2D80-4429-BCD7-65E8D87FD7FF}"/>
    <cellStyle name="20% - Accent1 4 2 4 5" xfId="1234" xr:uid="{25BC46F1-F304-4C06-8A2D-F5703F776F28}"/>
    <cellStyle name="20% - Accent1 4 2 4 5 2" xfId="1235" xr:uid="{2405A776-4DFD-417B-B210-2C5E182EF88E}"/>
    <cellStyle name="20% - Accent1 4 2 4 6" xfId="1236" xr:uid="{86AA7FF6-503C-4C34-8094-511E6B2577B8}"/>
    <cellStyle name="20% - Accent1 4 2 5" xfId="1237" xr:uid="{C99AB65C-8776-49FA-9E2C-17D7BD95B896}"/>
    <cellStyle name="20% - Accent1 4 2 5 2" xfId="1238" xr:uid="{61508847-E1E0-4944-88AB-C1EACF4C41E1}"/>
    <cellStyle name="20% - Accent1 4 2 5 2 2" xfId="1239" xr:uid="{2F70F813-17C0-47F8-A537-E152CAAA6D5C}"/>
    <cellStyle name="20% - Accent1 4 2 5 2 2 2" xfId="1240" xr:uid="{1E1B4742-7ED0-400C-9E8E-A5E3D3BFFE4C}"/>
    <cellStyle name="20% - Accent1 4 2 5 2 3" xfId="1241" xr:uid="{61ECBD5F-1728-4C8A-9069-C3DE5F9D6820}"/>
    <cellStyle name="20% - Accent1 4 2 5 2 3 2" xfId="1242" xr:uid="{15864527-A738-4405-9A21-49CFE60AC207}"/>
    <cellStyle name="20% - Accent1 4 2 5 2 4" xfId="1243" xr:uid="{7B32AD1B-FDC7-4039-9A4E-445D1DD46D89}"/>
    <cellStyle name="20% - Accent1 4 2 5 3" xfId="1244" xr:uid="{02DB5FAB-A694-459D-86F8-BF37C4624235}"/>
    <cellStyle name="20% - Accent1 4 2 5 3 2" xfId="1245" xr:uid="{AD4CB4FC-6476-4DEF-B471-8B791C544E31}"/>
    <cellStyle name="20% - Accent1 4 2 5 4" xfId="1246" xr:uid="{659160C9-E09C-4DE7-ADD6-1C1439DC0C78}"/>
    <cellStyle name="20% - Accent1 4 2 5 4 2" xfId="1247" xr:uid="{53339DDE-F5A9-4CB0-99DC-08FF7C3859A1}"/>
    <cellStyle name="20% - Accent1 4 2 5 5" xfId="1248" xr:uid="{844D18B0-52D0-4F58-8568-CC4DCE87BEF6}"/>
    <cellStyle name="20% - Accent1 4 2 5 5 2" xfId="1249" xr:uid="{47257975-4B24-4AEA-AEF1-422F2C6369AE}"/>
    <cellStyle name="20% - Accent1 4 2 5 6" xfId="1250" xr:uid="{916BA30D-A8B5-4B02-BFB8-64C741C0891C}"/>
    <cellStyle name="20% - Accent1 4 2 6" xfId="1251" xr:uid="{AD40B4DC-9528-4226-A9BB-0134402889BB}"/>
    <cellStyle name="20% - Accent1 4 2 6 2" xfId="1252" xr:uid="{BDFD392F-E095-4C9E-AEE5-3210AA1FDACB}"/>
    <cellStyle name="20% - Accent1 4 2 6 2 2" xfId="1253" xr:uid="{095BBC52-E723-4BCA-B773-8D8878E5C5E7}"/>
    <cellStyle name="20% - Accent1 4 2 6 3" xfId="1254" xr:uid="{15E0A22A-E717-47E5-955B-2A386CFD52D4}"/>
    <cellStyle name="20% - Accent1 4 2 6 3 2" xfId="1255" xr:uid="{3B14C051-E364-43BB-9099-8710AB7B7E98}"/>
    <cellStyle name="20% - Accent1 4 2 6 4" xfId="1256" xr:uid="{CD6D688E-17DB-4B94-A579-0A54F218620B}"/>
    <cellStyle name="20% - Accent1 4 2 7" xfId="1257" xr:uid="{E4802A40-DB97-4775-BFEE-335BF3D94E3B}"/>
    <cellStyle name="20% - Accent1 4 2 7 2" xfId="1258" xr:uid="{DC63226D-F77D-4FF5-AF02-A23D6543056D}"/>
    <cellStyle name="20% - Accent1 4 2 8" xfId="1259" xr:uid="{EC70BDF1-DB18-48D8-B046-C3B1FBDEB6DB}"/>
    <cellStyle name="20% - Accent1 4 2 8 2" xfId="1260" xr:uid="{8CCB4FC8-0BF7-4CB4-A5B6-9C9435102E98}"/>
    <cellStyle name="20% - Accent1 4 2 9" xfId="1261" xr:uid="{1F51BBE9-E77D-4DEB-B402-41BEF7A5C5E6}"/>
    <cellStyle name="20% - Accent1 4 2 9 2" xfId="1262" xr:uid="{BE063421-20EB-4E31-AF6A-39291604FAEE}"/>
    <cellStyle name="20% - Accent1 4 3" xfId="1263" xr:uid="{E2AE4C19-3CF9-41A7-A543-13A2928844B7}"/>
    <cellStyle name="20% - Accent1 4 3 10" xfId="1264" xr:uid="{94C51F75-DFC2-4D04-9387-AD3D55D0503F}"/>
    <cellStyle name="20% - Accent1 4 3 11" xfId="1265" xr:uid="{0B7A5CAD-8478-4D8F-87A4-42327F8EAB1E}"/>
    <cellStyle name="20% - Accent1 4 3 2" xfId="1266" xr:uid="{745D4EA7-4AAD-4907-9486-55AB1A855A60}"/>
    <cellStyle name="20% - Accent1 4 3 2 2" xfId="1267" xr:uid="{699F5463-CD2B-4832-9DA6-5D789733862C}"/>
    <cellStyle name="20% - Accent1 4 3 2 2 2" xfId="1268" xr:uid="{4EFD5761-8AB0-4A70-8672-88A0B8F93166}"/>
    <cellStyle name="20% - Accent1 4 3 2 2 2 2" xfId="1269" xr:uid="{751E9C98-1769-4BF5-9CF4-12F31609B303}"/>
    <cellStyle name="20% - Accent1 4 3 2 2 3" xfId="1270" xr:uid="{0060C2D2-6F05-4C19-8F11-668B2DF8BC79}"/>
    <cellStyle name="20% - Accent1 4 3 2 2 3 2" xfId="1271" xr:uid="{89456EFB-A30B-4E89-815B-DD106F9CC917}"/>
    <cellStyle name="20% - Accent1 4 3 2 2 4" xfId="1272" xr:uid="{F35983F6-92F7-4A8C-ADBC-568654E70915}"/>
    <cellStyle name="20% - Accent1 4 3 2 3" xfId="1273" xr:uid="{3B3FD1D4-A65D-445B-8C61-D8510761DF06}"/>
    <cellStyle name="20% - Accent1 4 3 2 3 2" xfId="1274" xr:uid="{4B6014E5-23D0-4A50-8DBF-E7BC337A0A52}"/>
    <cellStyle name="20% - Accent1 4 3 2 4" xfId="1275" xr:uid="{7C3DAC77-1DC9-4552-A979-A464A643DC6D}"/>
    <cellStyle name="20% - Accent1 4 3 2 4 2" xfId="1276" xr:uid="{97E7B760-9F82-4687-8CFC-B0023FB36449}"/>
    <cellStyle name="20% - Accent1 4 3 2 5" xfId="1277" xr:uid="{C8FFDABB-367A-45C0-B9B6-168C01584F9E}"/>
    <cellStyle name="20% - Accent1 4 3 2 5 2" xfId="1278" xr:uid="{2188F4FC-E53C-4E9C-BD21-CE8CB2DA3F0B}"/>
    <cellStyle name="20% - Accent1 4 3 2 6" xfId="1279" xr:uid="{12CDC52E-DF2B-4E73-ABC6-F2A1F7C8A69A}"/>
    <cellStyle name="20% - Accent1 4 3 2 6 2" xfId="1280" xr:uid="{7784D8BF-A24E-481F-807B-FFF2B5A91812}"/>
    <cellStyle name="20% - Accent1 4 3 2 7" xfId="1281" xr:uid="{01CA5BB3-0C7A-44BA-BB73-441FD4BA018F}"/>
    <cellStyle name="20% - Accent1 4 3 2 7 2" xfId="1282" xr:uid="{B3DB1813-DB5A-4AF2-BF18-E7C35D679A04}"/>
    <cellStyle name="20% - Accent1 4 3 2 8" xfId="1283" xr:uid="{B079A3B0-B86A-4F26-9C28-2BEDB290F0AE}"/>
    <cellStyle name="20% - Accent1 4 3 3" xfId="1284" xr:uid="{9CE0DFAE-21E1-4380-BF6C-170C8DBA760B}"/>
    <cellStyle name="20% - Accent1 4 3 3 2" xfId="1285" xr:uid="{6C1DD191-5C0F-432F-BC30-DB95D7A59200}"/>
    <cellStyle name="20% - Accent1 4 3 3 2 2" xfId="1286" xr:uid="{9314A212-6BAA-4134-97AE-A54F6379C946}"/>
    <cellStyle name="20% - Accent1 4 3 3 2 2 2" xfId="1287" xr:uid="{44E28724-DC5F-41D9-82D8-770030A9D522}"/>
    <cellStyle name="20% - Accent1 4 3 3 2 3" xfId="1288" xr:uid="{4B3F9FFB-AF9F-4063-857D-9A8B131CC3E3}"/>
    <cellStyle name="20% - Accent1 4 3 3 2 3 2" xfId="1289" xr:uid="{77DA14AE-6291-4E96-AD42-FD46DD6F7BA3}"/>
    <cellStyle name="20% - Accent1 4 3 3 2 4" xfId="1290" xr:uid="{3B9B9380-35A1-47E0-9116-94471FECB3F1}"/>
    <cellStyle name="20% - Accent1 4 3 3 3" xfId="1291" xr:uid="{B9C78A57-5657-476D-8CC3-9CE651E6F096}"/>
    <cellStyle name="20% - Accent1 4 3 3 3 2" xfId="1292" xr:uid="{38FA0267-9513-465C-A874-1B04A1E04A4B}"/>
    <cellStyle name="20% - Accent1 4 3 3 4" xfId="1293" xr:uid="{42FB1DF4-D48F-479D-84E4-84988D304A7B}"/>
    <cellStyle name="20% - Accent1 4 3 3 4 2" xfId="1294" xr:uid="{98CF8CBE-450B-4BAD-B0CE-A7720BC20D8D}"/>
    <cellStyle name="20% - Accent1 4 3 3 5" xfId="1295" xr:uid="{0CF6FCAD-A7CE-4D84-9270-308197628873}"/>
    <cellStyle name="20% - Accent1 4 3 3 5 2" xfId="1296" xr:uid="{7BB6C7DF-8AD2-4E51-A000-6C656C5C5457}"/>
    <cellStyle name="20% - Accent1 4 3 3 6" xfId="1297" xr:uid="{1423E3A7-3F63-4F2E-B777-C0B9C77D8A93}"/>
    <cellStyle name="20% - Accent1 4 3 4" xfId="1298" xr:uid="{7AAEB688-102A-4A8D-90EC-683E78FD0EAB}"/>
    <cellStyle name="20% - Accent1 4 3 4 2" xfId="1299" xr:uid="{E14593DD-BBE2-4046-852A-9A218B12F786}"/>
    <cellStyle name="20% - Accent1 4 3 4 2 2" xfId="1300" xr:uid="{7296F5A9-7772-48E8-94F7-12FEC47EDAB8}"/>
    <cellStyle name="20% - Accent1 4 3 4 3" xfId="1301" xr:uid="{BBFA9B44-C6AB-4E18-96AD-4E059FB4FF7A}"/>
    <cellStyle name="20% - Accent1 4 3 4 3 2" xfId="1302" xr:uid="{549D3CAD-1BC3-4689-93B8-AB75C80618EE}"/>
    <cellStyle name="20% - Accent1 4 3 4 4" xfId="1303" xr:uid="{37C6416E-5364-4DC6-9AA2-93B321B37DB6}"/>
    <cellStyle name="20% - Accent1 4 3 5" xfId="1304" xr:uid="{9ADB6746-F2D7-4E3A-8F1C-4AA71184DC8B}"/>
    <cellStyle name="20% - Accent1 4 3 5 2" xfId="1305" xr:uid="{1D60D0CC-E248-4550-A37B-9EAE85707759}"/>
    <cellStyle name="20% - Accent1 4 3 6" xfId="1306" xr:uid="{294379CB-EFAD-4AD8-A0AF-A7052D3EE744}"/>
    <cellStyle name="20% - Accent1 4 3 6 2" xfId="1307" xr:uid="{130857A2-8DA4-4FA5-B20B-1C1BEB745527}"/>
    <cellStyle name="20% - Accent1 4 3 7" xfId="1308" xr:uid="{C3C52972-2FC1-49B8-B16A-D6A9035CEFB6}"/>
    <cellStyle name="20% - Accent1 4 3 7 2" xfId="1309" xr:uid="{AD82230F-C545-44F0-8457-418F7A08207B}"/>
    <cellStyle name="20% - Accent1 4 3 8" xfId="1310" xr:uid="{40ED3CF5-DF5F-4705-A6E9-76518E79A8CB}"/>
    <cellStyle name="20% - Accent1 4 3 8 2" xfId="1311" xr:uid="{5D56884C-CD46-449B-8145-C3612280DABC}"/>
    <cellStyle name="20% - Accent1 4 3 9" xfId="1312" xr:uid="{8106A812-ABF2-4E8C-8E2B-0EE41B0F562E}"/>
    <cellStyle name="20% - Accent1 4 3 9 2" xfId="1313" xr:uid="{AFCFC25B-4E2C-434C-96CD-B8A64B987533}"/>
    <cellStyle name="20% - Accent1 4 4" xfId="1314" xr:uid="{30A1D535-D081-4791-A826-337A03624AB2}"/>
    <cellStyle name="20% - Accent1 4 4 10" xfId="1315" xr:uid="{C415CA05-8AF2-4D93-B198-95078E0F0838}"/>
    <cellStyle name="20% - Accent1 4 4 2" xfId="1316" xr:uid="{0CD0CC97-6A20-442C-99D2-782F2DB8F811}"/>
    <cellStyle name="20% - Accent1 4 4 2 2" xfId="1317" xr:uid="{A7D8BD39-E456-4FFB-B2B5-17774017FF90}"/>
    <cellStyle name="20% - Accent1 4 4 2 2 2" xfId="1318" xr:uid="{A18AFF86-8935-47B8-9B43-5DC712DBA5D8}"/>
    <cellStyle name="20% - Accent1 4 4 2 2 2 2" xfId="1319" xr:uid="{BB3B8F08-4F59-4F27-8FDF-30434D189E8F}"/>
    <cellStyle name="20% - Accent1 4 4 2 2 3" xfId="1320" xr:uid="{CF3B9CD6-2D8B-4521-8451-B5C2E555CC14}"/>
    <cellStyle name="20% - Accent1 4 4 2 2 3 2" xfId="1321" xr:uid="{46EBF3B5-2962-4D70-868F-9D8D1DF01B83}"/>
    <cellStyle name="20% - Accent1 4 4 2 2 4" xfId="1322" xr:uid="{59ED14AE-9BB0-40E0-AB07-3B7CA3C2E59F}"/>
    <cellStyle name="20% - Accent1 4 4 2 3" xfId="1323" xr:uid="{81EFC194-6CBA-47F6-9532-D188AF00E279}"/>
    <cellStyle name="20% - Accent1 4 4 2 3 2" xfId="1324" xr:uid="{052FCF5B-CBDE-4F2F-862A-C2D03F139E79}"/>
    <cellStyle name="20% - Accent1 4 4 2 4" xfId="1325" xr:uid="{D2C9A831-06A4-42B3-97AD-ED7D23CE27EF}"/>
    <cellStyle name="20% - Accent1 4 4 2 4 2" xfId="1326" xr:uid="{6CE4AA60-D5AC-4C97-A6ED-0D5C2E57249C}"/>
    <cellStyle name="20% - Accent1 4 4 2 5" xfId="1327" xr:uid="{5A56F335-6F23-4189-A9CE-8435BAA3FCC4}"/>
    <cellStyle name="20% - Accent1 4 4 2 5 2" xfId="1328" xr:uid="{348332B7-CFD5-4F05-8CAD-D58940BCCD86}"/>
    <cellStyle name="20% - Accent1 4 4 2 6" xfId="1329" xr:uid="{F241F453-FD59-4593-8B7E-95BABF360E1C}"/>
    <cellStyle name="20% - Accent1 4 4 3" xfId="1330" xr:uid="{C561B6E9-3DBC-419E-A6EF-E0D6B321B328}"/>
    <cellStyle name="20% - Accent1 4 4 3 2" xfId="1331" xr:uid="{CFFBE504-FE63-4344-8259-F698C57FDA2C}"/>
    <cellStyle name="20% - Accent1 4 4 3 2 2" xfId="1332" xr:uid="{D96B13B0-6845-4587-A7C4-BF8C0AD07F2E}"/>
    <cellStyle name="20% - Accent1 4 4 3 2 2 2" xfId="1333" xr:uid="{5C2C0A33-0942-4237-A527-B785A117E370}"/>
    <cellStyle name="20% - Accent1 4 4 3 2 3" xfId="1334" xr:uid="{E8757111-7547-4C07-8473-5DD57248E71D}"/>
    <cellStyle name="20% - Accent1 4 4 3 2 3 2" xfId="1335" xr:uid="{43D78B60-A146-4AF2-A4B2-05CBDFF9EF5B}"/>
    <cellStyle name="20% - Accent1 4 4 3 2 4" xfId="1336" xr:uid="{EE8B7F98-79C6-40E5-8C40-091D6B101483}"/>
    <cellStyle name="20% - Accent1 4 4 3 3" xfId="1337" xr:uid="{FEC63912-D0FD-4E5F-B81D-065B0F30305F}"/>
    <cellStyle name="20% - Accent1 4 4 3 3 2" xfId="1338" xr:uid="{8076A0A6-79ED-455F-85EC-A95BD6ABCB9D}"/>
    <cellStyle name="20% - Accent1 4 4 3 4" xfId="1339" xr:uid="{F4408E04-A9F7-47BF-9F0C-9E7FECEEF9EB}"/>
    <cellStyle name="20% - Accent1 4 4 3 4 2" xfId="1340" xr:uid="{4E28B681-8EC5-4988-AA49-46BEC47D8847}"/>
    <cellStyle name="20% - Accent1 4 4 3 5" xfId="1341" xr:uid="{E7D70177-D378-46DC-A734-26F84B3C7014}"/>
    <cellStyle name="20% - Accent1 4 4 3 5 2" xfId="1342" xr:uid="{7BE54C18-19E2-48BB-8113-1C7A537E652D}"/>
    <cellStyle name="20% - Accent1 4 4 3 6" xfId="1343" xr:uid="{95F2A0D1-3092-497D-B417-934D776F5D05}"/>
    <cellStyle name="20% - Accent1 4 4 4" xfId="1344" xr:uid="{8C198BBD-CA8C-45A4-89E5-543C686360A1}"/>
    <cellStyle name="20% - Accent1 4 4 4 2" xfId="1345" xr:uid="{FD24792A-1536-4B82-A3CB-F255984B2563}"/>
    <cellStyle name="20% - Accent1 4 4 4 2 2" xfId="1346" xr:uid="{2607ED60-259A-4381-8316-D979F5095A64}"/>
    <cellStyle name="20% - Accent1 4 4 4 3" xfId="1347" xr:uid="{501255A1-81FE-41C2-9C54-A3140837089F}"/>
    <cellStyle name="20% - Accent1 4 4 4 3 2" xfId="1348" xr:uid="{3F179666-9480-4EC2-A09B-B0DC0D50214E}"/>
    <cellStyle name="20% - Accent1 4 4 4 4" xfId="1349" xr:uid="{2CFD1501-D8AB-4FBF-A871-4C9E2512280E}"/>
    <cellStyle name="20% - Accent1 4 4 5" xfId="1350" xr:uid="{D8DE3246-268B-429C-88B7-BFACACE51DF5}"/>
    <cellStyle name="20% - Accent1 4 4 5 2" xfId="1351" xr:uid="{DEC68577-8EB9-4E79-802F-5EC65192E3C9}"/>
    <cellStyle name="20% - Accent1 4 4 6" xfId="1352" xr:uid="{6AA221FE-727C-459B-B7C5-6E8B0DBC0421}"/>
    <cellStyle name="20% - Accent1 4 4 6 2" xfId="1353" xr:uid="{6EA52C5F-4424-4708-8117-2EB234776CE5}"/>
    <cellStyle name="20% - Accent1 4 4 7" xfId="1354" xr:uid="{BB7F009D-9F56-4D6E-A8C1-04D8742B8D9A}"/>
    <cellStyle name="20% - Accent1 4 4 7 2" xfId="1355" xr:uid="{B9CC4F09-4472-4DF9-ABBB-8A5637B26D44}"/>
    <cellStyle name="20% - Accent1 4 4 8" xfId="1356" xr:uid="{5D6FD201-BE48-41D2-B9A4-409D64807F25}"/>
    <cellStyle name="20% - Accent1 4 4 8 2" xfId="1357" xr:uid="{4904F222-4B4D-4BAC-826A-76F0EF06804D}"/>
    <cellStyle name="20% - Accent1 4 4 9" xfId="1358" xr:uid="{2AC0AED2-6D0A-432F-8503-7DBF120A6AF4}"/>
    <cellStyle name="20% - Accent1 4 4 9 2" xfId="1359" xr:uid="{D92BE2F7-4F9A-4809-8154-6D58DC425E96}"/>
    <cellStyle name="20% - Accent1 4 5" xfId="1360" xr:uid="{D6A61315-A12B-4897-9910-D148F49CA81F}"/>
    <cellStyle name="20% - Accent1 4 5 2" xfId="1361" xr:uid="{E5552A32-573C-427B-8F25-7590B60588A4}"/>
    <cellStyle name="20% - Accent1 4 5 2 2" xfId="1362" xr:uid="{83EC4909-E50F-46A7-96F7-BF190C0AB017}"/>
    <cellStyle name="20% - Accent1 4 5 2 2 2" xfId="1363" xr:uid="{AF84060C-7F3E-4B5F-B500-E59A74DA77F5}"/>
    <cellStyle name="20% - Accent1 4 5 2 2 2 2" xfId="1364" xr:uid="{C126AF6F-B67D-4690-A227-3BA0DCAFF1B0}"/>
    <cellStyle name="20% - Accent1 4 5 2 2 3" xfId="1365" xr:uid="{24F069EC-BFAE-4BB7-9125-1D48F01E3AF8}"/>
    <cellStyle name="20% - Accent1 4 5 2 2 3 2" xfId="1366" xr:uid="{2D90D659-05AB-434D-9D87-F5339F973364}"/>
    <cellStyle name="20% - Accent1 4 5 2 2 4" xfId="1367" xr:uid="{7D37A5CA-7C87-4FC7-9A9D-841E02EFCD5E}"/>
    <cellStyle name="20% - Accent1 4 5 2 3" xfId="1368" xr:uid="{59FF24CF-332B-4086-B573-57F5248C1C14}"/>
    <cellStyle name="20% - Accent1 4 5 2 3 2" xfId="1369" xr:uid="{E9882BFB-99C2-4182-A030-E210B595F95D}"/>
    <cellStyle name="20% - Accent1 4 5 2 4" xfId="1370" xr:uid="{04AFB19A-2537-41C0-9B5D-081AA52F17E5}"/>
    <cellStyle name="20% - Accent1 4 5 2 4 2" xfId="1371" xr:uid="{C78F613F-AAE9-42E5-B265-CD7A3BF1981E}"/>
    <cellStyle name="20% - Accent1 4 5 2 5" xfId="1372" xr:uid="{D176066C-CE5F-4956-89F6-B761ACB5B481}"/>
    <cellStyle name="20% - Accent1 4 5 2 5 2" xfId="1373" xr:uid="{D58EEB14-2105-4782-B518-EE4A381523D5}"/>
    <cellStyle name="20% - Accent1 4 5 2 6" xfId="1374" xr:uid="{4A85EE95-A340-4DE5-B178-A44C459ECA4A}"/>
    <cellStyle name="20% - Accent1 4 5 3" xfId="1375" xr:uid="{16F98ADD-E7A0-4236-AA39-35455F5D0025}"/>
    <cellStyle name="20% - Accent1 4 5 3 2" xfId="1376" xr:uid="{BE1515EC-B7AD-418E-9A20-E492E3BC6021}"/>
    <cellStyle name="20% - Accent1 4 5 3 2 2" xfId="1377" xr:uid="{BB1D49E9-8557-4449-9D1F-D8AA55549CF2}"/>
    <cellStyle name="20% - Accent1 4 5 3 2 2 2" xfId="1378" xr:uid="{6EBAE41B-CF5C-4CC3-953F-8284CD7B6C23}"/>
    <cellStyle name="20% - Accent1 4 5 3 2 3" xfId="1379" xr:uid="{14445A09-EB55-4E5C-89B4-F76DFFA286C8}"/>
    <cellStyle name="20% - Accent1 4 5 3 2 3 2" xfId="1380" xr:uid="{B5D91F81-7B03-4DEE-A6A0-D412A57F2EF2}"/>
    <cellStyle name="20% - Accent1 4 5 3 2 4" xfId="1381" xr:uid="{1B3A7B8A-F824-4BF6-B686-EADA178FE4EF}"/>
    <cellStyle name="20% - Accent1 4 5 3 3" xfId="1382" xr:uid="{DF3B682C-CA34-4480-BD77-35A6B41F9A06}"/>
    <cellStyle name="20% - Accent1 4 5 3 3 2" xfId="1383" xr:uid="{7DAECC8D-3772-4B69-A7E2-176686984C96}"/>
    <cellStyle name="20% - Accent1 4 5 3 4" xfId="1384" xr:uid="{5E081412-A2F8-4126-AF9E-8076058FE2CC}"/>
    <cellStyle name="20% - Accent1 4 5 3 4 2" xfId="1385" xr:uid="{9E02DB36-51DA-4A4D-9B9F-A15B53A22089}"/>
    <cellStyle name="20% - Accent1 4 5 3 5" xfId="1386" xr:uid="{4F4E8D2A-BF55-480E-A60E-3176FD9F07F3}"/>
    <cellStyle name="20% - Accent1 4 5 3 5 2" xfId="1387" xr:uid="{0F060C92-E1EA-4154-A7F5-77CDAE136D01}"/>
    <cellStyle name="20% - Accent1 4 5 3 6" xfId="1388" xr:uid="{F8235261-F920-42EC-8AC3-36FC72CEAB29}"/>
    <cellStyle name="20% - Accent1 4 5 4" xfId="1389" xr:uid="{DBC35BA5-732A-48E1-B822-95454A4C2C2E}"/>
    <cellStyle name="20% - Accent1 4 5 4 2" xfId="1390" xr:uid="{B1400EA9-8ED8-41B9-BFF7-6D7F8DDF75AC}"/>
    <cellStyle name="20% - Accent1 4 5 4 2 2" xfId="1391" xr:uid="{6A924687-2E26-4138-8FF9-DC5B31A2670C}"/>
    <cellStyle name="20% - Accent1 4 5 4 3" xfId="1392" xr:uid="{DBC95A1E-5FB4-4AF0-9032-BCC71E8EEA69}"/>
    <cellStyle name="20% - Accent1 4 5 4 3 2" xfId="1393" xr:uid="{694F9AF9-405D-46D9-9DCF-929FD4EFF514}"/>
    <cellStyle name="20% - Accent1 4 5 4 4" xfId="1394" xr:uid="{41209E2F-A99A-49F6-81B4-D56587309BCF}"/>
    <cellStyle name="20% - Accent1 4 5 5" xfId="1395" xr:uid="{63C12524-2907-44EA-B775-2BE5B0B15320}"/>
    <cellStyle name="20% - Accent1 4 5 5 2" xfId="1396" xr:uid="{096FBEE0-08F3-4E0F-9A72-532EA748A168}"/>
    <cellStyle name="20% - Accent1 4 5 6" xfId="1397" xr:uid="{D20A20F9-AEF1-4F15-A06D-4ED1E1618D78}"/>
    <cellStyle name="20% - Accent1 4 5 6 2" xfId="1398" xr:uid="{1C1DAAB1-B115-469A-91E8-8C92FF8CC49D}"/>
    <cellStyle name="20% - Accent1 4 5 7" xfId="1399" xr:uid="{25BB136A-A081-48D6-BAC3-E4597F532694}"/>
    <cellStyle name="20% - Accent1 4 5 7 2" xfId="1400" xr:uid="{433AF593-954D-4221-8013-8391A8724157}"/>
    <cellStyle name="20% - Accent1 4 5 8" xfId="1401" xr:uid="{1CE43247-7997-41A0-AA88-C5EED3959E28}"/>
    <cellStyle name="20% - Accent1 4 6" xfId="1402" xr:uid="{FB9FE0F6-BFB4-4D03-8CA4-DE1FD8747B3C}"/>
    <cellStyle name="20% - Accent1 4 6 2" xfId="1403" xr:uid="{5077D274-7F86-452A-A45D-68FBD2D315F9}"/>
    <cellStyle name="20% - Accent1 4 6 2 2" xfId="1404" xr:uid="{146737E4-BA1B-43EB-AFF2-AED689905F1B}"/>
    <cellStyle name="20% - Accent1 4 6 2 2 2" xfId="1405" xr:uid="{12818C9A-2E53-4DC2-98BF-9059FB3C0F94}"/>
    <cellStyle name="20% - Accent1 4 6 2 3" xfId="1406" xr:uid="{D45C8E65-E9CD-4DBF-88ED-09EDE67ABEBE}"/>
    <cellStyle name="20% - Accent1 4 6 2 3 2" xfId="1407" xr:uid="{440E0A3E-88FC-499B-93FF-F6E5AC71C4D3}"/>
    <cellStyle name="20% - Accent1 4 6 2 4" xfId="1408" xr:uid="{5CF1B02D-1E8A-4BC8-B74A-E11371189DC7}"/>
    <cellStyle name="20% - Accent1 4 6 3" xfId="1409" xr:uid="{B3722C36-5699-4D02-9DAB-571FB837DC44}"/>
    <cellStyle name="20% - Accent1 4 6 3 2" xfId="1410" xr:uid="{56D9BC7C-3D29-4562-B757-00A2E97C899B}"/>
    <cellStyle name="20% - Accent1 4 6 4" xfId="1411" xr:uid="{9F572D4C-CE3F-49C0-92E2-6E31D116DE72}"/>
    <cellStyle name="20% - Accent1 4 6 4 2" xfId="1412" xr:uid="{DBFCC8BE-EB1D-4BEA-83DE-8B9954411F9F}"/>
    <cellStyle name="20% - Accent1 4 6 5" xfId="1413" xr:uid="{5D47CF9C-4DFA-49AA-BA79-C77599DE6D47}"/>
    <cellStyle name="20% - Accent1 4 6 5 2" xfId="1414" xr:uid="{8A35C916-E79D-4BFB-AA18-F2F9DE54EC83}"/>
    <cellStyle name="20% - Accent1 4 6 6" xfId="1415" xr:uid="{326B5D7C-0ACA-40AF-B003-864D369D4CC2}"/>
    <cellStyle name="20% - Accent1 4 7" xfId="1416" xr:uid="{CB28E94B-34F2-4316-8E8A-30AB3F74EDBC}"/>
    <cellStyle name="20% - Accent1 4 7 2" xfId="1417" xr:uid="{4B875B95-6A10-49AD-8102-C5CF716C3297}"/>
    <cellStyle name="20% - Accent1 4 7 2 2" xfId="1418" xr:uid="{E8F6C609-EBDD-4849-AB92-DBAFF4C28518}"/>
    <cellStyle name="20% - Accent1 4 7 2 2 2" xfId="1419" xr:uid="{B5442658-DF5E-4C51-BDB2-375351C986E3}"/>
    <cellStyle name="20% - Accent1 4 7 2 3" xfId="1420" xr:uid="{CC8FA6DA-820A-4497-A63A-0969F761F961}"/>
    <cellStyle name="20% - Accent1 4 7 2 3 2" xfId="1421" xr:uid="{B129C9E8-BF63-4A42-970B-21C92CF4EBDA}"/>
    <cellStyle name="20% - Accent1 4 7 2 4" xfId="1422" xr:uid="{64EE49BD-D186-40A3-9A50-83BD2828333B}"/>
    <cellStyle name="20% - Accent1 4 7 3" xfId="1423" xr:uid="{27D12A54-0371-4311-92A6-515950627AED}"/>
    <cellStyle name="20% - Accent1 4 7 3 2" xfId="1424" xr:uid="{A5631B29-A62E-48E9-93C0-433C859D71EB}"/>
    <cellStyle name="20% - Accent1 4 7 4" xfId="1425" xr:uid="{865397CE-E07A-41B9-9E47-489E31F9A0C2}"/>
    <cellStyle name="20% - Accent1 4 7 4 2" xfId="1426" xr:uid="{303806EE-4233-44E9-9CC5-963138DFAD67}"/>
    <cellStyle name="20% - Accent1 4 7 5" xfId="1427" xr:uid="{6C3EC643-87D8-45B5-A041-2D4E22D9CC14}"/>
    <cellStyle name="20% - Accent1 4 7 5 2" xfId="1428" xr:uid="{9A62DB94-FA34-4EB5-BE26-C8784A7A6102}"/>
    <cellStyle name="20% - Accent1 4 7 6" xfId="1429" xr:uid="{25CFB87C-D8DC-4303-A990-CFC91D6D950A}"/>
    <cellStyle name="20% - Accent1 4 8" xfId="1430" xr:uid="{72F7F5DD-3146-4F4F-AA58-1C03C42B1BD8}"/>
    <cellStyle name="20% - Accent1 4 8 2" xfId="1431" xr:uid="{1528C81F-78A4-4260-8F44-D5669CFB1AFA}"/>
    <cellStyle name="20% - Accent1 4 8 2 2" xfId="1432" xr:uid="{06113901-50DD-42EC-905C-84DF508E57CF}"/>
    <cellStyle name="20% - Accent1 4 8 3" xfId="1433" xr:uid="{28E39470-B821-4147-9FEC-315E1FC3E392}"/>
    <cellStyle name="20% - Accent1 4 8 3 2" xfId="1434" xr:uid="{F02A0465-E9D1-4F2E-ABE3-D5C353CF78AB}"/>
    <cellStyle name="20% - Accent1 4 8 4" xfId="1435" xr:uid="{CC931CCE-D1FC-4119-BFB7-CA6684112CCC}"/>
    <cellStyle name="20% - Accent1 4 9" xfId="1436" xr:uid="{87514F86-563A-430F-A2DF-93C2BA193DD6}"/>
    <cellStyle name="20% - Accent1 4 9 2" xfId="1437" xr:uid="{229E57AE-375E-4CAA-950C-89E6D6D34059}"/>
    <cellStyle name="20% - Accent1 5" xfId="1438" xr:uid="{8A1F5874-985A-4587-B071-4299829706C6}"/>
    <cellStyle name="20% - Accent1 5 10" xfId="1439" xr:uid="{02E7E948-E221-4857-A8D6-ED2D2B5B590F}"/>
    <cellStyle name="20% - Accent1 5 10 2" xfId="1440" xr:uid="{9B8AD382-3453-4B7A-8978-AE00D8CDC53A}"/>
    <cellStyle name="20% - Accent1 5 11" xfId="1441" xr:uid="{6E8D70B5-DB2B-40B4-A880-D93AF0DCFDE5}"/>
    <cellStyle name="20% - Accent1 5 11 2" xfId="1442" xr:uid="{C3D6B1A0-D447-41C1-99B7-AC2D5095C520}"/>
    <cellStyle name="20% - Accent1 5 12" xfId="1443" xr:uid="{83FF6432-ED14-4656-8D00-1EB89678C250}"/>
    <cellStyle name="20% - Accent1 5 12 2" xfId="1444" xr:uid="{4D0F907B-F9CA-4124-A7E1-B298E203CE21}"/>
    <cellStyle name="20% - Accent1 5 13" xfId="1445" xr:uid="{0324C503-F053-43DC-84F3-086AF46A1388}"/>
    <cellStyle name="20% - Accent1 5 13 2" xfId="1446" xr:uid="{E6BCA308-F285-4919-BE44-95DF6E2BA91F}"/>
    <cellStyle name="20% - Accent1 5 14" xfId="1447" xr:uid="{10ADD0D2-CC13-4EE8-9029-6063EC9F986A}"/>
    <cellStyle name="20% - Accent1 5 15" xfId="1448" xr:uid="{B8A61B2A-1A31-4D46-B0F1-D625E9330892}"/>
    <cellStyle name="20% - Accent1 5 2" xfId="1449" xr:uid="{388D45D4-5206-4E9E-B270-6C9146E1B35B}"/>
    <cellStyle name="20% - Accent1 5 2 10" xfId="1450" xr:uid="{0E99F36F-5538-4270-84A1-984470AC3E54}"/>
    <cellStyle name="20% - Accent1 5 2 10 2" xfId="1451" xr:uid="{8ACF6008-8319-453E-8A55-5CB19217B253}"/>
    <cellStyle name="20% - Accent1 5 2 11" xfId="1452" xr:uid="{BAF2FF43-7366-44DC-B686-11838503E19A}"/>
    <cellStyle name="20% - Accent1 5 2 11 2" xfId="1453" xr:uid="{E54348A4-EF49-4C3B-BD42-673C92195B3D}"/>
    <cellStyle name="20% - Accent1 5 2 12" xfId="1454" xr:uid="{0539BA93-00AE-45D6-881A-B91D489DA332}"/>
    <cellStyle name="20% - Accent1 5 2 13" xfId="1455" xr:uid="{4536809C-8D77-4DB9-ADF5-460ACE7A0AAB}"/>
    <cellStyle name="20% - Accent1 5 2 2" xfId="1456" xr:uid="{45505B7C-2A6D-461B-9C70-8731C2513791}"/>
    <cellStyle name="20% - Accent1 5 2 2 10" xfId="1457" xr:uid="{53F36EC9-5185-4B9A-9AFE-F3B9BA3D4BD2}"/>
    <cellStyle name="20% - Accent1 5 2 2 11" xfId="1458" xr:uid="{9DEBD6E4-9FE7-4557-9C21-178272ABE653}"/>
    <cellStyle name="20% - Accent1 5 2 2 2" xfId="1459" xr:uid="{B50345CB-F6E7-4994-A824-501D7C3EB854}"/>
    <cellStyle name="20% - Accent1 5 2 2 2 2" xfId="1460" xr:uid="{04FCA4E7-4BCD-4A2F-8C23-E273402E0126}"/>
    <cellStyle name="20% - Accent1 5 2 2 2 2 2" xfId="1461" xr:uid="{B9CE47C0-F274-460A-A7D7-257DFB79FC01}"/>
    <cellStyle name="20% - Accent1 5 2 2 2 2 2 2" xfId="1462" xr:uid="{004C1CCA-34BA-42FC-9FC3-3831D0D626AC}"/>
    <cellStyle name="20% - Accent1 5 2 2 2 2 3" xfId="1463" xr:uid="{FFC9DA05-8FF6-416C-8A26-EF740BC9E8ED}"/>
    <cellStyle name="20% - Accent1 5 2 2 2 2 3 2" xfId="1464" xr:uid="{76030A7D-0F1D-419F-AA10-3DCD375A3E2F}"/>
    <cellStyle name="20% - Accent1 5 2 2 2 2 4" xfId="1465" xr:uid="{440F041B-B000-4F83-903D-2F4B5E7EE3D3}"/>
    <cellStyle name="20% - Accent1 5 2 2 2 3" xfId="1466" xr:uid="{E833267D-6662-465C-B932-15C7398835EB}"/>
    <cellStyle name="20% - Accent1 5 2 2 2 3 2" xfId="1467" xr:uid="{BDC4CFAE-B67A-4504-883B-1AB1A188B110}"/>
    <cellStyle name="20% - Accent1 5 2 2 2 4" xfId="1468" xr:uid="{7B500136-D8EE-4622-ADAF-45E001A23DF3}"/>
    <cellStyle name="20% - Accent1 5 2 2 2 4 2" xfId="1469" xr:uid="{B55B3E6F-64CF-4EF6-8612-EB86AE6EBF18}"/>
    <cellStyle name="20% - Accent1 5 2 2 2 5" xfId="1470" xr:uid="{5530164A-3E6C-465D-93CF-0929AA3150CC}"/>
    <cellStyle name="20% - Accent1 5 2 2 2 5 2" xfId="1471" xr:uid="{6C67352A-9D9D-4289-A90A-721CA1B7A372}"/>
    <cellStyle name="20% - Accent1 5 2 2 2 6" xfId="1472" xr:uid="{01C2AA73-6579-48D2-9B6E-4416F7C22505}"/>
    <cellStyle name="20% - Accent1 5 2 2 3" xfId="1473" xr:uid="{072840A4-FA05-44A3-8CA1-EFD359AD6FD9}"/>
    <cellStyle name="20% - Accent1 5 2 2 3 2" xfId="1474" xr:uid="{BE87FF0D-D55E-4681-BC4E-C5C6500854CE}"/>
    <cellStyle name="20% - Accent1 5 2 2 3 2 2" xfId="1475" xr:uid="{8DCA8B25-B653-440E-A239-AF1A681026C8}"/>
    <cellStyle name="20% - Accent1 5 2 2 3 2 2 2" xfId="1476" xr:uid="{A11DAFC2-003F-4C6A-BB41-8524621A7915}"/>
    <cellStyle name="20% - Accent1 5 2 2 3 2 3" xfId="1477" xr:uid="{7EEC7566-6122-4FF5-AC69-826B7033BB41}"/>
    <cellStyle name="20% - Accent1 5 2 2 3 2 3 2" xfId="1478" xr:uid="{043FF7F8-CE0E-4A5F-9FA3-91B285B2FB65}"/>
    <cellStyle name="20% - Accent1 5 2 2 3 2 4" xfId="1479" xr:uid="{2704EC3D-C594-4EB3-A104-8890A647770B}"/>
    <cellStyle name="20% - Accent1 5 2 2 3 3" xfId="1480" xr:uid="{15BCE42A-8F2D-44B6-83E2-A98D4CA1311B}"/>
    <cellStyle name="20% - Accent1 5 2 2 3 3 2" xfId="1481" xr:uid="{C1CE362E-CBF3-44B4-AF91-012C7077B8A3}"/>
    <cellStyle name="20% - Accent1 5 2 2 3 4" xfId="1482" xr:uid="{3B994101-2DC9-4061-B1B5-C0BA85C8C95D}"/>
    <cellStyle name="20% - Accent1 5 2 2 3 4 2" xfId="1483" xr:uid="{BF910D14-4D70-43D6-8A7D-0F70E3BE39D7}"/>
    <cellStyle name="20% - Accent1 5 2 2 3 5" xfId="1484" xr:uid="{F9FC72C1-1E9A-4FA5-8E41-61A3C9B6E5EA}"/>
    <cellStyle name="20% - Accent1 5 2 2 3 5 2" xfId="1485" xr:uid="{278370FE-E81C-471D-9400-EFD2D251760C}"/>
    <cellStyle name="20% - Accent1 5 2 2 3 6" xfId="1486" xr:uid="{3314CB8B-A145-43E3-90BC-1B3883C32819}"/>
    <cellStyle name="20% - Accent1 5 2 2 4" xfId="1487" xr:uid="{F9341B92-1F4E-4E7F-8744-890A43086108}"/>
    <cellStyle name="20% - Accent1 5 2 2 4 2" xfId="1488" xr:uid="{DE3325C4-5CFD-4505-AE91-D9B209DE62B5}"/>
    <cellStyle name="20% - Accent1 5 2 2 4 2 2" xfId="1489" xr:uid="{5F6EE193-5B2F-45B4-AA6A-3B47749307C1}"/>
    <cellStyle name="20% - Accent1 5 2 2 4 3" xfId="1490" xr:uid="{B1B4DE13-E968-4A51-A54E-E0C5F49BCBDC}"/>
    <cellStyle name="20% - Accent1 5 2 2 4 3 2" xfId="1491" xr:uid="{758E52BA-1079-452F-9CB6-885F3CAD45CA}"/>
    <cellStyle name="20% - Accent1 5 2 2 4 4" xfId="1492" xr:uid="{967BFB9E-8A06-46FB-86F1-A6DBBED32E89}"/>
    <cellStyle name="20% - Accent1 5 2 2 5" xfId="1493" xr:uid="{06F6964A-435A-4DBD-970F-4C5E2646F34B}"/>
    <cellStyle name="20% - Accent1 5 2 2 5 2" xfId="1494" xr:uid="{353D3CD4-6C9D-488E-AC24-6D77CA0D4CE3}"/>
    <cellStyle name="20% - Accent1 5 2 2 6" xfId="1495" xr:uid="{753B5678-C990-4241-BE74-E363D0E3AADF}"/>
    <cellStyle name="20% - Accent1 5 2 2 6 2" xfId="1496" xr:uid="{5F643D3E-9D95-4C88-9676-6680F33B2BFB}"/>
    <cellStyle name="20% - Accent1 5 2 2 7" xfId="1497" xr:uid="{2FCC5226-9696-41E7-A02E-8613DBE53594}"/>
    <cellStyle name="20% - Accent1 5 2 2 7 2" xfId="1498" xr:uid="{C4E1C35A-E9D4-4C83-90A4-9A3D94B56678}"/>
    <cellStyle name="20% - Accent1 5 2 2 8" xfId="1499" xr:uid="{C0D8635C-2338-428E-8D20-C13414739F5D}"/>
    <cellStyle name="20% - Accent1 5 2 2 8 2" xfId="1500" xr:uid="{2B2DA466-DB65-40E9-BB23-70A8E3205599}"/>
    <cellStyle name="20% - Accent1 5 2 2 9" xfId="1501" xr:uid="{AF73CF2F-D9FF-4272-B8E6-47FE508BEE9E}"/>
    <cellStyle name="20% - Accent1 5 2 2 9 2" xfId="1502" xr:uid="{938348AE-3132-4320-8FBD-539274F91FF1}"/>
    <cellStyle name="20% - Accent1 5 2 3" xfId="1503" xr:uid="{EDBA5617-1294-46D8-BE65-87FF97525010}"/>
    <cellStyle name="20% - Accent1 5 2 3 2" xfId="1504" xr:uid="{2AC43EAD-4EC6-49AB-9933-E176A4DE7BFC}"/>
    <cellStyle name="20% - Accent1 5 2 3 2 2" xfId="1505" xr:uid="{DB2C0AA4-C232-4E10-A04C-9B44188AB105}"/>
    <cellStyle name="20% - Accent1 5 2 3 2 2 2" xfId="1506" xr:uid="{505B59BD-2EA9-46C7-85A5-102971139828}"/>
    <cellStyle name="20% - Accent1 5 2 3 2 2 2 2" xfId="1507" xr:uid="{D5E53DC1-7443-44D2-BF15-95210138C26B}"/>
    <cellStyle name="20% - Accent1 5 2 3 2 2 3" xfId="1508" xr:uid="{524D8DE8-A4F1-47EB-B133-60C00623C217}"/>
    <cellStyle name="20% - Accent1 5 2 3 2 2 3 2" xfId="1509" xr:uid="{B7AE480D-4497-4ACD-B355-8E142DAC3D91}"/>
    <cellStyle name="20% - Accent1 5 2 3 2 2 4" xfId="1510" xr:uid="{1544C361-6729-4122-BDC1-003B00EAAD30}"/>
    <cellStyle name="20% - Accent1 5 2 3 2 3" xfId="1511" xr:uid="{B720AB57-EF1B-42D4-B2A3-1DB991296869}"/>
    <cellStyle name="20% - Accent1 5 2 3 2 3 2" xfId="1512" xr:uid="{4BF1F263-68DE-46B4-995C-9F3D5C32134B}"/>
    <cellStyle name="20% - Accent1 5 2 3 2 4" xfId="1513" xr:uid="{45E0E0A0-5957-4066-AD06-F34B302EDF25}"/>
    <cellStyle name="20% - Accent1 5 2 3 2 4 2" xfId="1514" xr:uid="{A1DCFBFF-A058-4A27-A885-A99DAABE7FE0}"/>
    <cellStyle name="20% - Accent1 5 2 3 2 5" xfId="1515" xr:uid="{CFA08EA6-10BE-4AE8-AAF8-6DD496603BB1}"/>
    <cellStyle name="20% - Accent1 5 2 3 2 5 2" xfId="1516" xr:uid="{75A660E9-EC02-4036-A56F-1866C32F18B9}"/>
    <cellStyle name="20% - Accent1 5 2 3 2 6" xfId="1517" xr:uid="{1DF2BF71-73C2-41A6-B6DE-91EC069571F9}"/>
    <cellStyle name="20% - Accent1 5 2 3 3" xfId="1518" xr:uid="{07130BF9-5BC1-4C8F-851B-84DAA823DCD5}"/>
    <cellStyle name="20% - Accent1 5 2 3 3 2" xfId="1519" xr:uid="{D65C11D8-16EB-4D14-AEAD-79FD2F40F3B9}"/>
    <cellStyle name="20% - Accent1 5 2 3 3 2 2" xfId="1520" xr:uid="{5036C5FC-D2A3-47A7-A7CD-3F71E4F5C334}"/>
    <cellStyle name="20% - Accent1 5 2 3 3 2 2 2" xfId="1521" xr:uid="{DC433D0B-C7FB-4ABD-BDD7-2E5117AA84DD}"/>
    <cellStyle name="20% - Accent1 5 2 3 3 2 3" xfId="1522" xr:uid="{59ECE074-999F-4413-97E9-AB45EA7233B0}"/>
    <cellStyle name="20% - Accent1 5 2 3 3 2 3 2" xfId="1523" xr:uid="{9B976743-8C5C-43CB-88BB-8EA43AD19598}"/>
    <cellStyle name="20% - Accent1 5 2 3 3 2 4" xfId="1524" xr:uid="{6AA1EC3E-CFF0-408C-A42F-3690DEFD38B3}"/>
    <cellStyle name="20% - Accent1 5 2 3 3 3" xfId="1525" xr:uid="{26697754-4A9E-4A81-8216-F3AE39EEFFD6}"/>
    <cellStyle name="20% - Accent1 5 2 3 3 3 2" xfId="1526" xr:uid="{46D04764-E008-47DD-9C0F-1AF794D6193F}"/>
    <cellStyle name="20% - Accent1 5 2 3 3 4" xfId="1527" xr:uid="{F739F803-4BD8-4410-A29F-22CC9C0F6285}"/>
    <cellStyle name="20% - Accent1 5 2 3 3 4 2" xfId="1528" xr:uid="{2A6D68F5-E2E4-4D23-8A38-11B5B22C8B93}"/>
    <cellStyle name="20% - Accent1 5 2 3 3 5" xfId="1529" xr:uid="{E9894027-2058-4037-B312-413B6FDD17A8}"/>
    <cellStyle name="20% - Accent1 5 2 3 3 5 2" xfId="1530" xr:uid="{DDAE4C67-668A-4684-ABC5-7A9959DF3933}"/>
    <cellStyle name="20% - Accent1 5 2 3 3 6" xfId="1531" xr:uid="{73AABA0A-4E10-4ADB-B97E-DCCADC9B4792}"/>
    <cellStyle name="20% - Accent1 5 2 3 4" xfId="1532" xr:uid="{DE9D7B2A-A895-412B-A349-67232291AD94}"/>
    <cellStyle name="20% - Accent1 5 2 3 4 2" xfId="1533" xr:uid="{B2755E76-2070-4229-BA08-E0D6CFA8AC6A}"/>
    <cellStyle name="20% - Accent1 5 2 3 4 2 2" xfId="1534" xr:uid="{5B6A6CD6-ED55-40E0-B6D2-41F1242A4678}"/>
    <cellStyle name="20% - Accent1 5 2 3 4 3" xfId="1535" xr:uid="{621C732A-2CD4-43A5-AA31-DA3875A91CCB}"/>
    <cellStyle name="20% - Accent1 5 2 3 4 3 2" xfId="1536" xr:uid="{1F03128C-1720-4699-97A5-233DE42A05F7}"/>
    <cellStyle name="20% - Accent1 5 2 3 4 4" xfId="1537" xr:uid="{D3F821DC-F6F6-4D57-B6CF-44D01A4780CF}"/>
    <cellStyle name="20% - Accent1 5 2 3 5" xfId="1538" xr:uid="{1AADE7AF-81A1-4432-AC0F-6C204EC6638A}"/>
    <cellStyle name="20% - Accent1 5 2 3 5 2" xfId="1539" xr:uid="{1330846B-B56A-4C9E-9D2D-2FA5FC00097E}"/>
    <cellStyle name="20% - Accent1 5 2 3 6" xfId="1540" xr:uid="{9A6A8EF4-F168-40C2-8B23-3087FCACAD27}"/>
    <cellStyle name="20% - Accent1 5 2 3 6 2" xfId="1541" xr:uid="{9B4440DD-F22E-47C6-996B-E657C924035C}"/>
    <cellStyle name="20% - Accent1 5 2 3 7" xfId="1542" xr:uid="{34BEF04E-D27F-49D1-8C92-49D5D9AF3DB5}"/>
    <cellStyle name="20% - Accent1 5 2 3 7 2" xfId="1543" xr:uid="{41222DA6-4700-4810-8EA3-3081B7072CFD}"/>
    <cellStyle name="20% - Accent1 5 2 3 8" xfId="1544" xr:uid="{1D45CCA3-6679-4675-A499-AE888167D9CF}"/>
    <cellStyle name="20% - Accent1 5 2 4" xfId="1545" xr:uid="{637DE3B1-0209-46C0-B374-FA15E3104F4B}"/>
    <cellStyle name="20% - Accent1 5 2 4 2" xfId="1546" xr:uid="{B119ED25-AD3D-4DDC-844D-C8D4A543293D}"/>
    <cellStyle name="20% - Accent1 5 2 4 2 2" xfId="1547" xr:uid="{45929F47-BD93-4AAF-B772-AEED4132880F}"/>
    <cellStyle name="20% - Accent1 5 2 4 2 2 2" xfId="1548" xr:uid="{915EF0DA-C8B5-437B-91ED-4207B7BEAF4B}"/>
    <cellStyle name="20% - Accent1 5 2 4 2 3" xfId="1549" xr:uid="{39AE9B1A-4683-4D3F-AA46-85B9B5FBC138}"/>
    <cellStyle name="20% - Accent1 5 2 4 2 3 2" xfId="1550" xr:uid="{15111346-DF14-4C21-BB19-4BEFDB09B6EC}"/>
    <cellStyle name="20% - Accent1 5 2 4 2 4" xfId="1551" xr:uid="{E3632BA3-BA4A-4951-9FD5-85A45A2A61B9}"/>
    <cellStyle name="20% - Accent1 5 2 4 3" xfId="1552" xr:uid="{CF1DA69C-5920-43DB-8160-CBD67CDFCCE7}"/>
    <cellStyle name="20% - Accent1 5 2 4 3 2" xfId="1553" xr:uid="{F9CB8668-5994-4FB5-AC26-D55EF2741A9D}"/>
    <cellStyle name="20% - Accent1 5 2 4 4" xfId="1554" xr:uid="{2F89559D-2638-45FC-B624-058BD8E7F0F8}"/>
    <cellStyle name="20% - Accent1 5 2 4 4 2" xfId="1555" xr:uid="{D515F236-3C55-41BE-B7E0-66987D53D6EA}"/>
    <cellStyle name="20% - Accent1 5 2 4 5" xfId="1556" xr:uid="{A6103244-9701-420F-8111-BBCF6FFBA7BE}"/>
    <cellStyle name="20% - Accent1 5 2 4 5 2" xfId="1557" xr:uid="{4A9B560A-1BBE-41B6-BADB-E48F1048057A}"/>
    <cellStyle name="20% - Accent1 5 2 4 6" xfId="1558" xr:uid="{BF7E33AE-7EF3-41CF-99DF-B683B21089B2}"/>
    <cellStyle name="20% - Accent1 5 2 5" xfId="1559" xr:uid="{856687F6-1F80-4088-8651-7C406B540E11}"/>
    <cellStyle name="20% - Accent1 5 2 5 2" xfId="1560" xr:uid="{EDA38F5C-C050-48CB-AB40-37282989B4B4}"/>
    <cellStyle name="20% - Accent1 5 2 5 2 2" xfId="1561" xr:uid="{78AF855C-CEB0-4E4B-9CC6-FBB044B3BC8E}"/>
    <cellStyle name="20% - Accent1 5 2 5 2 2 2" xfId="1562" xr:uid="{BE6FD2FD-70C6-48DA-B358-221FE846C819}"/>
    <cellStyle name="20% - Accent1 5 2 5 2 3" xfId="1563" xr:uid="{A8BA3E00-D2F1-4C7B-854A-BABF9683129F}"/>
    <cellStyle name="20% - Accent1 5 2 5 2 3 2" xfId="1564" xr:uid="{0823B826-A99E-48B8-8C01-925D755ED2C0}"/>
    <cellStyle name="20% - Accent1 5 2 5 2 4" xfId="1565" xr:uid="{A5BACB4D-F10F-49FA-A90F-7C996FBB61CD}"/>
    <cellStyle name="20% - Accent1 5 2 5 3" xfId="1566" xr:uid="{118D67EF-E1C5-4008-B67B-A22299B3A8F2}"/>
    <cellStyle name="20% - Accent1 5 2 5 3 2" xfId="1567" xr:uid="{CC844855-F15B-4D9A-94B9-501F994FEDFB}"/>
    <cellStyle name="20% - Accent1 5 2 5 4" xfId="1568" xr:uid="{2BC0CC68-062F-467F-9B7B-5B1ECAAD60B8}"/>
    <cellStyle name="20% - Accent1 5 2 5 4 2" xfId="1569" xr:uid="{53D28FAE-B3AB-4793-9DA7-E302A47C9E94}"/>
    <cellStyle name="20% - Accent1 5 2 5 5" xfId="1570" xr:uid="{594A9B4E-885A-4440-AAFB-418E925D9773}"/>
    <cellStyle name="20% - Accent1 5 2 5 5 2" xfId="1571" xr:uid="{B158A747-1682-4775-9815-329A27F4C794}"/>
    <cellStyle name="20% - Accent1 5 2 5 6" xfId="1572" xr:uid="{47DB7160-1EE8-462C-B451-94E72F167858}"/>
    <cellStyle name="20% - Accent1 5 2 6" xfId="1573" xr:uid="{0D760AC3-EA3A-40D7-811E-697E438C8711}"/>
    <cellStyle name="20% - Accent1 5 2 6 2" xfId="1574" xr:uid="{FDB9EDFC-22B5-454A-AFAC-CAFB5E7A00B0}"/>
    <cellStyle name="20% - Accent1 5 2 6 2 2" xfId="1575" xr:uid="{63B74CB6-1B8A-4122-990B-D878ADB36391}"/>
    <cellStyle name="20% - Accent1 5 2 6 3" xfId="1576" xr:uid="{90CF6F62-60A7-4522-A950-8A2F87D8E51E}"/>
    <cellStyle name="20% - Accent1 5 2 6 3 2" xfId="1577" xr:uid="{2764C4CC-ED11-49ED-A36B-68F13B4AB308}"/>
    <cellStyle name="20% - Accent1 5 2 6 4" xfId="1578" xr:uid="{1742960A-66D3-4642-85A7-5B77D8C2E6CC}"/>
    <cellStyle name="20% - Accent1 5 2 7" xfId="1579" xr:uid="{A113DC2E-4614-4E22-90EF-40C26A6CF431}"/>
    <cellStyle name="20% - Accent1 5 2 7 2" xfId="1580" xr:uid="{35F6C6A4-7EDB-4190-B505-C9337230F768}"/>
    <cellStyle name="20% - Accent1 5 2 8" xfId="1581" xr:uid="{C3F3571C-0005-4700-97C1-76035DC92824}"/>
    <cellStyle name="20% - Accent1 5 2 8 2" xfId="1582" xr:uid="{6384692C-1306-4C66-BA70-374211D27D49}"/>
    <cellStyle name="20% - Accent1 5 2 9" xfId="1583" xr:uid="{BE4B116C-20F9-47B5-B77C-32AB2AC1C120}"/>
    <cellStyle name="20% - Accent1 5 2 9 2" xfId="1584" xr:uid="{A444D7C3-B331-4307-8589-231B2594F009}"/>
    <cellStyle name="20% - Accent1 5 3" xfId="1585" xr:uid="{F3522FC4-D65B-4596-86D6-34F8F6DFA8FB}"/>
    <cellStyle name="20% - Accent1 5 3 10" xfId="1586" xr:uid="{16546D74-0FDC-457B-B13B-C87B430CD3D8}"/>
    <cellStyle name="20% - Accent1 5 3 11" xfId="1587" xr:uid="{7C9AA364-EA22-42E8-B07F-9BBCC3929DC6}"/>
    <cellStyle name="20% - Accent1 5 3 2" xfId="1588" xr:uid="{D2A20E0E-4D60-42C0-9D6A-4A614BD4D3E8}"/>
    <cellStyle name="20% - Accent1 5 3 2 2" xfId="1589" xr:uid="{E5FCE5AD-2C03-4402-ABEE-2BB7D275C643}"/>
    <cellStyle name="20% - Accent1 5 3 2 2 2" xfId="1590" xr:uid="{286F255A-5CA5-44B2-BA4F-DF5B6B6EB2D1}"/>
    <cellStyle name="20% - Accent1 5 3 2 2 2 2" xfId="1591" xr:uid="{81164215-63F1-4DF9-8839-8A7724A262F1}"/>
    <cellStyle name="20% - Accent1 5 3 2 2 3" xfId="1592" xr:uid="{DECA4253-E59F-4FBC-96CE-9FB7DC4772D4}"/>
    <cellStyle name="20% - Accent1 5 3 2 2 3 2" xfId="1593" xr:uid="{1DC8B41E-0C27-4AE6-99D2-2131C14BAC00}"/>
    <cellStyle name="20% - Accent1 5 3 2 2 4" xfId="1594" xr:uid="{A9172B9D-31E2-4955-9480-79548721CC91}"/>
    <cellStyle name="20% - Accent1 5 3 2 3" xfId="1595" xr:uid="{131D8293-4A0B-4AD6-9623-A73C27E90C68}"/>
    <cellStyle name="20% - Accent1 5 3 2 3 2" xfId="1596" xr:uid="{257F98B2-7961-4CB2-800F-5108BF98E2DA}"/>
    <cellStyle name="20% - Accent1 5 3 2 4" xfId="1597" xr:uid="{9FBC2B1C-65F8-44EB-8C8A-9A3F0A5D77BF}"/>
    <cellStyle name="20% - Accent1 5 3 2 4 2" xfId="1598" xr:uid="{5F013877-1264-46EC-8D30-B2EF4C626E41}"/>
    <cellStyle name="20% - Accent1 5 3 2 5" xfId="1599" xr:uid="{CA1514D8-1E81-4F44-A07C-70F8DFF7B23D}"/>
    <cellStyle name="20% - Accent1 5 3 2 5 2" xfId="1600" xr:uid="{967A1C07-540F-4FCB-B650-763FA9EF78DF}"/>
    <cellStyle name="20% - Accent1 5 3 2 6" xfId="1601" xr:uid="{5BFA936A-0E42-4942-B50B-EC7ABE3FCD3F}"/>
    <cellStyle name="20% - Accent1 5 3 2 6 2" xfId="1602" xr:uid="{0BA4A0E5-3BA1-42BC-BA3A-6B27B4EA6CB5}"/>
    <cellStyle name="20% - Accent1 5 3 2 7" xfId="1603" xr:uid="{DC781EE6-B232-48B0-B9F5-C7BCAACFC447}"/>
    <cellStyle name="20% - Accent1 5 3 2 7 2" xfId="1604" xr:uid="{7D66CD86-689E-45EF-992D-85464002091C}"/>
    <cellStyle name="20% - Accent1 5 3 2 8" xfId="1605" xr:uid="{B8019385-682E-45A7-ACF1-AC6113307E52}"/>
    <cellStyle name="20% - Accent1 5 3 3" xfId="1606" xr:uid="{C19B728B-C868-409D-8EEF-208B04E46BD8}"/>
    <cellStyle name="20% - Accent1 5 3 3 2" xfId="1607" xr:uid="{4FB94A21-C681-49E6-B926-2E54F11B86BD}"/>
    <cellStyle name="20% - Accent1 5 3 3 2 2" xfId="1608" xr:uid="{27F81E95-231F-4714-89E1-9A5215F69CA5}"/>
    <cellStyle name="20% - Accent1 5 3 3 2 2 2" xfId="1609" xr:uid="{0DE88835-5D21-4631-972D-33FEF4A246EC}"/>
    <cellStyle name="20% - Accent1 5 3 3 2 3" xfId="1610" xr:uid="{880CD4E8-7A03-40BC-AC95-DDA41D2D9F97}"/>
    <cellStyle name="20% - Accent1 5 3 3 2 3 2" xfId="1611" xr:uid="{789AD3A4-0412-447B-903D-2EF9C8B33EB2}"/>
    <cellStyle name="20% - Accent1 5 3 3 2 4" xfId="1612" xr:uid="{88DBCDB2-6C6F-415E-B0EA-84E8D6CF13EA}"/>
    <cellStyle name="20% - Accent1 5 3 3 3" xfId="1613" xr:uid="{9C12FFA3-1611-459F-B0D0-2FC9046E76FE}"/>
    <cellStyle name="20% - Accent1 5 3 3 3 2" xfId="1614" xr:uid="{28FFEE93-B301-45D0-9182-D9F6159B5D26}"/>
    <cellStyle name="20% - Accent1 5 3 3 4" xfId="1615" xr:uid="{277D41C8-9E2C-45CD-9057-8AB2989DBBAD}"/>
    <cellStyle name="20% - Accent1 5 3 3 4 2" xfId="1616" xr:uid="{A0F0F634-F27B-4AAB-A7A9-EEDFEE90B987}"/>
    <cellStyle name="20% - Accent1 5 3 3 5" xfId="1617" xr:uid="{67DDC651-97A9-4271-9919-275839E216EF}"/>
    <cellStyle name="20% - Accent1 5 3 3 5 2" xfId="1618" xr:uid="{C3197CD0-AC2B-4543-89B8-35A3B2262DD3}"/>
    <cellStyle name="20% - Accent1 5 3 3 6" xfId="1619" xr:uid="{29C41125-5989-400C-AC0B-7D142714A9E8}"/>
    <cellStyle name="20% - Accent1 5 3 4" xfId="1620" xr:uid="{245BDF87-3CD4-4DBA-BB19-80F64FBC5638}"/>
    <cellStyle name="20% - Accent1 5 3 4 2" xfId="1621" xr:uid="{BD413235-FCB6-43E4-9637-B612EE0017BB}"/>
    <cellStyle name="20% - Accent1 5 3 4 2 2" xfId="1622" xr:uid="{30F0AAE0-E6A8-4017-9721-4BAEF964BEA3}"/>
    <cellStyle name="20% - Accent1 5 3 4 3" xfId="1623" xr:uid="{478A6C30-B5F5-4ED8-B989-ACE46D4CB50B}"/>
    <cellStyle name="20% - Accent1 5 3 4 3 2" xfId="1624" xr:uid="{D3E52804-0A2E-4412-8095-DDAD842EB4D3}"/>
    <cellStyle name="20% - Accent1 5 3 4 4" xfId="1625" xr:uid="{2F301F6B-C653-4610-A21E-9AFD005402B7}"/>
    <cellStyle name="20% - Accent1 5 3 5" xfId="1626" xr:uid="{9DFE7BA4-B149-475F-9B50-C9D195479410}"/>
    <cellStyle name="20% - Accent1 5 3 5 2" xfId="1627" xr:uid="{97DC8EE7-96C6-4A9E-B36F-7BBFD747DEA8}"/>
    <cellStyle name="20% - Accent1 5 3 6" xfId="1628" xr:uid="{AB990D40-22E9-4074-AD3D-B27AF71F942D}"/>
    <cellStyle name="20% - Accent1 5 3 6 2" xfId="1629" xr:uid="{F9354AC2-B542-4BDA-ADE8-07C3E6CE40CB}"/>
    <cellStyle name="20% - Accent1 5 3 7" xfId="1630" xr:uid="{46D80582-43E5-4F46-BE27-01A2E09CF67B}"/>
    <cellStyle name="20% - Accent1 5 3 7 2" xfId="1631" xr:uid="{5B6FAEB6-48DA-4D17-97D6-2517F5140A6B}"/>
    <cellStyle name="20% - Accent1 5 3 8" xfId="1632" xr:uid="{C7FA774F-BE37-47E0-8AE0-D063E50D5CB3}"/>
    <cellStyle name="20% - Accent1 5 3 8 2" xfId="1633" xr:uid="{D24475CF-1614-4AFE-89C1-0B5E50C9A72B}"/>
    <cellStyle name="20% - Accent1 5 3 9" xfId="1634" xr:uid="{E1547451-9FEE-4D87-BD23-D99761A48875}"/>
    <cellStyle name="20% - Accent1 5 3 9 2" xfId="1635" xr:uid="{00592B3C-8819-40BF-BF7D-21F3804A73DB}"/>
    <cellStyle name="20% - Accent1 5 4" xfId="1636" xr:uid="{C86278E7-6E1C-46FC-8225-12F75EE64A30}"/>
    <cellStyle name="20% - Accent1 5 4 10" xfId="1637" xr:uid="{2B8A2681-94EC-4E1B-A360-6308EFDF9276}"/>
    <cellStyle name="20% - Accent1 5 4 2" xfId="1638" xr:uid="{4F01EFD1-77D2-455F-8368-CE9540C87763}"/>
    <cellStyle name="20% - Accent1 5 4 2 2" xfId="1639" xr:uid="{78282842-BD72-4FE0-8D02-D4B23F78D40E}"/>
    <cellStyle name="20% - Accent1 5 4 2 2 2" xfId="1640" xr:uid="{8009BA24-467E-443A-81A4-9C2F629F9239}"/>
    <cellStyle name="20% - Accent1 5 4 2 2 2 2" xfId="1641" xr:uid="{F853EEA2-E9C7-49C0-A04F-DECB7786EAD9}"/>
    <cellStyle name="20% - Accent1 5 4 2 2 3" xfId="1642" xr:uid="{386444B1-BBB3-4FBD-8114-589EB6619A10}"/>
    <cellStyle name="20% - Accent1 5 4 2 2 3 2" xfId="1643" xr:uid="{CF55BE5B-B530-4C53-A047-D7A45CAE5A48}"/>
    <cellStyle name="20% - Accent1 5 4 2 2 4" xfId="1644" xr:uid="{50F53873-306F-4DB0-9CE9-F26E67D22F57}"/>
    <cellStyle name="20% - Accent1 5 4 2 3" xfId="1645" xr:uid="{523D01D3-ABBB-437C-8B93-0198EFBE6FF0}"/>
    <cellStyle name="20% - Accent1 5 4 2 3 2" xfId="1646" xr:uid="{DE8EE3C1-7406-44C8-82E6-97B0910265E3}"/>
    <cellStyle name="20% - Accent1 5 4 2 4" xfId="1647" xr:uid="{41B89D80-92A0-4383-8E10-D38D0F4CCC66}"/>
    <cellStyle name="20% - Accent1 5 4 2 4 2" xfId="1648" xr:uid="{0CE841BE-5F19-4C0B-9E57-EA646ED557DE}"/>
    <cellStyle name="20% - Accent1 5 4 2 5" xfId="1649" xr:uid="{A849D801-6CCC-45DE-B8AF-21A5B4F588B7}"/>
    <cellStyle name="20% - Accent1 5 4 2 5 2" xfId="1650" xr:uid="{077485BC-E038-40A0-87B4-57F1B43980A7}"/>
    <cellStyle name="20% - Accent1 5 4 2 6" xfId="1651" xr:uid="{FD1EA0A8-FB48-4CF9-AF49-C447F1692C40}"/>
    <cellStyle name="20% - Accent1 5 4 3" xfId="1652" xr:uid="{8DCD997C-BDC8-4D28-ADD6-D5CBBEF184D9}"/>
    <cellStyle name="20% - Accent1 5 4 3 2" xfId="1653" xr:uid="{08D04BF7-4B94-450E-949E-B0EA614CD3B6}"/>
    <cellStyle name="20% - Accent1 5 4 3 2 2" xfId="1654" xr:uid="{5396258A-BCAB-4D8E-A17E-055A71FDF5C6}"/>
    <cellStyle name="20% - Accent1 5 4 3 2 2 2" xfId="1655" xr:uid="{18A49817-CE59-4CD8-A936-80BB3116698B}"/>
    <cellStyle name="20% - Accent1 5 4 3 2 3" xfId="1656" xr:uid="{E5664609-0882-4814-B8B8-E1F410B783A6}"/>
    <cellStyle name="20% - Accent1 5 4 3 2 3 2" xfId="1657" xr:uid="{B2CF77F7-D897-4CAB-B2FD-E05A34DD6CEE}"/>
    <cellStyle name="20% - Accent1 5 4 3 2 4" xfId="1658" xr:uid="{A95279A9-7BD1-499C-B74C-B7247365776A}"/>
    <cellStyle name="20% - Accent1 5 4 3 3" xfId="1659" xr:uid="{1E173092-4CB6-4952-AD99-C5D17D261078}"/>
    <cellStyle name="20% - Accent1 5 4 3 3 2" xfId="1660" xr:uid="{FDB4F3FB-6352-4F99-A77F-C428C481E9EE}"/>
    <cellStyle name="20% - Accent1 5 4 3 4" xfId="1661" xr:uid="{FF87B572-768A-4B71-A0D1-46C2B794F33F}"/>
    <cellStyle name="20% - Accent1 5 4 3 4 2" xfId="1662" xr:uid="{BE172400-3C42-4C67-8068-27940BE36062}"/>
    <cellStyle name="20% - Accent1 5 4 3 5" xfId="1663" xr:uid="{B8842E01-2553-41BF-B247-5E99E6C2B563}"/>
    <cellStyle name="20% - Accent1 5 4 3 5 2" xfId="1664" xr:uid="{650D28BC-CFF1-4715-9682-CD672920BB05}"/>
    <cellStyle name="20% - Accent1 5 4 3 6" xfId="1665" xr:uid="{FD3306D3-C7BA-4C62-99DD-8B50AB96285A}"/>
    <cellStyle name="20% - Accent1 5 4 4" xfId="1666" xr:uid="{69DA5BB9-3397-4CC2-902A-B6B8BB45B602}"/>
    <cellStyle name="20% - Accent1 5 4 4 2" xfId="1667" xr:uid="{9CCF9CF1-B735-4293-B028-B3CEF04D8C6C}"/>
    <cellStyle name="20% - Accent1 5 4 4 2 2" xfId="1668" xr:uid="{4C74C053-DF29-43CD-859C-6D858B67776B}"/>
    <cellStyle name="20% - Accent1 5 4 4 3" xfId="1669" xr:uid="{579A3679-0DCA-4E13-9FA3-0D9AED7C10EC}"/>
    <cellStyle name="20% - Accent1 5 4 4 3 2" xfId="1670" xr:uid="{80EBAB9E-CF5A-4136-A10C-895BFBC2C758}"/>
    <cellStyle name="20% - Accent1 5 4 4 4" xfId="1671" xr:uid="{60AB4F9F-16BC-4B03-A178-63F940C75AD8}"/>
    <cellStyle name="20% - Accent1 5 4 5" xfId="1672" xr:uid="{71B19745-C414-46E6-B368-3D4BC686B315}"/>
    <cellStyle name="20% - Accent1 5 4 5 2" xfId="1673" xr:uid="{A23FBC09-655F-4119-B838-CD578998ED39}"/>
    <cellStyle name="20% - Accent1 5 4 6" xfId="1674" xr:uid="{57007450-BBDB-4DBB-A280-1D40E737E4E7}"/>
    <cellStyle name="20% - Accent1 5 4 6 2" xfId="1675" xr:uid="{BF4767B8-27BA-47F0-A078-CCAD46A5D6EE}"/>
    <cellStyle name="20% - Accent1 5 4 7" xfId="1676" xr:uid="{475E6AC0-5D54-400C-9EC9-7CF1B6A9ADA5}"/>
    <cellStyle name="20% - Accent1 5 4 7 2" xfId="1677" xr:uid="{F65AA234-4107-46A3-B201-A24AC37DDEDA}"/>
    <cellStyle name="20% - Accent1 5 4 8" xfId="1678" xr:uid="{7B5D7BB9-4307-4306-9B8B-95C90E42AA79}"/>
    <cellStyle name="20% - Accent1 5 4 8 2" xfId="1679" xr:uid="{2FA21F2B-B700-48E4-AE9F-EEE2E4E14458}"/>
    <cellStyle name="20% - Accent1 5 4 9" xfId="1680" xr:uid="{A31144E3-CE91-499A-9230-EAB8EC8C704C}"/>
    <cellStyle name="20% - Accent1 5 4 9 2" xfId="1681" xr:uid="{CDB8C4CA-A33D-4CF7-80E4-C2C58C56EDDF}"/>
    <cellStyle name="20% - Accent1 5 5" xfId="1682" xr:uid="{45424D10-A138-423B-8886-1D3C6D272254}"/>
    <cellStyle name="20% - Accent1 5 5 2" xfId="1683" xr:uid="{E6505AAE-227C-4FC7-BF43-597D9C8A77B8}"/>
    <cellStyle name="20% - Accent1 5 5 2 2" xfId="1684" xr:uid="{310DC362-37EF-4E77-9700-3AC32D874102}"/>
    <cellStyle name="20% - Accent1 5 5 2 2 2" xfId="1685" xr:uid="{A420ECB3-3345-4275-AF0D-E3ED10B9A09C}"/>
    <cellStyle name="20% - Accent1 5 5 2 2 2 2" xfId="1686" xr:uid="{BCA8402D-FD79-4ECA-8154-F11B52B36C9F}"/>
    <cellStyle name="20% - Accent1 5 5 2 2 3" xfId="1687" xr:uid="{6A52C2FD-269E-4750-BF5F-3FCDCF97C3F6}"/>
    <cellStyle name="20% - Accent1 5 5 2 2 3 2" xfId="1688" xr:uid="{E3678B0E-B4AC-4309-9164-47EF7900F4E6}"/>
    <cellStyle name="20% - Accent1 5 5 2 2 4" xfId="1689" xr:uid="{8AA86902-E02A-44C1-ABD2-EDB0F2FE249E}"/>
    <cellStyle name="20% - Accent1 5 5 2 3" xfId="1690" xr:uid="{C16B54E0-06B5-46BE-BC63-48EC53293496}"/>
    <cellStyle name="20% - Accent1 5 5 2 3 2" xfId="1691" xr:uid="{FBAA7E74-AE33-409A-8CD4-E1B6FD4A0B78}"/>
    <cellStyle name="20% - Accent1 5 5 2 4" xfId="1692" xr:uid="{61149F5C-9FAD-4599-ABF9-78FE8DB389D8}"/>
    <cellStyle name="20% - Accent1 5 5 2 4 2" xfId="1693" xr:uid="{A156D4F2-EB9B-4F60-B3E4-8E17B7FA39DC}"/>
    <cellStyle name="20% - Accent1 5 5 2 5" xfId="1694" xr:uid="{057580B3-26AD-4D57-9CCC-B34A5A93F399}"/>
    <cellStyle name="20% - Accent1 5 5 2 5 2" xfId="1695" xr:uid="{FD6CAA53-00F0-49C9-9539-EA2E23CBD1A0}"/>
    <cellStyle name="20% - Accent1 5 5 2 6" xfId="1696" xr:uid="{8A95FAC1-ECCB-4F39-95D1-5C4EA3131D35}"/>
    <cellStyle name="20% - Accent1 5 5 3" xfId="1697" xr:uid="{19E71792-EA82-42AB-BE11-4F2F5D5EC620}"/>
    <cellStyle name="20% - Accent1 5 5 3 2" xfId="1698" xr:uid="{3A75FB1E-058A-4F3D-AC45-91B7DD1A6F1E}"/>
    <cellStyle name="20% - Accent1 5 5 3 2 2" xfId="1699" xr:uid="{E1BFF05C-D288-45FC-AC7D-3E270C681276}"/>
    <cellStyle name="20% - Accent1 5 5 3 2 2 2" xfId="1700" xr:uid="{19C990B0-3C5D-42F3-82EA-6FA3A0661370}"/>
    <cellStyle name="20% - Accent1 5 5 3 2 3" xfId="1701" xr:uid="{3AA231F6-5C99-4E23-A780-CCE8E35F740C}"/>
    <cellStyle name="20% - Accent1 5 5 3 2 3 2" xfId="1702" xr:uid="{03D46DB4-210B-4F30-864C-8A2D177D9D97}"/>
    <cellStyle name="20% - Accent1 5 5 3 2 4" xfId="1703" xr:uid="{E373E624-6E6B-4D2B-9FF7-094CB371E8C4}"/>
    <cellStyle name="20% - Accent1 5 5 3 3" xfId="1704" xr:uid="{49A31129-7933-4D44-9C00-5D8D49C5EC6C}"/>
    <cellStyle name="20% - Accent1 5 5 3 3 2" xfId="1705" xr:uid="{CA80F9CD-22A4-4419-A3D5-74052609F775}"/>
    <cellStyle name="20% - Accent1 5 5 3 4" xfId="1706" xr:uid="{0A0937C6-C29F-443B-B875-8FBF03401672}"/>
    <cellStyle name="20% - Accent1 5 5 3 4 2" xfId="1707" xr:uid="{590BB6EA-9D6F-4E7F-B1BE-E330535FE3D1}"/>
    <cellStyle name="20% - Accent1 5 5 3 5" xfId="1708" xr:uid="{6612840B-6D19-4935-84A3-56084F7A728F}"/>
    <cellStyle name="20% - Accent1 5 5 3 5 2" xfId="1709" xr:uid="{C6D352AE-D27E-4A10-92DB-71AC8BA73D64}"/>
    <cellStyle name="20% - Accent1 5 5 3 6" xfId="1710" xr:uid="{B26EDD86-829F-4BE5-9675-AD198EBBE0D8}"/>
    <cellStyle name="20% - Accent1 5 5 4" xfId="1711" xr:uid="{83BE6357-E893-4E35-AC43-7C1438F8F6F4}"/>
    <cellStyle name="20% - Accent1 5 5 4 2" xfId="1712" xr:uid="{E2BD3500-ECAF-4075-B174-56F5DAFA3BF6}"/>
    <cellStyle name="20% - Accent1 5 5 4 2 2" xfId="1713" xr:uid="{291D385D-A92B-4AB3-9E00-DC9C9C03A27F}"/>
    <cellStyle name="20% - Accent1 5 5 4 3" xfId="1714" xr:uid="{BBA9DC4E-D845-4E90-B802-7AFFDFF099AB}"/>
    <cellStyle name="20% - Accent1 5 5 4 3 2" xfId="1715" xr:uid="{337B17B0-A66A-44BD-8E11-532B6A325B0B}"/>
    <cellStyle name="20% - Accent1 5 5 4 4" xfId="1716" xr:uid="{540E8963-7844-49B9-9BB8-730F20D63551}"/>
    <cellStyle name="20% - Accent1 5 5 5" xfId="1717" xr:uid="{D9D08262-B430-4B09-BB55-65A3871A31C9}"/>
    <cellStyle name="20% - Accent1 5 5 5 2" xfId="1718" xr:uid="{8DE24CBB-B9C0-47CF-83B6-C72D8D1CAE15}"/>
    <cellStyle name="20% - Accent1 5 5 6" xfId="1719" xr:uid="{3AD4A4AA-B76F-4900-A642-3A6E1E5D38B5}"/>
    <cellStyle name="20% - Accent1 5 5 6 2" xfId="1720" xr:uid="{76BCFCD0-CB92-4D8A-9981-97618038F38C}"/>
    <cellStyle name="20% - Accent1 5 5 7" xfId="1721" xr:uid="{5B1E7164-636E-45A6-8F9E-9748617A741D}"/>
    <cellStyle name="20% - Accent1 5 5 7 2" xfId="1722" xr:uid="{C678492C-5371-4534-B74A-73E9A959F1CB}"/>
    <cellStyle name="20% - Accent1 5 5 8" xfId="1723" xr:uid="{6FF1A0FA-14D6-46BC-ABD5-1BA30940E138}"/>
    <cellStyle name="20% - Accent1 5 6" xfId="1724" xr:uid="{08D91C8E-AEE2-4DFC-B9F2-47FBED2E77F0}"/>
    <cellStyle name="20% - Accent1 5 6 2" xfId="1725" xr:uid="{6B46BC38-58C3-4C52-8E9E-9947E1B37E14}"/>
    <cellStyle name="20% - Accent1 5 6 2 2" xfId="1726" xr:uid="{2A6CC619-4422-41E1-9463-121E576B129E}"/>
    <cellStyle name="20% - Accent1 5 6 2 2 2" xfId="1727" xr:uid="{23A22A4D-9575-46A9-8FA6-66298786D701}"/>
    <cellStyle name="20% - Accent1 5 6 2 3" xfId="1728" xr:uid="{7F8CABDA-8320-4E89-92F9-EC4EBE3A06C2}"/>
    <cellStyle name="20% - Accent1 5 6 2 3 2" xfId="1729" xr:uid="{4E9EB063-F468-47F5-994C-A5F5E43BA7CB}"/>
    <cellStyle name="20% - Accent1 5 6 2 4" xfId="1730" xr:uid="{E381CDB6-97A8-4A38-8D5F-7194EE048A1B}"/>
    <cellStyle name="20% - Accent1 5 6 3" xfId="1731" xr:uid="{2DA59D94-7528-4669-8F2B-E1A1C00FBB86}"/>
    <cellStyle name="20% - Accent1 5 6 3 2" xfId="1732" xr:uid="{8517B78E-920D-4C9C-A99B-238FE317EAED}"/>
    <cellStyle name="20% - Accent1 5 6 4" xfId="1733" xr:uid="{FBBC84C5-31C1-4FE9-ACA4-FFF549C0863A}"/>
    <cellStyle name="20% - Accent1 5 6 4 2" xfId="1734" xr:uid="{2E6B53F0-9081-4BCA-9F76-50F60A447C3A}"/>
    <cellStyle name="20% - Accent1 5 6 5" xfId="1735" xr:uid="{B0469375-9CBA-4285-9D52-BBCC4A9E2754}"/>
    <cellStyle name="20% - Accent1 5 6 5 2" xfId="1736" xr:uid="{DACAB492-06BD-4E45-8C14-4C04D0082D83}"/>
    <cellStyle name="20% - Accent1 5 6 6" xfId="1737" xr:uid="{B18D69D5-2810-4706-8935-A5FDCA674823}"/>
    <cellStyle name="20% - Accent1 5 7" xfId="1738" xr:uid="{A094F490-D21B-498A-A319-0793F7DBA489}"/>
    <cellStyle name="20% - Accent1 5 7 2" xfId="1739" xr:uid="{B911B405-0A8C-4C92-B73F-BDC71D05DCEF}"/>
    <cellStyle name="20% - Accent1 5 7 2 2" xfId="1740" xr:uid="{9EBEC30C-9FB8-47F0-9763-E21389D48C16}"/>
    <cellStyle name="20% - Accent1 5 7 2 2 2" xfId="1741" xr:uid="{6862ED8E-74EA-4F0C-9B99-E5B64EC339BD}"/>
    <cellStyle name="20% - Accent1 5 7 2 3" xfId="1742" xr:uid="{053CB344-BA4B-41F1-A971-2ABE1BE8BF68}"/>
    <cellStyle name="20% - Accent1 5 7 2 3 2" xfId="1743" xr:uid="{2464A8CA-36DC-4C13-9BCA-D78EDEDF2370}"/>
    <cellStyle name="20% - Accent1 5 7 2 4" xfId="1744" xr:uid="{8B0ED8F5-F440-4787-9160-3664C96B3016}"/>
    <cellStyle name="20% - Accent1 5 7 3" xfId="1745" xr:uid="{EAECF2C7-B04B-45A8-B5B6-2DD51749D2FE}"/>
    <cellStyle name="20% - Accent1 5 7 3 2" xfId="1746" xr:uid="{B62CC049-8AF8-4A8F-86E3-1A50BC1AB61B}"/>
    <cellStyle name="20% - Accent1 5 7 4" xfId="1747" xr:uid="{98B4AE82-41CF-4A36-A89D-2AA0C50E1733}"/>
    <cellStyle name="20% - Accent1 5 7 4 2" xfId="1748" xr:uid="{CCC96367-3ED0-4A9A-8538-592C04DA6266}"/>
    <cellStyle name="20% - Accent1 5 7 5" xfId="1749" xr:uid="{EDDC299C-6EFD-4BFE-8B99-07F31B361083}"/>
    <cellStyle name="20% - Accent1 5 7 5 2" xfId="1750" xr:uid="{C788FE6B-0983-4006-91DD-72ACC6035D97}"/>
    <cellStyle name="20% - Accent1 5 7 6" xfId="1751" xr:uid="{7E050EE3-E761-4AEC-8D68-BEF628FC38E1}"/>
    <cellStyle name="20% - Accent1 5 8" xfId="1752" xr:uid="{B60337DA-9350-4227-BE8F-2238EA8BC9E1}"/>
    <cellStyle name="20% - Accent1 5 8 2" xfId="1753" xr:uid="{E2A5196A-3DA2-4710-A18C-DC495DDEC9EF}"/>
    <cellStyle name="20% - Accent1 5 8 2 2" xfId="1754" xr:uid="{66DFE109-5FE9-4F4B-AA40-79EE31D95F01}"/>
    <cellStyle name="20% - Accent1 5 8 3" xfId="1755" xr:uid="{23792AAE-E933-4471-8D30-54F4D22CA395}"/>
    <cellStyle name="20% - Accent1 5 8 3 2" xfId="1756" xr:uid="{FD835580-7FEE-4668-819D-6348C17514BE}"/>
    <cellStyle name="20% - Accent1 5 8 4" xfId="1757" xr:uid="{1E20FDE1-CC7B-4D5A-AE57-73A96C21319A}"/>
    <cellStyle name="20% - Accent1 5 9" xfId="1758" xr:uid="{EE9E2C78-4B76-4D47-B9A2-EFEE93620811}"/>
    <cellStyle name="20% - Accent1 5 9 2" xfId="1759" xr:uid="{7EF0CF78-B4F6-429A-81E1-C2C47E652AE8}"/>
    <cellStyle name="20% - Accent1 6" xfId="1760" xr:uid="{F388F748-54EF-4365-9851-7001EB312744}"/>
    <cellStyle name="20% - Accent1 6 10" xfId="1761" xr:uid="{97D59478-864F-4C13-A4DD-C6D2005A7B2F}"/>
    <cellStyle name="20% - Accent1 6 10 2" xfId="1762" xr:uid="{F529D148-8F65-4306-86FF-C37D8488558F}"/>
    <cellStyle name="20% - Accent1 6 11" xfId="1763" xr:uid="{12BCA42D-743E-48FA-A378-282B600F094C}"/>
    <cellStyle name="20% - Accent1 6 11 2" xfId="1764" xr:uid="{E54AC01B-D959-4AC5-9A25-A8DDD074A5A9}"/>
    <cellStyle name="20% - Accent1 6 12" xfId="1765" xr:uid="{C896798B-B7AE-463D-91D6-267E2DB16158}"/>
    <cellStyle name="20% - Accent1 6 12 2" xfId="1766" xr:uid="{917C9D8B-E05B-4664-A59E-A61DD164EC72}"/>
    <cellStyle name="20% - Accent1 6 13" xfId="1767" xr:uid="{B9C2028E-3AD6-44F1-9318-F26E1FEEFC8B}"/>
    <cellStyle name="20% - Accent1 6 14" xfId="1768" xr:uid="{A8D189E6-7E1D-405B-A5F2-A24C56101E56}"/>
    <cellStyle name="20% - Accent1 6 2" xfId="1769" xr:uid="{8021B85B-5B6D-4FB2-ACFF-21A7F4A8D7F9}"/>
    <cellStyle name="20% - Accent1 6 2 10" xfId="1770" xr:uid="{796E2EB8-55C8-4934-A7FE-0DA353C811E3}"/>
    <cellStyle name="20% - Accent1 6 2 11" xfId="1771" xr:uid="{53CCFB50-0100-427B-9F6A-D59195A86184}"/>
    <cellStyle name="20% - Accent1 6 2 2" xfId="1772" xr:uid="{5237DAA3-4962-4316-A098-6936C55051C9}"/>
    <cellStyle name="20% - Accent1 6 2 2 2" xfId="1773" xr:uid="{0BA69A0E-7FB4-42D0-BA0D-C4CABAD116F7}"/>
    <cellStyle name="20% - Accent1 6 2 2 2 2" xfId="1774" xr:uid="{28F384A2-0011-4B22-8EE8-E15953EA7B96}"/>
    <cellStyle name="20% - Accent1 6 2 2 2 2 2" xfId="1775" xr:uid="{9F0D0892-924B-44D5-851B-28992230E2FA}"/>
    <cellStyle name="20% - Accent1 6 2 2 2 3" xfId="1776" xr:uid="{6CE56DF6-90E6-4CB0-B063-4D65E77DB346}"/>
    <cellStyle name="20% - Accent1 6 2 2 2 3 2" xfId="1777" xr:uid="{2AFB0616-3387-4751-B10C-E95E56BE72F3}"/>
    <cellStyle name="20% - Accent1 6 2 2 2 4" xfId="1778" xr:uid="{0D61E5C4-7AE4-49AE-99C7-B6FB38FD5619}"/>
    <cellStyle name="20% - Accent1 6 2 2 3" xfId="1779" xr:uid="{679FC1B4-F862-4DFA-99E6-611A8BF9213D}"/>
    <cellStyle name="20% - Accent1 6 2 2 3 2" xfId="1780" xr:uid="{125DDAD3-B15C-4A96-845F-0880819D27C1}"/>
    <cellStyle name="20% - Accent1 6 2 2 4" xfId="1781" xr:uid="{419F95D4-23E2-4B60-86E9-AABA745ADB78}"/>
    <cellStyle name="20% - Accent1 6 2 2 4 2" xfId="1782" xr:uid="{65BE3AF7-FC85-44BC-8632-20A28BA334CB}"/>
    <cellStyle name="20% - Accent1 6 2 2 5" xfId="1783" xr:uid="{B372E66F-92D7-4445-80F8-6DC79248B790}"/>
    <cellStyle name="20% - Accent1 6 2 2 5 2" xfId="1784" xr:uid="{CACA9C42-E99B-4A19-93C1-DC17795467A3}"/>
    <cellStyle name="20% - Accent1 6 2 2 6" xfId="1785" xr:uid="{F2CDC736-E936-4029-8650-0A94CA211A54}"/>
    <cellStyle name="20% - Accent1 6 2 2 6 2" xfId="1786" xr:uid="{7EDF5DDD-36FF-4021-AE00-8EE2E6CF8BAE}"/>
    <cellStyle name="20% - Accent1 6 2 2 7" xfId="1787" xr:uid="{4250B64F-1F47-4122-937F-2706A6824CFD}"/>
    <cellStyle name="20% - Accent1 6 2 2 7 2" xfId="1788" xr:uid="{83AB5CE0-B0D7-4B92-8E21-3D334365686B}"/>
    <cellStyle name="20% - Accent1 6 2 2 8" xfId="1789" xr:uid="{D030A67E-DC0C-436D-A03E-E444B56E8A0D}"/>
    <cellStyle name="20% - Accent1 6 2 3" xfId="1790" xr:uid="{0BB78D70-D03D-4964-92FA-795E8D0E52BD}"/>
    <cellStyle name="20% - Accent1 6 2 3 2" xfId="1791" xr:uid="{AECC709C-A5B5-4B69-935A-B814BE7BAE7D}"/>
    <cellStyle name="20% - Accent1 6 2 3 2 2" xfId="1792" xr:uid="{3D9D0EBD-D90F-4256-AD6F-75F12CCCF25E}"/>
    <cellStyle name="20% - Accent1 6 2 3 2 2 2" xfId="1793" xr:uid="{FEC149A8-A8F3-44AD-9A3C-ED202808DC9E}"/>
    <cellStyle name="20% - Accent1 6 2 3 2 3" xfId="1794" xr:uid="{5F4E720D-0C96-495D-9A3D-90196C42937D}"/>
    <cellStyle name="20% - Accent1 6 2 3 2 3 2" xfId="1795" xr:uid="{4930939A-7AED-4FD1-82A0-D4E0A19BA53A}"/>
    <cellStyle name="20% - Accent1 6 2 3 2 4" xfId="1796" xr:uid="{EAD84303-9245-4DC4-9CEE-F6C149EDF1DF}"/>
    <cellStyle name="20% - Accent1 6 2 3 3" xfId="1797" xr:uid="{A9CE7D6D-4D46-45E8-A352-31B1BE17557B}"/>
    <cellStyle name="20% - Accent1 6 2 3 3 2" xfId="1798" xr:uid="{B3E6197F-A93C-4994-AEB0-7918D2FAD196}"/>
    <cellStyle name="20% - Accent1 6 2 3 4" xfId="1799" xr:uid="{3B6C37B4-8AD1-42A5-83E9-6780984B8D9A}"/>
    <cellStyle name="20% - Accent1 6 2 3 4 2" xfId="1800" xr:uid="{ADCC31B8-CCC8-40CA-B30B-CB792EF1A77C}"/>
    <cellStyle name="20% - Accent1 6 2 3 5" xfId="1801" xr:uid="{F25180B5-D1B5-4796-ABFD-A8E08B5C482D}"/>
    <cellStyle name="20% - Accent1 6 2 3 5 2" xfId="1802" xr:uid="{479D2AB6-6F90-4022-AE21-0E0A75C32E95}"/>
    <cellStyle name="20% - Accent1 6 2 3 6" xfId="1803" xr:uid="{C14D1948-888D-4D50-A2A4-04D8320F59DA}"/>
    <cellStyle name="20% - Accent1 6 2 4" xfId="1804" xr:uid="{597A477F-71BE-4F24-B743-C66928DADDE6}"/>
    <cellStyle name="20% - Accent1 6 2 4 2" xfId="1805" xr:uid="{4DD178D7-348D-4EE7-94DD-8225A992C21F}"/>
    <cellStyle name="20% - Accent1 6 2 4 2 2" xfId="1806" xr:uid="{30AC50CD-465B-42A2-BABB-EFFDDE29B552}"/>
    <cellStyle name="20% - Accent1 6 2 4 3" xfId="1807" xr:uid="{3FB69FE5-1CF2-4472-B896-2CA66C99435D}"/>
    <cellStyle name="20% - Accent1 6 2 4 3 2" xfId="1808" xr:uid="{3E13347D-DB9D-4AFC-AA37-15DC5DB3D93C}"/>
    <cellStyle name="20% - Accent1 6 2 4 4" xfId="1809" xr:uid="{33F8CD84-F54E-40A7-BD91-B7799E24D55E}"/>
    <cellStyle name="20% - Accent1 6 2 5" xfId="1810" xr:uid="{E7C98F38-266F-465E-A5B2-47175D1C767C}"/>
    <cellStyle name="20% - Accent1 6 2 5 2" xfId="1811" xr:uid="{845F36B8-8FB6-4349-B3E7-D8240678D30A}"/>
    <cellStyle name="20% - Accent1 6 2 6" xfId="1812" xr:uid="{03E20887-A921-4DE4-8DB9-64433FA6E999}"/>
    <cellStyle name="20% - Accent1 6 2 6 2" xfId="1813" xr:uid="{424B3090-8786-4E7F-BD3D-156958273E96}"/>
    <cellStyle name="20% - Accent1 6 2 7" xfId="1814" xr:uid="{C653B1EC-A77E-4AFB-A1FF-BA33CCA4A193}"/>
    <cellStyle name="20% - Accent1 6 2 7 2" xfId="1815" xr:uid="{8DF60BFC-3DC5-4BD2-A249-E698BC01C7B3}"/>
    <cellStyle name="20% - Accent1 6 2 8" xfId="1816" xr:uid="{24495CD5-1828-4D69-90F1-1D249BF1FE37}"/>
    <cellStyle name="20% - Accent1 6 2 8 2" xfId="1817" xr:uid="{A13BF0C1-A208-4BFB-8A89-97456D3B5B1B}"/>
    <cellStyle name="20% - Accent1 6 2 9" xfId="1818" xr:uid="{DF5A8282-2E56-4C2D-A365-770385B67440}"/>
    <cellStyle name="20% - Accent1 6 2 9 2" xfId="1819" xr:uid="{0E1A9B5A-AF1A-4EE8-A97C-74687117A1B9}"/>
    <cellStyle name="20% - Accent1 6 3" xfId="1820" xr:uid="{3752E823-587A-4FD5-BE4D-9DD531BAC5E2}"/>
    <cellStyle name="20% - Accent1 6 3 10" xfId="1821" xr:uid="{97058D7D-6A52-4D1E-B63D-4B44A3E567D5}"/>
    <cellStyle name="20% - Accent1 6 3 2" xfId="1822" xr:uid="{71414FD2-7C66-4529-BB83-E21E666E3C3C}"/>
    <cellStyle name="20% - Accent1 6 3 2 2" xfId="1823" xr:uid="{E6F19027-7487-4554-8F9C-93E723AD7D13}"/>
    <cellStyle name="20% - Accent1 6 3 2 2 2" xfId="1824" xr:uid="{61CBFB3F-F7CE-4AC5-A190-64B207655CD4}"/>
    <cellStyle name="20% - Accent1 6 3 2 2 2 2" xfId="1825" xr:uid="{411A5FA4-04B2-402F-A3A4-E81D2E051450}"/>
    <cellStyle name="20% - Accent1 6 3 2 2 3" xfId="1826" xr:uid="{63A68A75-9A29-4004-A523-1403A774C44D}"/>
    <cellStyle name="20% - Accent1 6 3 2 2 3 2" xfId="1827" xr:uid="{B9649912-5A8A-42C8-98CA-B6219187607E}"/>
    <cellStyle name="20% - Accent1 6 3 2 2 4" xfId="1828" xr:uid="{C088D3E0-6D59-4C02-AFF5-F31CFEA2A9C4}"/>
    <cellStyle name="20% - Accent1 6 3 2 3" xfId="1829" xr:uid="{2D6AB972-2EF3-4ADF-B79F-D45463AA8704}"/>
    <cellStyle name="20% - Accent1 6 3 2 3 2" xfId="1830" xr:uid="{5A0F5DB2-6329-4FB2-B80B-575857764D93}"/>
    <cellStyle name="20% - Accent1 6 3 2 4" xfId="1831" xr:uid="{1D2B7610-BB63-42C8-997C-12526221F507}"/>
    <cellStyle name="20% - Accent1 6 3 2 4 2" xfId="1832" xr:uid="{DDE8F0C0-3009-4E3E-8C35-A02C9E29FEC2}"/>
    <cellStyle name="20% - Accent1 6 3 2 5" xfId="1833" xr:uid="{E6C3AD8A-C36F-41CD-9CA4-D9CF49B597E1}"/>
    <cellStyle name="20% - Accent1 6 3 2 5 2" xfId="1834" xr:uid="{A5EFB37D-F16E-4CCA-9727-D72912404FCB}"/>
    <cellStyle name="20% - Accent1 6 3 2 6" xfId="1835" xr:uid="{963F9795-0C1C-4E89-B65B-5B14092DE7CF}"/>
    <cellStyle name="20% - Accent1 6 3 2 6 2" xfId="1836" xr:uid="{EB5A87EF-4633-479D-8A04-107F03DCA169}"/>
    <cellStyle name="20% - Accent1 6 3 2 7" xfId="1837" xr:uid="{AB51C6CB-073B-423F-953B-387A3FDA357F}"/>
    <cellStyle name="20% - Accent1 6 3 2 7 2" xfId="1838" xr:uid="{C1983A28-9992-4CCE-9A20-1C042767D6CC}"/>
    <cellStyle name="20% - Accent1 6 3 2 8" xfId="1839" xr:uid="{B3ACD6D2-214C-4559-BF2C-5D0BA011C0AB}"/>
    <cellStyle name="20% - Accent1 6 3 3" xfId="1840" xr:uid="{DD188307-CA50-4F5F-AFE2-77F06EFD9CF7}"/>
    <cellStyle name="20% - Accent1 6 3 3 2" xfId="1841" xr:uid="{69CFAB17-BD92-4CC9-B9CC-54A70BD306C2}"/>
    <cellStyle name="20% - Accent1 6 3 3 2 2" xfId="1842" xr:uid="{FC56853B-C7FD-422D-9271-7BD76478BEA8}"/>
    <cellStyle name="20% - Accent1 6 3 3 2 2 2" xfId="1843" xr:uid="{CEE7B3FA-27CB-4E9E-829E-66CB9359D122}"/>
    <cellStyle name="20% - Accent1 6 3 3 2 3" xfId="1844" xr:uid="{0E303059-B125-4A40-8D92-1E2BA6B3C0F5}"/>
    <cellStyle name="20% - Accent1 6 3 3 2 3 2" xfId="1845" xr:uid="{6EA0C871-6576-4462-9BEC-70DD4CCD7659}"/>
    <cellStyle name="20% - Accent1 6 3 3 2 4" xfId="1846" xr:uid="{D7ED5883-E030-462D-A6F2-43084D1494E0}"/>
    <cellStyle name="20% - Accent1 6 3 3 3" xfId="1847" xr:uid="{58C7B29A-106E-4C36-9765-ACA343009A68}"/>
    <cellStyle name="20% - Accent1 6 3 3 3 2" xfId="1848" xr:uid="{AEB3489F-C87C-4750-B8D0-9EECE1C82F89}"/>
    <cellStyle name="20% - Accent1 6 3 3 4" xfId="1849" xr:uid="{36C4DDCE-C593-4B1E-BBC1-792DE3EBCD68}"/>
    <cellStyle name="20% - Accent1 6 3 3 4 2" xfId="1850" xr:uid="{46178A99-4919-4998-9AA3-E4632214FF5B}"/>
    <cellStyle name="20% - Accent1 6 3 3 5" xfId="1851" xr:uid="{38189E08-7D92-4A96-BB90-D8B2B5B8EBC8}"/>
    <cellStyle name="20% - Accent1 6 3 3 5 2" xfId="1852" xr:uid="{0A53725A-C738-4A98-8ED1-D95FB77C0210}"/>
    <cellStyle name="20% - Accent1 6 3 3 6" xfId="1853" xr:uid="{3025CCE7-0DE9-4069-9B2E-B492FD4D8198}"/>
    <cellStyle name="20% - Accent1 6 3 4" xfId="1854" xr:uid="{1E7072C3-3139-4C3E-8305-946983DF818D}"/>
    <cellStyle name="20% - Accent1 6 3 4 2" xfId="1855" xr:uid="{B06180E9-4B97-4193-A41C-9DFCA603A542}"/>
    <cellStyle name="20% - Accent1 6 3 4 2 2" xfId="1856" xr:uid="{FE0DF169-176D-46EA-96BB-7E5B2D320514}"/>
    <cellStyle name="20% - Accent1 6 3 4 3" xfId="1857" xr:uid="{F516C37E-CA0A-4E03-A271-90D351859672}"/>
    <cellStyle name="20% - Accent1 6 3 4 3 2" xfId="1858" xr:uid="{5C9D0152-B251-4E0B-A185-320DE4AC7CF9}"/>
    <cellStyle name="20% - Accent1 6 3 4 4" xfId="1859" xr:uid="{F43DFB0E-3BA7-4CC9-9370-7C0729331523}"/>
    <cellStyle name="20% - Accent1 6 3 5" xfId="1860" xr:uid="{AFD86F22-20F3-4B28-99D6-BBC4E67E4AFF}"/>
    <cellStyle name="20% - Accent1 6 3 5 2" xfId="1861" xr:uid="{642A59C4-EC9B-42F1-9A07-7ED46D342D85}"/>
    <cellStyle name="20% - Accent1 6 3 6" xfId="1862" xr:uid="{4750FB6F-6D5E-4AD7-A4CC-AF368B691030}"/>
    <cellStyle name="20% - Accent1 6 3 6 2" xfId="1863" xr:uid="{C341B955-4430-4211-BC60-798587936FAA}"/>
    <cellStyle name="20% - Accent1 6 3 7" xfId="1864" xr:uid="{5178FC97-40BD-48BC-88D9-9294B0D6BFB3}"/>
    <cellStyle name="20% - Accent1 6 3 7 2" xfId="1865" xr:uid="{DF743C68-8F98-4BA3-96C9-AE1CF444857C}"/>
    <cellStyle name="20% - Accent1 6 3 8" xfId="1866" xr:uid="{80892C73-2CA6-4CD7-BA91-EDF49A463440}"/>
    <cellStyle name="20% - Accent1 6 3 8 2" xfId="1867" xr:uid="{064131CD-E2E9-4493-B21E-590D320FE376}"/>
    <cellStyle name="20% - Accent1 6 3 9" xfId="1868" xr:uid="{5E76EB1A-7A66-43F1-A566-E83DF10851D6}"/>
    <cellStyle name="20% - Accent1 6 3 9 2" xfId="1869" xr:uid="{652F7280-F00C-43B1-B34C-948D4566D327}"/>
    <cellStyle name="20% - Accent1 6 4" xfId="1870" xr:uid="{95587749-9E1E-4132-9438-34986D94E370}"/>
    <cellStyle name="20% - Accent1 6 4 10" xfId="1871" xr:uid="{3CBF34EF-DC4E-434F-8DB2-FDBC5C67B25A}"/>
    <cellStyle name="20% - Accent1 6 4 2" xfId="1872" xr:uid="{6226F5B7-A581-4AC9-B22A-3D1826AD1A71}"/>
    <cellStyle name="20% - Accent1 6 4 2 2" xfId="1873" xr:uid="{DE6162ED-0688-43B1-A130-65B35172CF4E}"/>
    <cellStyle name="20% - Accent1 6 4 2 2 2" xfId="1874" xr:uid="{97669EC5-A749-4D51-9A9C-AE5AA76C842E}"/>
    <cellStyle name="20% - Accent1 6 4 2 2 2 2" xfId="1875" xr:uid="{4A0DEA9B-8222-4864-8D49-9B098A798D54}"/>
    <cellStyle name="20% - Accent1 6 4 2 2 3" xfId="1876" xr:uid="{3791D5C0-7E40-46E4-920E-67CAB65EE673}"/>
    <cellStyle name="20% - Accent1 6 4 2 2 3 2" xfId="1877" xr:uid="{9A44CF62-24DF-4FA4-8962-871A418232E2}"/>
    <cellStyle name="20% - Accent1 6 4 2 2 4" xfId="1878" xr:uid="{651ED6A5-BF22-4611-872E-7ABC831D06F6}"/>
    <cellStyle name="20% - Accent1 6 4 2 3" xfId="1879" xr:uid="{4D0E7176-7025-4F42-8EBB-7EE546580200}"/>
    <cellStyle name="20% - Accent1 6 4 2 3 2" xfId="1880" xr:uid="{DB87D1C6-E59A-46A7-BC35-CFB009E6AF1F}"/>
    <cellStyle name="20% - Accent1 6 4 2 4" xfId="1881" xr:uid="{35D24B56-307E-4BC4-A466-195B5DEE7262}"/>
    <cellStyle name="20% - Accent1 6 4 2 4 2" xfId="1882" xr:uid="{68F5374A-0AB8-4B25-BDED-E54C7C2E29EC}"/>
    <cellStyle name="20% - Accent1 6 4 2 5" xfId="1883" xr:uid="{919B94FF-D856-4683-98EB-C6B0E9A4D855}"/>
    <cellStyle name="20% - Accent1 6 4 2 5 2" xfId="1884" xr:uid="{20A812C6-AAF3-4D96-8EC6-4C6DF1C9314C}"/>
    <cellStyle name="20% - Accent1 6 4 2 6" xfId="1885" xr:uid="{59C6723F-9180-4DD8-B865-0D28D5B9ABB5}"/>
    <cellStyle name="20% - Accent1 6 4 3" xfId="1886" xr:uid="{FC59976C-98DE-4B27-BA59-2BEE77D823E4}"/>
    <cellStyle name="20% - Accent1 6 4 3 2" xfId="1887" xr:uid="{B61A4D3D-1B66-4BFE-93B6-C314C5B2365B}"/>
    <cellStyle name="20% - Accent1 6 4 3 2 2" xfId="1888" xr:uid="{6FED829B-1E3E-4E14-9AF4-D6C70271FF7F}"/>
    <cellStyle name="20% - Accent1 6 4 3 2 2 2" xfId="1889" xr:uid="{50107BF9-4367-4552-86D9-61211A29B23D}"/>
    <cellStyle name="20% - Accent1 6 4 3 2 3" xfId="1890" xr:uid="{FDC96418-1E18-437B-9A84-ABBAAF3E5C56}"/>
    <cellStyle name="20% - Accent1 6 4 3 2 3 2" xfId="1891" xr:uid="{7EB96D21-11C9-4781-BC1B-065F92651169}"/>
    <cellStyle name="20% - Accent1 6 4 3 2 4" xfId="1892" xr:uid="{0D4F13C6-4D60-49B8-B952-EF4E1233DE8C}"/>
    <cellStyle name="20% - Accent1 6 4 3 3" xfId="1893" xr:uid="{33A5A3EB-8857-4F63-9F49-981547C91436}"/>
    <cellStyle name="20% - Accent1 6 4 3 3 2" xfId="1894" xr:uid="{B0A38D4A-2259-4588-B13A-6CFC6A0711CE}"/>
    <cellStyle name="20% - Accent1 6 4 3 4" xfId="1895" xr:uid="{19377941-77CD-414C-A022-63BDC9397DBF}"/>
    <cellStyle name="20% - Accent1 6 4 3 4 2" xfId="1896" xr:uid="{121EF52D-6A00-4D5E-8F3F-71ECFF038934}"/>
    <cellStyle name="20% - Accent1 6 4 3 5" xfId="1897" xr:uid="{860D4DE0-4C8E-4C40-B67B-C710048BAAD1}"/>
    <cellStyle name="20% - Accent1 6 4 3 5 2" xfId="1898" xr:uid="{347E6880-D6FD-40AB-B24F-58DCD0060912}"/>
    <cellStyle name="20% - Accent1 6 4 3 6" xfId="1899" xr:uid="{8B5974C0-0212-4724-B060-C48D98C9483A}"/>
    <cellStyle name="20% - Accent1 6 4 4" xfId="1900" xr:uid="{3D10B2DB-105E-4531-A2D2-5477B80B3A27}"/>
    <cellStyle name="20% - Accent1 6 4 4 2" xfId="1901" xr:uid="{FE91552F-C593-4FC3-A8FD-E801389728FD}"/>
    <cellStyle name="20% - Accent1 6 4 4 2 2" xfId="1902" xr:uid="{EE53C22E-97E5-4EBA-A468-18CCC2D71E5E}"/>
    <cellStyle name="20% - Accent1 6 4 4 3" xfId="1903" xr:uid="{40BBB772-36E6-42D5-90A0-E93412BB2D42}"/>
    <cellStyle name="20% - Accent1 6 4 4 3 2" xfId="1904" xr:uid="{DAA91764-0C1C-4437-AE7B-C71203F7A06E}"/>
    <cellStyle name="20% - Accent1 6 4 4 4" xfId="1905" xr:uid="{BDD54880-A85B-488E-988E-90CB187A44B3}"/>
    <cellStyle name="20% - Accent1 6 4 5" xfId="1906" xr:uid="{9E0A30D1-DBE1-436F-B2F7-3F15B0221807}"/>
    <cellStyle name="20% - Accent1 6 4 5 2" xfId="1907" xr:uid="{4E5EB0F9-52B0-4C1A-ADBD-19C8FAD3CBEE}"/>
    <cellStyle name="20% - Accent1 6 4 6" xfId="1908" xr:uid="{1C12F3C2-6D8B-4286-939C-CD60964C4C19}"/>
    <cellStyle name="20% - Accent1 6 4 6 2" xfId="1909" xr:uid="{2BFFBC2B-86D0-414F-A358-120B2F1AD4E6}"/>
    <cellStyle name="20% - Accent1 6 4 7" xfId="1910" xr:uid="{D93D271D-9158-41A7-BDF8-7B9B6B6AE965}"/>
    <cellStyle name="20% - Accent1 6 4 7 2" xfId="1911" xr:uid="{81483B2A-BDAD-4B8B-A1D0-8B385A7EF294}"/>
    <cellStyle name="20% - Accent1 6 4 8" xfId="1912" xr:uid="{9526E948-A8CE-4FC5-A92E-B9E4D95B7C45}"/>
    <cellStyle name="20% - Accent1 6 4 8 2" xfId="1913" xr:uid="{E8450A0C-41FA-4322-81DC-29F2242AB5A0}"/>
    <cellStyle name="20% - Accent1 6 4 9" xfId="1914" xr:uid="{63371508-243B-43F6-A3E2-786ABF4F963F}"/>
    <cellStyle name="20% - Accent1 6 4 9 2" xfId="1915" xr:uid="{CAFD8E45-FC15-48C4-934D-33E60DF59DA4}"/>
    <cellStyle name="20% - Accent1 6 5" xfId="1916" xr:uid="{B4EFB51E-3C31-417C-A38A-CE0D4CA0403B}"/>
    <cellStyle name="20% - Accent1 6 5 2" xfId="1917" xr:uid="{FC3BD429-4E76-4C71-873D-D9B563E86CDB}"/>
    <cellStyle name="20% - Accent1 6 5 2 2" xfId="1918" xr:uid="{2EA156DE-3D57-453A-AFF5-E45E7CE74961}"/>
    <cellStyle name="20% - Accent1 6 5 2 2 2" xfId="1919" xr:uid="{981619E5-4DC3-4C50-A3FB-6224DEDB6E5D}"/>
    <cellStyle name="20% - Accent1 6 5 2 3" xfId="1920" xr:uid="{BC66985D-D5E6-45E0-921B-30AA1464FE9E}"/>
    <cellStyle name="20% - Accent1 6 5 2 3 2" xfId="1921" xr:uid="{371D9E1A-9779-4716-AF5A-F82936558A2E}"/>
    <cellStyle name="20% - Accent1 6 5 2 4" xfId="1922" xr:uid="{5A8A1A04-2C41-49F3-B7B6-AAE252575B19}"/>
    <cellStyle name="20% - Accent1 6 5 3" xfId="1923" xr:uid="{E28DF866-F1FB-4A22-A040-567ABF44FD7F}"/>
    <cellStyle name="20% - Accent1 6 5 3 2" xfId="1924" xr:uid="{13763D6A-61FD-4357-BE31-6D910F6E60CB}"/>
    <cellStyle name="20% - Accent1 6 5 4" xfId="1925" xr:uid="{DE11CCF5-2733-4990-B7DE-1BB93D407AF5}"/>
    <cellStyle name="20% - Accent1 6 5 4 2" xfId="1926" xr:uid="{C7632C9E-4C0C-4940-AC3C-E11823ADA4A6}"/>
    <cellStyle name="20% - Accent1 6 5 5" xfId="1927" xr:uid="{F2C7CB3E-9412-4840-BF5E-A3941D3BB395}"/>
    <cellStyle name="20% - Accent1 6 5 5 2" xfId="1928" xr:uid="{FA5DAF2D-28FF-4D31-8C57-80A64E19C6CC}"/>
    <cellStyle name="20% - Accent1 6 5 6" xfId="1929" xr:uid="{57B37420-2F95-47BD-B9BC-08F5325FE3DD}"/>
    <cellStyle name="20% - Accent1 6 6" xfId="1930" xr:uid="{2BC4A15E-E743-45BE-AE3A-1F61F631417C}"/>
    <cellStyle name="20% - Accent1 6 6 2" xfId="1931" xr:uid="{68234DDF-1AC7-4780-ACCB-D4F9170F6F8B}"/>
    <cellStyle name="20% - Accent1 6 6 2 2" xfId="1932" xr:uid="{8CF707A9-44BF-4622-87BC-36A57BD5A9ED}"/>
    <cellStyle name="20% - Accent1 6 6 2 2 2" xfId="1933" xr:uid="{1620A0DE-AC6A-463B-A07F-6776204DF7DE}"/>
    <cellStyle name="20% - Accent1 6 6 2 3" xfId="1934" xr:uid="{532D1E89-DBD8-4E31-B00D-88C2654D4703}"/>
    <cellStyle name="20% - Accent1 6 6 2 3 2" xfId="1935" xr:uid="{EA39FEBA-B3A7-46DB-B2BA-04F05299CA28}"/>
    <cellStyle name="20% - Accent1 6 6 2 4" xfId="1936" xr:uid="{78A01927-ECB2-48C2-8C56-168C2E4A3E59}"/>
    <cellStyle name="20% - Accent1 6 6 3" xfId="1937" xr:uid="{84E48B49-0573-4E6D-9674-A1129B2C8ED9}"/>
    <cellStyle name="20% - Accent1 6 6 3 2" xfId="1938" xr:uid="{E13DDA77-5763-4E9C-9DBD-7D3E85F3DF63}"/>
    <cellStyle name="20% - Accent1 6 6 4" xfId="1939" xr:uid="{C0DB0987-4E7E-475C-8FEE-100FFD446128}"/>
    <cellStyle name="20% - Accent1 6 6 4 2" xfId="1940" xr:uid="{DDB5FF2C-7C50-43E1-8902-B7DD4A95B043}"/>
    <cellStyle name="20% - Accent1 6 6 5" xfId="1941" xr:uid="{4083819D-020D-4BD5-897B-CDA4DC93C806}"/>
    <cellStyle name="20% - Accent1 6 6 5 2" xfId="1942" xr:uid="{8BA0DFE2-5358-4ABF-BF4A-5CDC3B6DD889}"/>
    <cellStyle name="20% - Accent1 6 6 6" xfId="1943" xr:uid="{D96DB7B5-3446-46C1-A871-F9E029BE61B9}"/>
    <cellStyle name="20% - Accent1 6 7" xfId="1944" xr:uid="{F3175AD4-7418-4C54-A018-6F16976AC1C9}"/>
    <cellStyle name="20% - Accent1 6 7 2" xfId="1945" xr:uid="{0BBB1E98-C804-43A6-BE87-19C544B72BDF}"/>
    <cellStyle name="20% - Accent1 6 7 2 2" xfId="1946" xr:uid="{DC195AC3-6B6F-44D7-BD21-3DD29C3F6403}"/>
    <cellStyle name="20% - Accent1 6 7 3" xfId="1947" xr:uid="{E059681C-AC26-4380-8B12-43B6BA0C546C}"/>
    <cellStyle name="20% - Accent1 6 7 3 2" xfId="1948" xr:uid="{0E58DB46-1CB3-4DF2-859D-F3C98B4667DD}"/>
    <cellStyle name="20% - Accent1 6 7 4" xfId="1949" xr:uid="{1396A546-F902-4E39-A7F3-29E49BA651FA}"/>
    <cellStyle name="20% - Accent1 6 8" xfId="1950" xr:uid="{9B39391F-395A-44D8-9539-C97C18CAFC27}"/>
    <cellStyle name="20% - Accent1 6 8 2" xfId="1951" xr:uid="{2155C532-DE62-4728-A0F7-46F10FBE1EB2}"/>
    <cellStyle name="20% - Accent1 6 9" xfId="1952" xr:uid="{8521B62A-F7A4-4526-A470-FA880E868BE3}"/>
    <cellStyle name="20% - Accent1 6 9 2" xfId="1953" xr:uid="{F93E38B5-696E-442E-9AA4-92E4F6CA0DDC}"/>
    <cellStyle name="20% - Accent1 7" xfId="1954" xr:uid="{C002C1A1-507D-4EA7-8B5C-826B6CF43B85}"/>
    <cellStyle name="20% - Accent1 7 10" xfId="1955" xr:uid="{029C8B7A-32CE-48D2-B5E5-9989A9F16F29}"/>
    <cellStyle name="20% - Accent1 7 10 2" xfId="1956" xr:uid="{B7156736-AC10-43C8-A0C9-B4A5FBA8A6E1}"/>
    <cellStyle name="20% - Accent1 7 11" xfId="1957" xr:uid="{FE0B74B0-2415-41AF-80B5-B30A91AF3D83}"/>
    <cellStyle name="20% - Accent1 7 11 2" xfId="1958" xr:uid="{B036DEFC-9E9E-4074-8017-B1B54CCA2342}"/>
    <cellStyle name="20% - Accent1 7 12" xfId="1959" xr:uid="{404BACA8-F133-4C52-A702-D47C7B0FB53D}"/>
    <cellStyle name="20% - Accent1 7 13" xfId="1960" xr:uid="{99E46153-D418-4B98-8587-9946C9BF6014}"/>
    <cellStyle name="20% - Accent1 7 2" xfId="1961" xr:uid="{2C582E82-E454-408E-9EE4-91A82C64FD06}"/>
    <cellStyle name="20% - Accent1 7 2 10" xfId="1962" xr:uid="{645B0BC5-80C8-4602-A503-7E7768B6BDCA}"/>
    <cellStyle name="20% - Accent1 7 2 2" xfId="1963" xr:uid="{B0EC187F-93F6-4D1C-BEB8-F99022A69AFE}"/>
    <cellStyle name="20% - Accent1 7 2 2 2" xfId="1964" xr:uid="{927ED5B8-421D-46AC-BA1A-AE36767F1E9C}"/>
    <cellStyle name="20% - Accent1 7 2 2 2 2" xfId="1965" xr:uid="{340D113D-02C6-4D2E-82D8-B3C8A32FA68F}"/>
    <cellStyle name="20% - Accent1 7 2 2 2 2 2" xfId="1966" xr:uid="{D10FFC1B-65C4-44B4-B003-CBBAF5BE2029}"/>
    <cellStyle name="20% - Accent1 7 2 2 2 3" xfId="1967" xr:uid="{55A0D39C-56C2-471C-ADC6-5B93602B6D6D}"/>
    <cellStyle name="20% - Accent1 7 2 2 2 3 2" xfId="1968" xr:uid="{39B5E0C8-C13F-4926-9373-3150CA5BFA60}"/>
    <cellStyle name="20% - Accent1 7 2 2 2 4" xfId="1969" xr:uid="{3C30421B-71E5-4C68-93CA-4EE78F5A1F30}"/>
    <cellStyle name="20% - Accent1 7 2 2 3" xfId="1970" xr:uid="{11FF84AA-639D-4C3B-BA25-4151AE63FB5E}"/>
    <cellStyle name="20% - Accent1 7 2 2 3 2" xfId="1971" xr:uid="{28C737B0-9CFB-4740-A1DF-63349FC63AA4}"/>
    <cellStyle name="20% - Accent1 7 2 2 4" xfId="1972" xr:uid="{8E907CCF-C69B-43BC-9A45-AE5F9839434F}"/>
    <cellStyle name="20% - Accent1 7 2 2 4 2" xfId="1973" xr:uid="{DBD07365-488B-4E37-8855-D362574C5CE1}"/>
    <cellStyle name="20% - Accent1 7 2 2 5" xfId="1974" xr:uid="{19D3BCA5-E53A-49C5-AEE9-F0F87DFD047B}"/>
    <cellStyle name="20% - Accent1 7 2 2 5 2" xfId="1975" xr:uid="{54BFCFF5-56BF-42B4-B6E4-E93152FC8822}"/>
    <cellStyle name="20% - Accent1 7 2 2 6" xfId="1976" xr:uid="{88A5B8AE-EB0F-442F-B8F8-A9A9330CBC12}"/>
    <cellStyle name="20% - Accent1 7 2 2 6 2" xfId="1977" xr:uid="{938F11DB-0955-4354-A829-7DA919A5CE04}"/>
    <cellStyle name="20% - Accent1 7 2 2 7" xfId="1978" xr:uid="{19F2751E-4C6B-4B4D-B4DC-A1415BD120A3}"/>
    <cellStyle name="20% - Accent1 7 2 2 7 2" xfId="1979" xr:uid="{9C728B65-9268-4CFD-B352-51672094776C}"/>
    <cellStyle name="20% - Accent1 7 2 2 8" xfId="1980" xr:uid="{0139D6B3-900E-45A7-892C-0F384FCB0AEC}"/>
    <cellStyle name="20% - Accent1 7 2 3" xfId="1981" xr:uid="{E9B0FF28-7D38-48D7-A08D-14174756D669}"/>
    <cellStyle name="20% - Accent1 7 2 3 2" xfId="1982" xr:uid="{A9D2DE58-EEA3-42F9-8F3F-DF22223B22AF}"/>
    <cellStyle name="20% - Accent1 7 2 3 2 2" xfId="1983" xr:uid="{DD966E85-F2D8-49E5-BCDC-598B6BE1ABEE}"/>
    <cellStyle name="20% - Accent1 7 2 3 2 2 2" xfId="1984" xr:uid="{E51F43A3-5EC7-4C05-9D33-ABCCCB9A6211}"/>
    <cellStyle name="20% - Accent1 7 2 3 2 3" xfId="1985" xr:uid="{EB9B3112-207E-44DD-988B-64B33D5DAE79}"/>
    <cellStyle name="20% - Accent1 7 2 3 2 3 2" xfId="1986" xr:uid="{61B7F13D-D479-428D-970E-CF77AC232822}"/>
    <cellStyle name="20% - Accent1 7 2 3 2 4" xfId="1987" xr:uid="{FD177F67-4C1C-4F3A-8490-991AFA1C4A1F}"/>
    <cellStyle name="20% - Accent1 7 2 3 3" xfId="1988" xr:uid="{33B48FF7-83D9-4ABB-8833-58406BBBF3FB}"/>
    <cellStyle name="20% - Accent1 7 2 3 3 2" xfId="1989" xr:uid="{B20CABF7-8F99-40EE-8EAB-CDB2AF71A265}"/>
    <cellStyle name="20% - Accent1 7 2 3 4" xfId="1990" xr:uid="{72EAC51E-F38C-4011-97CA-A142E39D5A20}"/>
    <cellStyle name="20% - Accent1 7 2 3 4 2" xfId="1991" xr:uid="{D595C042-A163-4BAF-A00B-ACEA866C3170}"/>
    <cellStyle name="20% - Accent1 7 2 3 5" xfId="1992" xr:uid="{14B7D81D-AC05-4AD1-A73B-3A0C925C180C}"/>
    <cellStyle name="20% - Accent1 7 2 3 5 2" xfId="1993" xr:uid="{F4DB5C25-997F-495C-8A9B-9D07A4954150}"/>
    <cellStyle name="20% - Accent1 7 2 3 6" xfId="1994" xr:uid="{3B731613-4806-4F7B-9B10-9111866C3E17}"/>
    <cellStyle name="20% - Accent1 7 2 4" xfId="1995" xr:uid="{0A1C9132-A312-4984-8300-73515B911E3C}"/>
    <cellStyle name="20% - Accent1 7 2 4 2" xfId="1996" xr:uid="{DBE5DA7E-B4AD-4B5E-925A-C2D3F2EE473A}"/>
    <cellStyle name="20% - Accent1 7 2 4 2 2" xfId="1997" xr:uid="{3D777901-B2F9-4362-8C8D-0F91E4C5D7B0}"/>
    <cellStyle name="20% - Accent1 7 2 4 3" xfId="1998" xr:uid="{BE94B84D-1939-44F0-BAD6-D275E4D8280E}"/>
    <cellStyle name="20% - Accent1 7 2 4 3 2" xfId="1999" xr:uid="{26BBC84F-F4C2-423B-96E1-EB086BF7BCD4}"/>
    <cellStyle name="20% - Accent1 7 2 4 4" xfId="2000" xr:uid="{2E8974C8-D545-4C7B-8835-27B65D1987C2}"/>
    <cellStyle name="20% - Accent1 7 2 5" xfId="2001" xr:uid="{AF9E56B8-4055-4E37-8535-5ED349BE7728}"/>
    <cellStyle name="20% - Accent1 7 2 5 2" xfId="2002" xr:uid="{EF9E8111-1034-44CF-B01E-1CC910D2E114}"/>
    <cellStyle name="20% - Accent1 7 2 6" xfId="2003" xr:uid="{8EFA8B33-598B-47B6-82EE-F4F5B9AAECE2}"/>
    <cellStyle name="20% - Accent1 7 2 6 2" xfId="2004" xr:uid="{321F1C15-D321-4DD3-B95D-7AC7CC3C9E85}"/>
    <cellStyle name="20% - Accent1 7 2 7" xfId="2005" xr:uid="{D55768E9-FFC8-4118-A535-3761D18C802B}"/>
    <cellStyle name="20% - Accent1 7 2 7 2" xfId="2006" xr:uid="{7094A492-D2FB-4DD1-97FF-FD53B9A46947}"/>
    <cellStyle name="20% - Accent1 7 2 8" xfId="2007" xr:uid="{0DD110F1-FDC6-4D3F-ABB6-F5DBE5DA6CA7}"/>
    <cellStyle name="20% - Accent1 7 2 8 2" xfId="2008" xr:uid="{4A614279-6587-4054-AD8F-996C12C0FBC2}"/>
    <cellStyle name="20% - Accent1 7 2 9" xfId="2009" xr:uid="{3FB2AF27-814B-452B-AE09-F0097CFA0A53}"/>
    <cellStyle name="20% - Accent1 7 2 9 2" xfId="2010" xr:uid="{7C71D5A5-7C75-42B0-9C27-E33328C3C42A}"/>
    <cellStyle name="20% - Accent1 7 3" xfId="2011" xr:uid="{844E813F-BA97-49EB-AD3D-C8FAFCD333C7}"/>
    <cellStyle name="20% - Accent1 7 3 10" xfId="2012" xr:uid="{87ECFDD3-9EC3-4781-AD10-3679C573A0D4}"/>
    <cellStyle name="20% - Accent1 7 3 2" xfId="2013" xr:uid="{44B42476-90E8-4007-8915-3B58ED32586E}"/>
    <cellStyle name="20% - Accent1 7 3 2 2" xfId="2014" xr:uid="{A06DD414-2616-416F-B377-A99462D0DBA7}"/>
    <cellStyle name="20% - Accent1 7 3 2 2 2" xfId="2015" xr:uid="{23C15E36-EBF5-4405-A5CC-162AD8C27B3B}"/>
    <cellStyle name="20% - Accent1 7 3 2 2 2 2" xfId="2016" xr:uid="{72B792F3-BD4A-4AB7-A518-F88F36537D7F}"/>
    <cellStyle name="20% - Accent1 7 3 2 2 3" xfId="2017" xr:uid="{A8B0ABDB-2910-48DD-A55D-FB7B16517057}"/>
    <cellStyle name="20% - Accent1 7 3 2 2 3 2" xfId="2018" xr:uid="{C14690B4-AD02-428E-8118-A69CD961E8EC}"/>
    <cellStyle name="20% - Accent1 7 3 2 2 4" xfId="2019" xr:uid="{7DE4E9CA-D995-46D8-8EB0-B1B45DFFB55E}"/>
    <cellStyle name="20% - Accent1 7 3 2 3" xfId="2020" xr:uid="{5D5DEF2B-AD31-4C60-9E2F-78F60C99A5F0}"/>
    <cellStyle name="20% - Accent1 7 3 2 3 2" xfId="2021" xr:uid="{4D8C224B-BDE1-411C-ABC7-4B6C85619493}"/>
    <cellStyle name="20% - Accent1 7 3 2 4" xfId="2022" xr:uid="{F0104EAF-0336-4C27-8C36-B377BD5A01EA}"/>
    <cellStyle name="20% - Accent1 7 3 2 4 2" xfId="2023" xr:uid="{9EA83E07-7CC0-48C9-8FA2-887C6B1263D1}"/>
    <cellStyle name="20% - Accent1 7 3 2 5" xfId="2024" xr:uid="{CE05FB83-7263-4DB5-833F-CDC3E3144A25}"/>
    <cellStyle name="20% - Accent1 7 3 2 5 2" xfId="2025" xr:uid="{41A4DFCC-537D-463B-8801-738625836D1F}"/>
    <cellStyle name="20% - Accent1 7 3 2 6" xfId="2026" xr:uid="{6EF98BF3-1A2F-4B0B-B22A-EFC693A9FDBE}"/>
    <cellStyle name="20% - Accent1 7 3 2 6 2" xfId="2027" xr:uid="{F3B67808-942A-4553-AE49-C249DD8B6A2F}"/>
    <cellStyle name="20% - Accent1 7 3 2 7" xfId="2028" xr:uid="{16BA8D13-ABEB-4D7A-9AC0-76582A4BA691}"/>
    <cellStyle name="20% - Accent1 7 3 2 7 2" xfId="2029" xr:uid="{F53DB76F-5C32-4FF4-A554-90A633ED11B5}"/>
    <cellStyle name="20% - Accent1 7 3 2 8" xfId="2030" xr:uid="{655419CF-0339-4FBE-BB70-31399AB793D7}"/>
    <cellStyle name="20% - Accent1 7 3 3" xfId="2031" xr:uid="{02ECB356-69A7-47F3-B59D-D19AD79EE2B3}"/>
    <cellStyle name="20% - Accent1 7 3 3 2" xfId="2032" xr:uid="{CD88F575-89F1-452E-B15B-6D15CC9B9208}"/>
    <cellStyle name="20% - Accent1 7 3 3 2 2" xfId="2033" xr:uid="{4389617F-2970-4F7B-916D-32A9B9A4FD21}"/>
    <cellStyle name="20% - Accent1 7 3 3 2 2 2" xfId="2034" xr:uid="{CEAE50B1-E8C7-4395-A6AD-A7F7E216F9DD}"/>
    <cellStyle name="20% - Accent1 7 3 3 2 3" xfId="2035" xr:uid="{D7BF9D76-D873-42A6-A67F-032B04B9C442}"/>
    <cellStyle name="20% - Accent1 7 3 3 2 3 2" xfId="2036" xr:uid="{11EA65D9-7F9E-4943-970D-D5DBC2488FC9}"/>
    <cellStyle name="20% - Accent1 7 3 3 2 4" xfId="2037" xr:uid="{12BBBA41-50BE-4166-9810-3440BD49747D}"/>
    <cellStyle name="20% - Accent1 7 3 3 3" xfId="2038" xr:uid="{A2B6B31B-9AAB-4A6F-9CF7-BB04E63BCDC6}"/>
    <cellStyle name="20% - Accent1 7 3 3 3 2" xfId="2039" xr:uid="{91AF505E-A5B8-41FA-9BA6-399D8B4618EA}"/>
    <cellStyle name="20% - Accent1 7 3 3 4" xfId="2040" xr:uid="{4E23AE16-A918-46F1-A92A-6B3B9D41DB07}"/>
    <cellStyle name="20% - Accent1 7 3 3 4 2" xfId="2041" xr:uid="{F56ABFB6-9747-4246-84F2-519782055E8E}"/>
    <cellStyle name="20% - Accent1 7 3 3 5" xfId="2042" xr:uid="{7C17AA25-789E-46AD-A5EF-0389F8C41E37}"/>
    <cellStyle name="20% - Accent1 7 3 3 5 2" xfId="2043" xr:uid="{BB8E6253-D581-4CFF-9876-2066EA2FEFA6}"/>
    <cellStyle name="20% - Accent1 7 3 3 6" xfId="2044" xr:uid="{9D41E476-D58A-4716-B3C8-3FE0477454CD}"/>
    <cellStyle name="20% - Accent1 7 3 4" xfId="2045" xr:uid="{F6B22FB4-6D77-4751-9BD4-185823AEE389}"/>
    <cellStyle name="20% - Accent1 7 3 4 2" xfId="2046" xr:uid="{090BD601-4002-4B52-994B-596A61A5C521}"/>
    <cellStyle name="20% - Accent1 7 3 4 2 2" xfId="2047" xr:uid="{150759D8-B510-41AC-8F95-C933F1406EDD}"/>
    <cellStyle name="20% - Accent1 7 3 4 3" xfId="2048" xr:uid="{A064A628-F8AD-4823-8E19-87CCE0B23EF7}"/>
    <cellStyle name="20% - Accent1 7 3 4 3 2" xfId="2049" xr:uid="{5EB02C83-74A7-4DAB-96E4-6D50E6216247}"/>
    <cellStyle name="20% - Accent1 7 3 4 4" xfId="2050" xr:uid="{BBB33AA9-8611-4AFA-8F81-A34687F84C57}"/>
    <cellStyle name="20% - Accent1 7 3 5" xfId="2051" xr:uid="{F1407857-895E-47D8-B3C2-766FEFA13D31}"/>
    <cellStyle name="20% - Accent1 7 3 5 2" xfId="2052" xr:uid="{F3C2466C-6F15-4E66-A8EC-9686F3AB8F67}"/>
    <cellStyle name="20% - Accent1 7 3 6" xfId="2053" xr:uid="{D8BF9D84-FBC8-4146-92F7-A50B66AF7E16}"/>
    <cellStyle name="20% - Accent1 7 3 6 2" xfId="2054" xr:uid="{9036B418-5023-480D-A40E-757A30F46624}"/>
    <cellStyle name="20% - Accent1 7 3 7" xfId="2055" xr:uid="{155A950F-8218-47A1-8FF3-E6F2A6C43DD4}"/>
    <cellStyle name="20% - Accent1 7 3 7 2" xfId="2056" xr:uid="{BBEFED34-0B49-414D-88DB-1461AB98DC60}"/>
    <cellStyle name="20% - Accent1 7 3 8" xfId="2057" xr:uid="{83CC3A5B-52DA-4A5B-B13A-8029D0035961}"/>
    <cellStyle name="20% - Accent1 7 3 8 2" xfId="2058" xr:uid="{ED31E94A-537B-40CC-AD83-8EFFF2B1E234}"/>
    <cellStyle name="20% - Accent1 7 3 9" xfId="2059" xr:uid="{D283D106-A24E-433A-BCF9-3DB2BAB83A50}"/>
    <cellStyle name="20% - Accent1 7 3 9 2" xfId="2060" xr:uid="{ECA314BB-B593-44AC-A1C7-83657D5F4EF4}"/>
    <cellStyle name="20% - Accent1 7 4" xfId="2061" xr:uid="{12C2BF50-70C2-4716-B649-78005052FA1E}"/>
    <cellStyle name="20% - Accent1 7 4 2" xfId="2062" xr:uid="{F6E2893C-D6AE-4445-A5C0-FA84AD80779E}"/>
    <cellStyle name="20% - Accent1 7 4 2 2" xfId="2063" xr:uid="{A3FCD33A-57D2-4C68-A903-0C4C37F553F5}"/>
    <cellStyle name="20% - Accent1 7 4 2 2 2" xfId="2064" xr:uid="{FFEAED61-3DB9-4CC3-A38B-4742E4287AF9}"/>
    <cellStyle name="20% - Accent1 7 4 2 3" xfId="2065" xr:uid="{B659A1FE-F7FF-4312-AC88-DFEDC57C35DD}"/>
    <cellStyle name="20% - Accent1 7 4 2 3 2" xfId="2066" xr:uid="{62A11B91-0DB3-4128-AD9F-24FDF90D7842}"/>
    <cellStyle name="20% - Accent1 7 4 2 4" xfId="2067" xr:uid="{63867C96-BD14-411F-860C-4AE661453A53}"/>
    <cellStyle name="20% - Accent1 7 4 3" xfId="2068" xr:uid="{3B90C555-56CE-457C-90EB-DD101BDADD44}"/>
    <cellStyle name="20% - Accent1 7 4 3 2" xfId="2069" xr:uid="{FF764A79-BA7E-4AAA-97C9-F3A3D43E5A9F}"/>
    <cellStyle name="20% - Accent1 7 4 4" xfId="2070" xr:uid="{1AA02ECA-B524-464A-855A-55D4E51071F3}"/>
    <cellStyle name="20% - Accent1 7 4 4 2" xfId="2071" xr:uid="{5A6E3BE6-3EAF-4528-B10E-F73ABDF93D83}"/>
    <cellStyle name="20% - Accent1 7 4 5" xfId="2072" xr:uid="{127DD20C-ED0A-44F1-82F4-3E7129D56C18}"/>
    <cellStyle name="20% - Accent1 7 4 5 2" xfId="2073" xr:uid="{E03C0A73-EC38-423F-9D72-34676B42E640}"/>
    <cellStyle name="20% - Accent1 7 4 6" xfId="2074" xr:uid="{F617C86F-96A0-4BDC-A26F-7001B5AD145C}"/>
    <cellStyle name="20% - Accent1 7 4 6 2" xfId="2075" xr:uid="{4DE946F4-9803-431B-B448-8A04FC675875}"/>
    <cellStyle name="20% - Accent1 7 4 7" xfId="2076" xr:uid="{2533BBE9-F77C-47ED-B2E4-E7BA3004F276}"/>
    <cellStyle name="20% - Accent1 7 4 7 2" xfId="2077" xr:uid="{64E9DC7E-9358-467A-9B52-ADE581559069}"/>
    <cellStyle name="20% - Accent1 7 4 8" xfId="2078" xr:uid="{84A9F3A7-2526-41CA-9D48-778BC6779D60}"/>
    <cellStyle name="20% - Accent1 7 5" xfId="2079" xr:uid="{4B1081D9-D901-49A0-9FBE-AABF894FD692}"/>
    <cellStyle name="20% - Accent1 7 5 2" xfId="2080" xr:uid="{F9ED4ED6-70C6-44EA-A3AC-E899576D7A46}"/>
    <cellStyle name="20% - Accent1 7 5 2 2" xfId="2081" xr:uid="{47565E22-C6A6-4A53-9A8A-7AF59DA592C6}"/>
    <cellStyle name="20% - Accent1 7 5 2 2 2" xfId="2082" xr:uid="{EE83D719-6B26-4F0E-A74E-C245A316DB4C}"/>
    <cellStyle name="20% - Accent1 7 5 2 3" xfId="2083" xr:uid="{CE43D2E6-6BE1-4921-8A45-8F58A66B734B}"/>
    <cellStyle name="20% - Accent1 7 5 2 3 2" xfId="2084" xr:uid="{7DA354DD-C90A-4CE0-9C3D-018B1CDB47D2}"/>
    <cellStyle name="20% - Accent1 7 5 2 4" xfId="2085" xr:uid="{87AF218F-EFB3-4F11-A003-6B939D21AFC7}"/>
    <cellStyle name="20% - Accent1 7 5 3" xfId="2086" xr:uid="{1355EBE4-469B-4E9F-8734-0762792904E6}"/>
    <cellStyle name="20% - Accent1 7 5 3 2" xfId="2087" xr:uid="{60026CE3-6F5A-4337-8ACC-5699A15364D7}"/>
    <cellStyle name="20% - Accent1 7 5 4" xfId="2088" xr:uid="{EE2C1E99-BAB1-4ADE-9CA6-1B5056D437DD}"/>
    <cellStyle name="20% - Accent1 7 5 4 2" xfId="2089" xr:uid="{58D180AB-DF7C-46D9-856E-1CE81569E21D}"/>
    <cellStyle name="20% - Accent1 7 5 5" xfId="2090" xr:uid="{8DB5D1EC-BAC4-4872-8FCC-3BA2AF092114}"/>
    <cellStyle name="20% - Accent1 7 5 5 2" xfId="2091" xr:uid="{B4F0DD30-4D58-444D-B25E-CCE080636F24}"/>
    <cellStyle name="20% - Accent1 7 5 6" xfId="2092" xr:uid="{ECF668DA-88DA-4ED8-84D7-E776EA26D368}"/>
    <cellStyle name="20% - Accent1 7 6" xfId="2093" xr:uid="{6396F1D5-5FCD-42A6-A037-DE4395BB83C4}"/>
    <cellStyle name="20% - Accent1 7 6 2" xfId="2094" xr:uid="{50FEAB14-B939-4151-80CA-6C4DB622B561}"/>
    <cellStyle name="20% - Accent1 7 6 2 2" xfId="2095" xr:uid="{9BE3B4C4-F00C-48A3-BCBC-21C7ADC97BB3}"/>
    <cellStyle name="20% - Accent1 7 6 3" xfId="2096" xr:uid="{046214FA-DA25-49FA-B814-B6DD21537C1F}"/>
    <cellStyle name="20% - Accent1 7 6 3 2" xfId="2097" xr:uid="{55B2B1F7-AAD1-4164-A7DC-5F12C8FD35C1}"/>
    <cellStyle name="20% - Accent1 7 6 4" xfId="2098" xr:uid="{2D3A4015-061D-4921-91E7-7F1E993304A6}"/>
    <cellStyle name="20% - Accent1 7 7" xfId="2099" xr:uid="{25568681-1B58-45EB-8E27-2E9CEAA4B8D5}"/>
    <cellStyle name="20% - Accent1 7 7 2" xfId="2100" xr:uid="{63A9A39A-666B-477D-986B-7FA55D6040D9}"/>
    <cellStyle name="20% - Accent1 7 8" xfId="2101" xr:uid="{90595032-2079-4DEF-BB02-0A5263A39DCB}"/>
    <cellStyle name="20% - Accent1 7 8 2" xfId="2102" xr:uid="{9BEB67C8-6CD0-4FF3-B10C-CDB314E2E050}"/>
    <cellStyle name="20% - Accent1 7 9" xfId="2103" xr:uid="{58760995-3F28-4968-81F7-E7FF62A504A2}"/>
    <cellStyle name="20% - Accent1 7 9 2" xfId="2104" xr:uid="{DA344201-C73F-420F-9A65-8FFE005C0721}"/>
    <cellStyle name="20% - Accent1 8" xfId="2105" xr:uid="{4A8DD9B8-3B4A-46ED-BC8A-551E5A240F84}"/>
    <cellStyle name="20% - Accent1 8 10" xfId="2106" xr:uid="{AADF01C0-E740-46A8-AA9A-DD6BE94EB4D5}"/>
    <cellStyle name="20% - Accent1 8 11" xfId="2107" xr:uid="{35266F4C-290C-41BD-A854-D3DD957FB470}"/>
    <cellStyle name="20% - Accent1 8 2" xfId="2108" xr:uid="{C4809234-CEA9-4385-897B-D0DDCD28CD90}"/>
    <cellStyle name="20% - Accent1 8 2 2" xfId="2109" xr:uid="{532279D6-C113-4D7C-8988-6AAA40DE30C6}"/>
    <cellStyle name="20% - Accent1 8 2 2 2" xfId="2110" xr:uid="{E7B205D8-13A8-460D-8782-11215370EDF0}"/>
    <cellStyle name="20% - Accent1 8 2 2 2 2" xfId="2111" xr:uid="{E5AC51B7-2AB6-4661-AA0B-70E7AFC5FEB5}"/>
    <cellStyle name="20% - Accent1 8 2 2 3" xfId="2112" xr:uid="{03BD6786-1AB7-4765-9966-CAA90484C33E}"/>
    <cellStyle name="20% - Accent1 8 2 2 3 2" xfId="2113" xr:uid="{0BE7497E-A174-4D05-98AC-166D5AA2AC08}"/>
    <cellStyle name="20% - Accent1 8 2 2 4" xfId="2114" xr:uid="{EB8EA5DC-C0D0-45DE-B050-ABEB0E6A06EA}"/>
    <cellStyle name="20% - Accent1 8 2 2 4 2" xfId="2115" xr:uid="{AD3BB023-AD67-4773-895D-0744F5DDCF45}"/>
    <cellStyle name="20% - Accent1 8 2 2 5" xfId="2116" xr:uid="{1D8CD6C3-7CD5-4EBF-AAD8-079E500A990D}"/>
    <cellStyle name="20% - Accent1 8 2 2 5 2" xfId="2117" xr:uid="{9EBE2307-D904-4E4B-8E27-8CF4397A0BE7}"/>
    <cellStyle name="20% - Accent1 8 2 2 6" xfId="2118" xr:uid="{F2A3F51F-F61A-4202-A1E6-627ACC4E556E}"/>
    <cellStyle name="20% - Accent1 8 2 3" xfId="2119" xr:uid="{CBCB3455-BEA1-4C0B-AFCE-DAC9FDB21F1B}"/>
    <cellStyle name="20% - Accent1 8 2 3 2" xfId="2120" xr:uid="{92731919-6853-448D-84E4-E5CADADFCC80}"/>
    <cellStyle name="20% - Accent1 8 2 4" xfId="2121" xr:uid="{AD1BDC30-DA0B-48B5-AC60-26624B97DBB9}"/>
    <cellStyle name="20% - Accent1 8 2 4 2" xfId="2122" xr:uid="{8ED48D33-14E9-4DA1-AFCC-704F7DF06003}"/>
    <cellStyle name="20% - Accent1 8 2 5" xfId="2123" xr:uid="{F89ADC88-6EC5-4E4E-B3CA-56DD758440EC}"/>
    <cellStyle name="20% - Accent1 8 2 5 2" xfId="2124" xr:uid="{C7F4A7C9-A652-4F7E-97CF-798F078362D0}"/>
    <cellStyle name="20% - Accent1 8 2 6" xfId="2125" xr:uid="{386FAA34-268F-49CD-87FA-FD9E82450F88}"/>
    <cellStyle name="20% - Accent1 8 2 6 2" xfId="2126" xr:uid="{FFD28460-7B4C-49EA-A308-3C9210A690CF}"/>
    <cellStyle name="20% - Accent1 8 2 7" xfId="2127" xr:uid="{61EC0818-570B-4002-AD9C-919F7DE0CD88}"/>
    <cellStyle name="20% - Accent1 8 2 7 2" xfId="2128" xr:uid="{367B1930-5BF1-414A-8840-87FDB4E7618B}"/>
    <cellStyle name="20% - Accent1 8 2 8" xfId="2129" xr:uid="{C205ABFF-E370-4F4D-87B7-5E9EA14F8C67}"/>
    <cellStyle name="20% - Accent1 8 3" xfId="2130" xr:uid="{0F3E883E-7D11-420A-BABC-BE7EC7FF18B9}"/>
    <cellStyle name="20% - Accent1 8 3 2" xfId="2131" xr:uid="{D897AB2D-7A22-47AB-ACB9-60E88A3296EE}"/>
    <cellStyle name="20% - Accent1 8 3 2 2" xfId="2132" xr:uid="{28E60ABF-B852-4474-8327-61E752D137BF}"/>
    <cellStyle name="20% - Accent1 8 3 2 2 2" xfId="2133" xr:uid="{D1266E09-55EC-47F6-825B-D90F637C45AD}"/>
    <cellStyle name="20% - Accent1 8 3 2 3" xfId="2134" xr:uid="{1A55E44C-03B2-4110-87C7-0B987C761181}"/>
    <cellStyle name="20% - Accent1 8 3 2 3 2" xfId="2135" xr:uid="{C8772B37-D6F7-45A0-88A0-16046DEF409F}"/>
    <cellStyle name="20% - Accent1 8 3 2 4" xfId="2136" xr:uid="{09AEB340-EE3B-4386-A945-51EB1AF042A3}"/>
    <cellStyle name="20% - Accent1 8 3 2 4 2" xfId="2137" xr:uid="{80E4AC8F-A530-41DE-AF72-736412B15D81}"/>
    <cellStyle name="20% - Accent1 8 3 2 5" xfId="2138" xr:uid="{B58F8655-A3FD-4B89-A418-2E1707AE2024}"/>
    <cellStyle name="20% - Accent1 8 3 2 5 2" xfId="2139" xr:uid="{E648D926-1FDE-457A-80E5-EBB9EA496DD8}"/>
    <cellStyle name="20% - Accent1 8 3 2 6" xfId="2140" xr:uid="{A6D9B008-2704-486D-86E9-13C76AEC6D70}"/>
    <cellStyle name="20% - Accent1 8 3 3" xfId="2141" xr:uid="{530BD02D-4B9B-4868-AA1C-111DCB459DCC}"/>
    <cellStyle name="20% - Accent1 8 3 3 2" xfId="2142" xr:uid="{1C1D61DA-A491-44EB-B9F2-B02F36DFF2DD}"/>
    <cellStyle name="20% - Accent1 8 3 4" xfId="2143" xr:uid="{448DFD53-A22E-46C6-8A5E-DA6860ECC1DE}"/>
    <cellStyle name="20% - Accent1 8 3 4 2" xfId="2144" xr:uid="{8B36A469-FF3C-4706-89EE-384784528993}"/>
    <cellStyle name="20% - Accent1 8 3 5" xfId="2145" xr:uid="{EB36EBD7-89B3-4657-BF65-FEC4A9C5A72A}"/>
    <cellStyle name="20% - Accent1 8 3 5 2" xfId="2146" xr:uid="{F0E02733-FD33-4E13-9FFD-72D7CD8F487C}"/>
    <cellStyle name="20% - Accent1 8 3 6" xfId="2147" xr:uid="{683036A0-436A-4134-9D56-2662563F958C}"/>
    <cellStyle name="20% - Accent1 8 3 6 2" xfId="2148" xr:uid="{DE86780B-CEB8-46A0-87F6-B31D6D34385D}"/>
    <cellStyle name="20% - Accent1 8 3 7" xfId="2149" xr:uid="{716CCFEB-746B-4293-8A26-DFD2BA92F277}"/>
    <cellStyle name="20% - Accent1 8 3 7 2" xfId="2150" xr:uid="{4A410E5B-CBA7-49D0-950B-9ED81336F7E2}"/>
    <cellStyle name="20% - Accent1 8 3 8" xfId="2151" xr:uid="{70223902-9C1B-4DDC-B525-0EAF68376506}"/>
    <cellStyle name="20% - Accent1 8 4" xfId="2152" xr:uid="{C9C46BB9-74AD-411E-939D-EEFB627ECCA7}"/>
    <cellStyle name="20% - Accent1 8 4 2" xfId="2153" xr:uid="{97E7D5EC-5EC4-4615-9D2C-D01D43865CA3}"/>
    <cellStyle name="20% - Accent1 8 4 2 2" xfId="2154" xr:uid="{DF53CEFB-8241-4052-AD59-B2AA73910325}"/>
    <cellStyle name="20% - Accent1 8 4 3" xfId="2155" xr:uid="{EADBB02C-8E93-4203-A636-7CD98F74390D}"/>
    <cellStyle name="20% - Accent1 8 4 3 2" xfId="2156" xr:uid="{ADC1A14C-4566-4420-8E8A-743499DD1D1C}"/>
    <cellStyle name="20% - Accent1 8 4 4" xfId="2157" xr:uid="{A3599DAC-153D-4FCE-8AF1-0EBD145E5B2C}"/>
    <cellStyle name="20% - Accent1 8 4 4 2" xfId="2158" xr:uid="{654E5214-8B96-433B-939D-A0788F0C7540}"/>
    <cellStyle name="20% - Accent1 8 4 5" xfId="2159" xr:uid="{B99F6534-6D18-4B87-B460-31B874D681E8}"/>
    <cellStyle name="20% - Accent1 8 4 5 2" xfId="2160" xr:uid="{8007DB50-92D6-4F71-ACA3-FB69C8A6F880}"/>
    <cellStyle name="20% - Accent1 8 4 6" xfId="2161" xr:uid="{90229021-8E37-4A37-A3D3-5115D66B4AFC}"/>
    <cellStyle name="20% - Accent1 8 5" xfId="2162" xr:uid="{581ABB2B-1DB3-4E1F-B2AA-910B35C26C24}"/>
    <cellStyle name="20% - Accent1 8 5 2" xfId="2163" xr:uid="{EC24EDBE-CE9F-458E-9278-BF1B4745835F}"/>
    <cellStyle name="20% - Accent1 8 6" xfId="2164" xr:uid="{77E3193F-7E13-406A-9DE6-3195CF029C2C}"/>
    <cellStyle name="20% - Accent1 8 6 2" xfId="2165" xr:uid="{3E11F55C-549B-4236-95CE-53D40DE91F4F}"/>
    <cellStyle name="20% - Accent1 8 7" xfId="2166" xr:uid="{36771303-C8B1-483A-AB41-8D5F182097E3}"/>
    <cellStyle name="20% - Accent1 8 7 2" xfId="2167" xr:uid="{5CA04345-2930-4B56-9DB3-36852DB9A9DB}"/>
    <cellStyle name="20% - Accent1 8 8" xfId="2168" xr:uid="{6D7B7850-6B95-40A1-A3BD-19D622A8A156}"/>
    <cellStyle name="20% - Accent1 8 8 2" xfId="2169" xr:uid="{7AA4BCA0-5498-4EB1-994F-8F4B0B532D9C}"/>
    <cellStyle name="20% - Accent1 8 9" xfId="2170" xr:uid="{40B4DB1B-9305-4444-9325-72D2EFC7BDFD}"/>
    <cellStyle name="20% - Accent1 8 9 2" xfId="2171" xr:uid="{4D86672C-E90C-438C-9B6B-F1E1E14DED68}"/>
    <cellStyle name="20% - Accent1 9" xfId="2172" xr:uid="{329F0BD8-C867-4BA9-8DF1-199DC67D4D8A}"/>
    <cellStyle name="20% - Accent1 9 10" xfId="2173" xr:uid="{C907920E-DCF6-464D-BE21-A8DBEF0F60B7}"/>
    <cellStyle name="20% - Accent1 9 2" xfId="2174" xr:uid="{064EF306-8F5B-449D-AE2F-0C13E8514F25}"/>
    <cellStyle name="20% - Accent1 9 2 2" xfId="2175" xr:uid="{E6BD8DAD-4FAE-48FA-98C5-193B3E79B245}"/>
    <cellStyle name="20% - Accent1 9 2 2 2" xfId="2176" xr:uid="{EEA3C87F-4C34-49A9-9DF2-916E21C735D7}"/>
    <cellStyle name="20% - Accent1 9 2 2 2 2" xfId="2177" xr:uid="{2C8DE605-C442-4DFE-AC0D-89526FCF5F23}"/>
    <cellStyle name="20% - Accent1 9 2 2 3" xfId="2178" xr:uid="{34A741FF-1F48-4B27-B649-65057899E1C6}"/>
    <cellStyle name="20% - Accent1 9 2 2 3 2" xfId="2179" xr:uid="{0923263A-5D5F-4811-AB69-FF7A40F285A4}"/>
    <cellStyle name="20% - Accent1 9 2 2 4" xfId="2180" xr:uid="{B12B37D1-5957-43FB-B097-8A7DD7266565}"/>
    <cellStyle name="20% - Accent1 9 2 2 4 2" xfId="2181" xr:uid="{098D8A4A-73C0-425D-AC80-4004C27C86D6}"/>
    <cellStyle name="20% - Accent1 9 2 2 5" xfId="2182" xr:uid="{B0F4E1D1-C6FB-46F9-9D01-E24888D062BB}"/>
    <cellStyle name="20% - Accent1 9 2 2 5 2" xfId="2183" xr:uid="{1D579F85-A1E7-491A-A78B-A0E5825E210F}"/>
    <cellStyle name="20% - Accent1 9 2 2 6" xfId="2184" xr:uid="{5CD73AEF-6B6C-4357-8D76-B63AEF5DF371}"/>
    <cellStyle name="20% - Accent1 9 2 3" xfId="2185" xr:uid="{E87B2298-684E-4E59-94E2-7D8F761829A9}"/>
    <cellStyle name="20% - Accent1 9 2 3 2" xfId="2186" xr:uid="{E8B78241-A6C9-4400-8BEC-8316E9D8E77A}"/>
    <cellStyle name="20% - Accent1 9 2 4" xfId="2187" xr:uid="{EB6E586A-877E-4B73-A672-6581B7588DB9}"/>
    <cellStyle name="20% - Accent1 9 2 4 2" xfId="2188" xr:uid="{98FE78AE-543D-465D-8D2E-EEECCE6DBD53}"/>
    <cellStyle name="20% - Accent1 9 2 5" xfId="2189" xr:uid="{4F94FAF0-9231-462F-B56C-55E134C40A2A}"/>
    <cellStyle name="20% - Accent1 9 2 5 2" xfId="2190" xr:uid="{E2AE64CF-65FB-4FC8-85A6-749CE64FAB37}"/>
    <cellStyle name="20% - Accent1 9 2 6" xfId="2191" xr:uid="{6DBD58A4-A492-4083-88B4-119B05545982}"/>
    <cellStyle name="20% - Accent1 9 2 6 2" xfId="2192" xr:uid="{FCA08FCB-8F7B-44BD-992C-C7789B6ACD3B}"/>
    <cellStyle name="20% - Accent1 9 2 7" xfId="2193" xr:uid="{7F6BD92B-0541-4C63-A355-E513F04DEF44}"/>
    <cellStyle name="20% - Accent1 9 2 7 2" xfId="2194" xr:uid="{EE881E34-34F5-41D8-9825-7477FC3AD49E}"/>
    <cellStyle name="20% - Accent1 9 2 8" xfId="2195" xr:uid="{3CE5D174-BCE8-469D-AAC4-04482F2E7EE0}"/>
    <cellStyle name="20% - Accent1 9 3" xfId="2196" xr:uid="{3510AAB6-13DD-4B3D-A414-4F3D54CB8925}"/>
    <cellStyle name="20% - Accent1 9 3 2" xfId="2197" xr:uid="{8A163BA0-75C2-4522-B082-107E26201034}"/>
    <cellStyle name="20% - Accent1 9 3 2 2" xfId="2198" xr:uid="{ADDF4E60-C6B5-48E4-AE40-E28B6702BB36}"/>
    <cellStyle name="20% - Accent1 9 3 2 2 2" xfId="2199" xr:uid="{201B84EF-2DB5-4052-B917-BE2F7A6D3524}"/>
    <cellStyle name="20% - Accent1 9 3 2 3" xfId="2200" xr:uid="{FDF4FD82-4C27-4166-9869-E2E5E7DC8C93}"/>
    <cellStyle name="20% - Accent1 9 3 2 3 2" xfId="2201" xr:uid="{68D5D084-525C-419B-8BE9-726DCF8CF6A2}"/>
    <cellStyle name="20% - Accent1 9 3 2 4" xfId="2202" xr:uid="{95003771-1C83-47F1-98BA-1C89EA9FCA1D}"/>
    <cellStyle name="20% - Accent1 9 3 2 4 2" xfId="2203" xr:uid="{DDCF48BA-9397-4BDB-94FA-77246731EEC2}"/>
    <cellStyle name="20% - Accent1 9 3 2 5" xfId="2204" xr:uid="{6AE1DACA-3DFA-4B97-9BEF-C642D04B1D41}"/>
    <cellStyle name="20% - Accent1 9 3 2 5 2" xfId="2205" xr:uid="{2CC2537C-6ECA-400D-9948-55D848D552BE}"/>
    <cellStyle name="20% - Accent1 9 3 2 6" xfId="2206" xr:uid="{4998A6B0-3717-4980-A241-060D786600A8}"/>
    <cellStyle name="20% - Accent1 9 3 3" xfId="2207" xr:uid="{A0CF0E63-A1FA-49F2-ABBD-DF63D55DA34E}"/>
    <cellStyle name="20% - Accent1 9 3 3 2" xfId="2208" xr:uid="{D19A82D2-5A9A-432F-A4DF-484FB2604AA9}"/>
    <cellStyle name="20% - Accent1 9 3 4" xfId="2209" xr:uid="{D36E7AFE-A273-4022-8CAB-4F2466593631}"/>
    <cellStyle name="20% - Accent1 9 3 4 2" xfId="2210" xr:uid="{4453B5E2-D969-4E87-8659-1F72D4A9B43C}"/>
    <cellStyle name="20% - Accent1 9 3 5" xfId="2211" xr:uid="{8CD4476C-9464-461C-9B02-B1D353CAA6A5}"/>
    <cellStyle name="20% - Accent1 9 3 5 2" xfId="2212" xr:uid="{61037B34-124B-4011-9170-D482BCF2E2ED}"/>
    <cellStyle name="20% - Accent1 9 3 6" xfId="2213" xr:uid="{5E0C5272-3FB6-4C08-8F37-3E00004EA174}"/>
    <cellStyle name="20% - Accent1 9 3 6 2" xfId="2214" xr:uid="{A34BB2ED-3828-4CFF-A6AE-B3928ED0D9B5}"/>
    <cellStyle name="20% - Accent1 9 3 7" xfId="2215" xr:uid="{03728830-E7FA-4370-9D16-E96673E873FF}"/>
    <cellStyle name="20% - Accent1 9 3 7 2" xfId="2216" xr:uid="{0DCE6292-1D09-4082-8318-625F8097B750}"/>
    <cellStyle name="20% - Accent1 9 3 8" xfId="2217" xr:uid="{48CD7846-FB55-4CAB-BFAC-8C9529758782}"/>
    <cellStyle name="20% - Accent1 9 4" xfId="2218" xr:uid="{4DBE00B8-10F9-41FD-ABA2-AF2713436E87}"/>
    <cellStyle name="20% - Accent1 9 4 2" xfId="2219" xr:uid="{83414B98-FDC1-4D5C-94EE-668CAA57A9B3}"/>
    <cellStyle name="20% - Accent1 9 4 2 2" xfId="2220" xr:uid="{1D2C9382-09D8-4115-B0A8-7B1ECA750345}"/>
    <cellStyle name="20% - Accent1 9 4 3" xfId="2221" xr:uid="{5C2BE72D-7ED8-4C5F-B7BC-C84ECC21C3F2}"/>
    <cellStyle name="20% - Accent1 9 4 3 2" xfId="2222" xr:uid="{ACC22D66-B40F-46EF-9F84-ECBA3B82ACC7}"/>
    <cellStyle name="20% - Accent1 9 4 4" xfId="2223" xr:uid="{80A055A1-F59F-4492-AE26-123C274F6D03}"/>
    <cellStyle name="20% - Accent1 9 4 4 2" xfId="2224" xr:uid="{4E13E135-F325-4E70-BC39-8FED9E5D5E27}"/>
    <cellStyle name="20% - Accent1 9 4 5" xfId="2225" xr:uid="{930F5004-8F29-4FD9-B877-95E6B3CE7A97}"/>
    <cellStyle name="20% - Accent1 9 4 5 2" xfId="2226" xr:uid="{DE5EB33B-18C1-4FB4-B973-DDC24E524D70}"/>
    <cellStyle name="20% - Accent1 9 4 6" xfId="2227" xr:uid="{D560B960-39A5-49F8-A6DE-A2F2BB994508}"/>
    <cellStyle name="20% - Accent1 9 5" xfId="2228" xr:uid="{55E8782B-734B-4FD5-8368-771F411C5961}"/>
    <cellStyle name="20% - Accent1 9 5 2" xfId="2229" xr:uid="{8170DAC2-051A-44DF-9099-BE3F52298BA3}"/>
    <cellStyle name="20% - Accent1 9 6" xfId="2230" xr:uid="{CBD3BC7A-4292-45BE-9585-7333705AEB4B}"/>
    <cellStyle name="20% - Accent1 9 6 2" xfId="2231" xr:uid="{115D42E7-DB6E-4B40-87F8-0A7B61E681C2}"/>
    <cellStyle name="20% - Accent1 9 7" xfId="2232" xr:uid="{D43531F7-885B-4D6E-BB65-7A7815052B8C}"/>
    <cellStyle name="20% - Accent1 9 7 2" xfId="2233" xr:uid="{25606C61-CED8-4DA1-8DC6-AAB7A99ED5D7}"/>
    <cellStyle name="20% - Accent1 9 8" xfId="2234" xr:uid="{5530D8FF-F113-4E21-90A5-85813DDDE23D}"/>
    <cellStyle name="20% - Accent1 9 8 2" xfId="2235" xr:uid="{2CEACA5C-A2F5-4C94-B3E7-C26E39788938}"/>
    <cellStyle name="20% - Accent1 9 9" xfId="2236" xr:uid="{52AFD8BC-ED9D-4CBE-9CA5-F2898D4F9CE9}"/>
    <cellStyle name="20% - Accent1 9 9 2" xfId="2237" xr:uid="{D26DD031-2304-46F4-A0FC-8AF15B389948}"/>
    <cellStyle name="20% - Accent2" xfId="2238" builtinId="34" customBuiltin="1"/>
    <cellStyle name="20% - Accent2 10" xfId="2239" xr:uid="{E3D88F01-DDFC-4068-AC1A-24BA19784EB5}"/>
    <cellStyle name="20% - Accent2 10 10" xfId="2240" xr:uid="{528FD4C6-A281-4DF5-8776-0875FFC508A9}"/>
    <cellStyle name="20% - Accent2 10 2" xfId="2241" xr:uid="{CFC83397-06F7-463A-94C6-6231321DD36F}"/>
    <cellStyle name="20% - Accent2 10 2 2" xfId="2242" xr:uid="{80B4B126-0CEF-4325-A881-659D977EE814}"/>
    <cellStyle name="20% - Accent2 10 2 2 2" xfId="2243" xr:uid="{AD4EB8A0-3D1C-43C5-B5DB-E0DDF7BA7370}"/>
    <cellStyle name="20% - Accent2 10 2 2 2 2" xfId="2244" xr:uid="{415272FA-00EF-455C-9DF8-5AD8B7B88148}"/>
    <cellStyle name="20% - Accent2 10 2 2 3" xfId="2245" xr:uid="{DB6AF602-2A5B-4C63-93FC-988817632C48}"/>
    <cellStyle name="20% - Accent2 10 2 2 3 2" xfId="2246" xr:uid="{586FFDC7-780C-4904-A26D-1E8B8BC14901}"/>
    <cellStyle name="20% - Accent2 10 2 2 4" xfId="2247" xr:uid="{12DC7FFF-CE5E-4AED-957B-C5876568BC6B}"/>
    <cellStyle name="20% - Accent2 10 2 3" xfId="2248" xr:uid="{C8B17E40-616F-4700-9CA7-D020D6FCEF07}"/>
    <cellStyle name="20% - Accent2 10 2 3 2" xfId="2249" xr:uid="{3F7159B8-0BE4-4A3C-ADD8-8C4B4C47A690}"/>
    <cellStyle name="20% - Accent2 10 2 4" xfId="2250" xr:uid="{9D8BF427-4DE0-4B48-B788-1BED57EBA145}"/>
    <cellStyle name="20% - Accent2 10 2 4 2" xfId="2251" xr:uid="{B464AA14-3880-4849-ADEC-A134058B209F}"/>
    <cellStyle name="20% - Accent2 10 2 5" xfId="2252" xr:uid="{594AC5D5-B297-4495-A055-A01A70BF334B}"/>
    <cellStyle name="20% - Accent2 10 2 5 2" xfId="2253" xr:uid="{3C497F65-04D4-473F-BC3A-D947C71DAC04}"/>
    <cellStyle name="20% - Accent2 10 2 6" xfId="2254" xr:uid="{7CD6D46A-9A89-4A18-BB21-929BC8CE329E}"/>
    <cellStyle name="20% - Accent2 10 2 6 2" xfId="2255" xr:uid="{13D2BC38-2349-4524-95E6-6EBF8496E05A}"/>
    <cellStyle name="20% - Accent2 10 2 7" xfId="2256" xr:uid="{5302276C-0E85-4D72-A211-17FA81E61E83}"/>
    <cellStyle name="20% - Accent2 10 2 7 2" xfId="2257" xr:uid="{E4BCD793-BE35-4A99-AAE2-43629B4DFB00}"/>
    <cellStyle name="20% - Accent2 10 2 8" xfId="2258" xr:uid="{9843532E-D8DF-4CBB-B0F8-E53B6B8F1A54}"/>
    <cellStyle name="20% - Accent2 10 3" xfId="2259" xr:uid="{B6495767-47E1-4084-8844-19343412F5FA}"/>
    <cellStyle name="20% - Accent2 10 3 2" xfId="2260" xr:uid="{FFA9D49D-4A19-4CD5-B254-7735FDE20AA3}"/>
    <cellStyle name="20% - Accent2 10 3 2 2" xfId="2261" xr:uid="{17AEEBE0-48D4-45DB-A712-C5F7E02352EE}"/>
    <cellStyle name="20% - Accent2 10 3 2 2 2" xfId="2262" xr:uid="{2DAA3974-61D0-432F-ADE9-F16AA11683CD}"/>
    <cellStyle name="20% - Accent2 10 3 2 3" xfId="2263" xr:uid="{8102EBF6-18E9-4245-8A5C-8FB517972B7D}"/>
    <cellStyle name="20% - Accent2 10 3 2 3 2" xfId="2264" xr:uid="{A78E0409-B6F4-4255-ABBA-D26A3A4B103F}"/>
    <cellStyle name="20% - Accent2 10 3 2 4" xfId="2265" xr:uid="{C384DE18-A35E-46FD-A4E8-756FFC8D71D3}"/>
    <cellStyle name="20% - Accent2 10 3 3" xfId="2266" xr:uid="{BDF3D7D9-EC71-4323-95A4-45E9F65A5144}"/>
    <cellStyle name="20% - Accent2 10 3 3 2" xfId="2267" xr:uid="{827AD7D5-34AA-44A7-A75D-8EE45BDD9EC5}"/>
    <cellStyle name="20% - Accent2 10 3 4" xfId="2268" xr:uid="{C6E7FA3B-A9A5-4128-BFF4-E242647D42E4}"/>
    <cellStyle name="20% - Accent2 10 3 4 2" xfId="2269" xr:uid="{68575106-8002-40BB-8A4D-9B9AC9D649D7}"/>
    <cellStyle name="20% - Accent2 10 3 5" xfId="2270" xr:uid="{1D62A27D-2714-4D4E-9067-D8729C30F71F}"/>
    <cellStyle name="20% - Accent2 10 3 5 2" xfId="2271" xr:uid="{0530F3E4-DBF0-4F3A-9E08-DF5F92971E7B}"/>
    <cellStyle name="20% - Accent2 10 3 6" xfId="2272" xr:uid="{D56DF911-25FE-4563-8C30-04E2BE8E1542}"/>
    <cellStyle name="20% - Accent2 10 4" xfId="2273" xr:uid="{4E8B1197-862D-4E14-A9AB-7D47FA758FD1}"/>
    <cellStyle name="20% - Accent2 10 4 2" xfId="2274" xr:uid="{F6CE706F-C9FE-4417-A373-5E2765BB88F3}"/>
    <cellStyle name="20% - Accent2 10 4 2 2" xfId="2275" xr:uid="{3770D3D6-25CB-4F80-BE0D-F30F0B14CCB2}"/>
    <cellStyle name="20% - Accent2 10 4 3" xfId="2276" xr:uid="{3A69BA20-A0EB-4442-86E8-9ADD1BEE2793}"/>
    <cellStyle name="20% - Accent2 10 4 3 2" xfId="2277" xr:uid="{77C55B92-BA2A-46F1-AADC-C44E953C42C6}"/>
    <cellStyle name="20% - Accent2 10 4 4" xfId="2278" xr:uid="{77705256-4019-450B-9AC2-FBC06DF879E7}"/>
    <cellStyle name="20% - Accent2 10 5" xfId="2279" xr:uid="{DB627535-8B34-4952-8AC9-7DA2E4B59C62}"/>
    <cellStyle name="20% - Accent2 10 5 2" xfId="2280" xr:uid="{ADD158CC-27FE-412F-BB93-BCA612DED53D}"/>
    <cellStyle name="20% - Accent2 10 6" xfId="2281" xr:uid="{68D3C56B-2B14-4C72-8F16-B461E029AB37}"/>
    <cellStyle name="20% - Accent2 10 6 2" xfId="2282" xr:uid="{CFFAF2A4-8599-473C-B5A7-4DC8131C77D3}"/>
    <cellStyle name="20% - Accent2 10 7" xfId="2283" xr:uid="{81FCC322-275B-4F39-8359-3F5E9174ABC1}"/>
    <cellStyle name="20% - Accent2 10 7 2" xfId="2284" xr:uid="{C9B8DCCA-61F5-400A-B02C-DC8A557C8A17}"/>
    <cellStyle name="20% - Accent2 10 8" xfId="2285" xr:uid="{C3A7B8AD-7DC2-4356-8262-78DDE97F4868}"/>
    <cellStyle name="20% - Accent2 10 8 2" xfId="2286" xr:uid="{556D6BAE-CF74-41D9-9FED-C5434C5BBD9A}"/>
    <cellStyle name="20% - Accent2 10 9" xfId="2287" xr:uid="{57587F10-9F19-405D-9A32-61984F3903AF}"/>
    <cellStyle name="20% - Accent2 10 9 2" xfId="2288" xr:uid="{C9B25CDE-E851-46CC-977C-751679891EB9}"/>
    <cellStyle name="20% - Accent2 11" xfId="2289" xr:uid="{75031518-959A-46A4-BD8E-BB536ECED44F}"/>
    <cellStyle name="20% - Accent2 11 10" xfId="2290" xr:uid="{6DF836CE-01EA-4F1A-8CEB-3CB21DF34EB0}"/>
    <cellStyle name="20% - Accent2 11 2" xfId="2291" xr:uid="{997F7901-119F-4BF5-8B8B-5D48CCFE202A}"/>
    <cellStyle name="20% - Accent2 11 2 2" xfId="2292" xr:uid="{DA30030C-38D8-4254-95E7-337250F446A0}"/>
    <cellStyle name="20% - Accent2 11 2 2 2" xfId="2293" xr:uid="{02DA56CF-DB9E-46B8-A4DE-42E80D7840B8}"/>
    <cellStyle name="20% - Accent2 11 2 2 2 2" xfId="2294" xr:uid="{9EAD1BC8-0EE1-4DB3-B7AD-FCB7FFF95CEC}"/>
    <cellStyle name="20% - Accent2 11 2 2 3" xfId="2295" xr:uid="{561A2383-E013-4B7F-AF61-29567AB365FF}"/>
    <cellStyle name="20% - Accent2 11 2 2 3 2" xfId="2296" xr:uid="{D48D5AEB-ED3A-4987-8F12-358CCEA5FFED}"/>
    <cellStyle name="20% - Accent2 11 2 2 4" xfId="2297" xr:uid="{07C73E5C-B933-4843-AAE5-94D643EFBF8B}"/>
    <cellStyle name="20% - Accent2 11 2 3" xfId="2298" xr:uid="{D5F8551A-9A83-480D-8A21-2B0368CCB3F6}"/>
    <cellStyle name="20% - Accent2 11 2 3 2" xfId="2299" xr:uid="{08B39C50-DD3F-4CD4-986C-5E6C41841DA5}"/>
    <cellStyle name="20% - Accent2 11 2 4" xfId="2300" xr:uid="{70ECC23F-2446-4EFE-A811-7FEC6E7F5239}"/>
    <cellStyle name="20% - Accent2 11 2 4 2" xfId="2301" xr:uid="{6E857C2E-B41F-4645-A179-344CAB059785}"/>
    <cellStyle name="20% - Accent2 11 2 5" xfId="2302" xr:uid="{21B95265-4A48-40D3-9D18-ACB5D0777DA6}"/>
    <cellStyle name="20% - Accent2 11 2 5 2" xfId="2303" xr:uid="{72FF2752-BCE0-43C2-9868-39293A5F77B1}"/>
    <cellStyle name="20% - Accent2 11 2 6" xfId="2304" xr:uid="{5B972308-0207-45B8-8226-6BBDC0BC2D6D}"/>
    <cellStyle name="20% - Accent2 11 2 6 2" xfId="2305" xr:uid="{6EDBC7FF-FAEE-4165-B67C-F5908355AF83}"/>
    <cellStyle name="20% - Accent2 11 2 7" xfId="2306" xr:uid="{D4904C36-5CFE-4ECB-8324-57E83476AC0E}"/>
    <cellStyle name="20% - Accent2 11 2 7 2" xfId="2307" xr:uid="{6065F17B-D4C4-49D2-9A75-9B90329A135E}"/>
    <cellStyle name="20% - Accent2 11 2 8" xfId="2308" xr:uid="{B2D78DCB-38A6-492A-A95B-3B6D520C90E6}"/>
    <cellStyle name="20% - Accent2 11 3" xfId="2309" xr:uid="{4D9433CB-727D-42D8-9FA4-B21F00547B3C}"/>
    <cellStyle name="20% - Accent2 11 3 2" xfId="2310" xr:uid="{132B3ADD-BBED-4874-BB54-3C6D88A68D7F}"/>
    <cellStyle name="20% - Accent2 11 3 2 2" xfId="2311" xr:uid="{FD719A3C-1376-4E7B-8F58-DD1479961327}"/>
    <cellStyle name="20% - Accent2 11 3 2 2 2" xfId="2312" xr:uid="{88712D66-D537-4950-B2C0-BA00A10D140E}"/>
    <cellStyle name="20% - Accent2 11 3 2 3" xfId="2313" xr:uid="{EC504A11-DCC0-42F9-9034-C1A5FC3C4C99}"/>
    <cellStyle name="20% - Accent2 11 3 2 3 2" xfId="2314" xr:uid="{B413E6F3-A566-4E7D-A398-1D4514699936}"/>
    <cellStyle name="20% - Accent2 11 3 2 4" xfId="2315" xr:uid="{18253377-97F3-4D82-9B8D-DE7A71AFCCA1}"/>
    <cellStyle name="20% - Accent2 11 3 3" xfId="2316" xr:uid="{6D706C84-2149-473D-8F14-4C17E7892743}"/>
    <cellStyle name="20% - Accent2 11 3 3 2" xfId="2317" xr:uid="{557422D4-299B-4786-82F5-D6185B1FD6A8}"/>
    <cellStyle name="20% - Accent2 11 3 4" xfId="2318" xr:uid="{5FB24AC3-D006-462A-8FC6-A496C2DD594C}"/>
    <cellStyle name="20% - Accent2 11 3 4 2" xfId="2319" xr:uid="{420EC1D4-49C1-47C5-B0AC-01A08BE58D99}"/>
    <cellStyle name="20% - Accent2 11 3 5" xfId="2320" xr:uid="{D5F202DC-E3B0-415C-869B-B389FCF6E62E}"/>
    <cellStyle name="20% - Accent2 11 3 5 2" xfId="2321" xr:uid="{9099B229-E08B-4260-9873-60027B84CAB2}"/>
    <cellStyle name="20% - Accent2 11 3 6" xfId="2322" xr:uid="{17A23BCE-937A-4072-A7E8-73376D714E82}"/>
    <cellStyle name="20% - Accent2 11 4" xfId="2323" xr:uid="{4BD97229-9D5B-421C-AC3F-570E69DB3EE9}"/>
    <cellStyle name="20% - Accent2 11 4 2" xfId="2324" xr:uid="{D0345A9B-92D5-4AF1-AAE2-3DC1424B19DA}"/>
    <cellStyle name="20% - Accent2 11 4 2 2" xfId="2325" xr:uid="{998157EC-7DB7-4D41-BE39-B03CC2EAC27C}"/>
    <cellStyle name="20% - Accent2 11 4 3" xfId="2326" xr:uid="{E12EBC2C-83B9-464A-BF59-9AC6CC913255}"/>
    <cellStyle name="20% - Accent2 11 4 3 2" xfId="2327" xr:uid="{7F26D7E7-DFAC-444C-9F3D-1713B6381B38}"/>
    <cellStyle name="20% - Accent2 11 4 4" xfId="2328" xr:uid="{FAF422CA-0423-4A6A-864F-5790FCFA61EC}"/>
    <cellStyle name="20% - Accent2 11 5" xfId="2329" xr:uid="{6B86DFCC-BA88-4CE0-8A46-0C9488BCB0C2}"/>
    <cellStyle name="20% - Accent2 11 5 2" xfId="2330" xr:uid="{291630FB-9DCA-4246-86C0-73A8DDBF765C}"/>
    <cellStyle name="20% - Accent2 11 6" xfId="2331" xr:uid="{6038CCE0-C0E8-4C9F-BB6F-341DC8CB80E6}"/>
    <cellStyle name="20% - Accent2 11 6 2" xfId="2332" xr:uid="{AD33227D-CEFC-41F6-8D66-B0601A1BD491}"/>
    <cellStyle name="20% - Accent2 11 7" xfId="2333" xr:uid="{85D6CD30-E574-417B-9AF2-775224CD4B66}"/>
    <cellStyle name="20% - Accent2 11 7 2" xfId="2334" xr:uid="{C299907B-3153-46CF-94A3-952195937E34}"/>
    <cellStyle name="20% - Accent2 11 8" xfId="2335" xr:uid="{6CF91FEA-2B75-42AD-B575-41A6845315B0}"/>
    <cellStyle name="20% - Accent2 11 8 2" xfId="2336" xr:uid="{3DB659C3-3171-4B5C-9C0F-15B54D5A2493}"/>
    <cellStyle name="20% - Accent2 11 9" xfId="2337" xr:uid="{CE4A68FF-4A6F-4A7E-A3D8-69699E6C165F}"/>
    <cellStyle name="20% - Accent2 11 9 2" xfId="2338" xr:uid="{9D4BA079-49E0-4422-81BC-ABF27792AA28}"/>
    <cellStyle name="20% - Accent2 12" xfId="2339" xr:uid="{0595CFA9-7FE7-412E-89C9-F54B3230BD6E}"/>
    <cellStyle name="20% - Accent2 12 10" xfId="2340" xr:uid="{1C0AD61A-6F01-4FBE-8265-F43D179A63AB}"/>
    <cellStyle name="20% - Accent2 12 2" xfId="2341" xr:uid="{CD2BB18E-6D6E-4140-80CB-77DF7F7DDB74}"/>
    <cellStyle name="20% - Accent2 12 2 2" xfId="2342" xr:uid="{74785485-DCEB-4F49-A450-CCC88A7D7026}"/>
    <cellStyle name="20% - Accent2 12 2 2 2" xfId="2343" xr:uid="{1213B937-7EEA-486A-BC78-0C07C408B9C7}"/>
    <cellStyle name="20% - Accent2 12 2 2 2 2" xfId="2344" xr:uid="{86389CC1-056A-4757-B75C-BD3F050DC926}"/>
    <cellStyle name="20% - Accent2 12 2 2 3" xfId="2345" xr:uid="{A46EAD3D-710C-47E4-9D55-95E9F5A12D81}"/>
    <cellStyle name="20% - Accent2 12 2 2 3 2" xfId="2346" xr:uid="{B062C484-FF67-4BAC-BEAC-418F4BAF5341}"/>
    <cellStyle name="20% - Accent2 12 2 2 4" xfId="2347" xr:uid="{80C690F6-EFED-46CB-833F-89F8D90BB1C8}"/>
    <cellStyle name="20% - Accent2 12 2 3" xfId="2348" xr:uid="{D9C2489E-9688-49B1-9AC7-B481311E3947}"/>
    <cellStyle name="20% - Accent2 12 2 3 2" xfId="2349" xr:uid="{8587667D-2EAB-4F25-89C6-3FFEF3F0C0C9}"/>
    <cellStyle name="20% - Accent2 12 2 4" xfId="2350" xr:uid="{7D624962-4C24-4AD0-B14C-73862BBDAC90}"/>
    <cellStyle name="20% - Accent2 12 2 4 2" xfId="2351" xr:uid="{81B6F1B4-FEB4-46F8-8A4F-80CB96DCD226}"/>
    <cellStyle name="20% - Accent2 12 2 5" xfId="2352" xr:uid="{A7503DAA-C24D-43E9-8625-EE3BB030A07D}"/>
    <cellStyle name="20% - Accent2 12 2 5 2" xfId="2353" xr:uid="{823D2A11-D35D-49BF-9EF7-6A1E7AE76CEE}"/>
    <cellStyle name="20% - Accent2 12 2 6" xfId="2354" xr:uid="{D10211F8-0286-439F-8AF0-124A571D8FA8}"/>
    <cellStyle name="20% - Accent2 12 2 6 2" xfId="2355" xr:uid="{197397FC-D198-4D0D-BE15-14EE64CA4021}"/>
    <cellStyle name="20% - Accent2 12 2 7" xfId="2356" xr:uid="{2B291990-06A6-47C9-857D-375B9CEC4196}"/>
    <cellStyle name="20% - Accent2 12 2 7 2" xfId="2357" xr:uid="{826C0919-DC4A-4A37-9187-DDA02059020B}"/>
    <cellStyle name="20% - Accent2 12 2 8" xfId="2358" xr:uid="{E0560657-7D58-4410-AEDF-C39B01D4DF86}"/>
    <cellStyle name="20% - Accent2 12 3" xfId="2359" xr:uid="{28E960C1-B072-423E-AB9D-6161D767F0E5}"/>
    <cellStyle name="20% - Accent2 12 3 2" xfId="2360" xr:uid="{F571E5FB-7377-47D5-B337-6FEEADB01157}"/>
    <cellStyle name="20% - Accent2 12 3 2 2" xfId="2361" xr:uid="{FA5D9FA8-AE6B-444F-964E-C91E98C1EF10}"/>
    <cellStyle name="20% - Accent2 12 3 2 2 2" xfId="2362" xr:uid="{C9AE4E1A-2022-49ED-87F0-7A72D337E0E0}"/>
    <cellStyle name="20% - Accent2 12 3 2 3" xfId="2363" xr:uid="{00BFBA1D-79D0-4E7A-9B64-1A4D3718C812}"/>
    <cellStyle name="20% - Accent2 12 3 2 3 2" xfId="2364" xr:uid="{03239C9B-6707-48DC-A018-183509747342}"/>
    <cellStyle name="20% - Accent2 12 3 2 4" xfId="2365" xr:uid="{6FE2CE61-9363-4F23-8F75-6E8E5EF580C8}"/>
    <cellStyle name="20% - Accent2 12 3 3" xfId="2366" xr:uid="{32FD2B92-545C-4229-97AA-2B39A6A4398C}"/>
    <cellStyle name="20% - Accent2 12 3 3 2" xfId="2367" xr:uid="{3CF5C206-476A-4A1C-B596-837F0108EB20}"/>
    <cellStyle name="20% - Accent2 12 3 4" xfId="2368" xr:uid="{AA8663A0-28F8-4687-885F-82C0AE53D9E1}"/>
    <cellStyle name="20% - Accent2 12 3 4 2" xfId="2369" xr:uid="{A0C2D14E-2691-49D0-9FE5-3406FD40B247}"/>
    <cellStyle name="20% - Accent2 12 3 5" xfId="2370" xr:uid="{52FC6DC1-A6C2-4053-B1E8-33E2D280C52D}"/>
    <cellStyle name="20% - Accent2 12 3 5 2" xfId="2371" xr:uid="{3AB48994-1366-47EC-87B6-6B802F2E9A76}"/>
    <cellStyle name="20% - Accent2 12 3 6" xfId="2372" xr:uid="{DF02F46B-6FFF-48D9-A278-5124E3465016}"/>
    <cellStyle name="20% - Accent2 12 4" xfId="2373" xr:uid="{A0D6D5C8-7F83-4F9B-855B-A6789BBB019A}"/>
    <cellStyle name="20% - Accent2 12 4 2" xfId="2374" xr:uid="{F27B3987-CB07-40B9-BEDE-B8B6E7739DA2}"/>
    <cellStyle name="20% - Accent2 12 4 2 2" xfId="2375" xr:uid="{5C09427A-5B86-45A1-9FBE-420E3CE0456F}"/>
    <cellStyle name="20% - Accent2 12 4 3" xfId="2376" xr:uid="{4E541A30-84FA-452E-BF7D-970750FFD7F2}"/>
    <cellStyle name="20% - Accent2 12 4 3 2" xfId="2377" xr:uid="{2848B4CE-3237-4FDA-A936-0CA0B2A52372}"/>
    <cellStyle name="20% - Accent2 12 4 4" xfId="2378" xr:uid="{0875D099-E7B8-4399-B6BB-8C5CFF198077}"/>
    <cellStyle name="20% - Accent2 12 5" xfId="2379" xr:uid="{3CA00A61-C0E0-4B8E-8E41-1A0B2B5D3C2F}"/>
    <cellStyle name="20% - Accent2 12 5 2" xfId="2380" xr:uid="{08F6ECDD-C682-46AA-AED8-60C8566247BB}"/>
    <cellStyle name="20% - Accent2 12 6" xfId="2381" xr:uid="{CA26A2ED-0E58-4812-905F-7D71909BDB2C}"/>
    <cellStyle name="20% - Accent2 12 6 2" xfId="2382" xr:uid="{E4B640CE-A9C7-454D-98FB-7CEEFEF5613B}"/>
    <cellStyle name="20% - Accent2 12 7" xfId="2383" xr:uid="{D67E4AA4-D72C-4F93-8C61-0E8AF28C198A}"/>
    <cellStyle name="20% - Accent2 12 7 2" xfId="2384" xr:uid="{135A923E-DF37-4D7F-876D-11CC63DBA677}"/>
    <cellStyle name="20% - Accent2 12 8" xfId="2385" xr:uid="{149BB7C9-E1F4-41FB-AE45-026EC081DA5A}"/>
    <cellStyle name="20% - Accent2 12 8 2" xfId="2386" xr:uid="{5A5EB565-103C-4CC2-AD7A-7B27863EFC4F}"/>
    <cellStyle name="20% - Accent2 12 9" xfId="2387" xr:uid="{11C3F207-38A0-40B9-AB52-5810BCA8E572}"/>
    <cellStyle name="20% - Accent2 12 9 2" xfId="2388" xr:uid="{97BC8F81-E364-49EE-B284-D5B538A6087E}"/>
    <cellStyle name="20% - Accent2 13" xfId="2389" xr:uid="{C6421A92-49CB-4488-885F-AD301F555DCC}"/>
    <cellStyle name="20% - Accent2 13 10" xfId="2390" xr:uid="{127C69A6-233E-4D88-A898-760CD013EE32}"/>
    <cellStyle name="20% - Accent2 13 2" xfId="2391" xr:uid="{2E0F1F18-7D9E-4FE0-BE30-E5D356733D57}"/>
    <cellStyle name="20% - Accent2 13 2 2" xfId="2392" xr:uid="{E4937100-4003-4B89-80E3-AF57E290B2A0}"/>
    <cellStyle name="20% - Accent2 13 2 2 2" xfId="2393" xr:uid="{4BC6AF57-2427-4774-987A-1E0D6120E822}"/>
    <cellStyle name="20% - Accent2 13 2 2 2 2" xfId="2394" xr:uid="{17AA12C8-BB20-4C2A-A792-A2A5461CAF99}"/>
    <cellStyle name="20% - Accent2 13 2 2 3" xfId="2395" xr:uid="{D016635B-FC89-465E-BB19-19702678CD19}"/>
    <cellStyle name="20% - Accent2 13 2 2 3 2" xfId="2396" xr:uid="{FCF58923-E167-4001-978C-FD4E618D33D8}"/>
    <cellStyle name="20% - Accent2 13 2 2 4" xfId="2397" xr:uid="{C12259D5-41A8-406A-9A7A-0D02AA3C2F81}"/>
    <cellStyle name="20% - Accent2 13 2 3" xfId="2398" xr:uid="{F7AF708A-A34F-47DA-97C8-A3A03CFF163A}"/>
    <cellStyle name="20% - Accent2 13 2 3 2" xfId="2399" xr:uid="{A48F2095-F2DD-48FF-87CF-D86FC1C92CCF}"/>
    <cellStyle name="20% - Accent2 13 2 4" xfId="2400" xr:uid="{85D8A878-69C9-4979-A767-1041D9127804}"/>
    <cellStyle name="20% - Accent2 13 2 4 2" xfId="2401" xr:uid="{5BD71671-4729-40BB-B6C3-C544296674CD}"/>
    <cellStyle name="20% - Accent2 13 2 5" xfId="2402" xr:uid="{B3138119-88E1-4C9E-A148-5B8025F73D70}"/>
    <cellStyle name="20% - Accent2 13 2 5 2" xfId="2403" xr:uid="{FBB82EFC-ED14-4648-9877-1743B989B353}"/>
    <cellStyle name="20% - Accent2 13 2 6" xfId="2404" xr:uid="{A9EB37AF-0DF2-4595-91C9-5E409DCB45FE}"/>
    <cellStyle name="20% - Accent2 13 2 6 2" xfId="2405" xr:uid="{E2B67DA8-5FFE-4483-8A39-7F15E5C93AD5}"/>
    <cellStyle name="20% - Accent2 13 2 7" xfId="2406" xr:uid="{2E41426E-10E8-4A13-80F1-91C0F802BA9C}"/>
    <cellStyle name="20% - Accent2 13 2 7 2" xfId="2407" xr:uid="{AB9AE48D-E09C-417F-8CEA-D9B231AEA9DF}"/>
    <cellStyle name="20% - Accent2 13 2 8" xfId="2408" xr:uid="{E1D0DB6F-2D8C-44E9-BF03-1EB38433530F}"/>
    <cellStyle name="20% - Accent2 13 3" xfId="2409" xr:uid="{4B51EE34-A81B-4BF5-BAD2-6C762FBC2935}"/>
    <cellStyle name="20% - Accent2 13 3 2" xfId="2410" xr:uid="{63270F21-B02C-4E86-82EA-A00E7379B5B9}"/>
    <cellStyle name="20% - Accent2 13 3 2 2" xfId="2411" xr:uid="{6D7F5471-B7B2-49B6-90A5-86AA85F16C28}"/>
    <cellStyle name="20% - Accent2 13 3 2 2 2" xfId="2412" xr:uid="{18BAB05A-21EE-4AC3-A49B-11753792F8E2}"/>
    <cellStyle name="20% - Accent2 13 3 2 3" xfId="2413" xr:uid="{EB1C185F-EC11-4EFD-8943-EBAED805D77A}"/>
    <cellStyle name="20% - Accent2 13 3 2 3 2" xfId="2414" xr:uid="{6E465270-D63A-468A-A595-67B31966A56F}"/>
    <cellStyle name="20% - Accent2 13 3 2 4" xfId="2415" xr:uid="{D8630207-98A9-4B99-A3C9-2629658AAB28}"/>
    <cellStyle name="20% - Accent2 13 3 3" xfId="2416" xr:uid="{713F386B-773A-4188-A68B-D821D70FABDF}"/>
    <cellStyle name="20% - Accent2 13 3 3 2" xfId="2417" xr:uid="{39449218-F77A-4D69-8F52-5689D380C06D}"/>
    <cellStyle name="20% - Accent2 13 3 4" xfId="2418" xr:uid="{EF88D91A-9936-4CC0-8485-EC059517F043}"/>
    <cellStyle name="20% - Accent2 13 3 4 2" xfId="2419" xr:uid="{DAFE2CB5-03CC-4E96-873B-3BFA59EDA2E3}"/>
    <cellStyle name="20% - Accent2 13 3 5" xfId="2420" xr:uid="{5A50BED1-CA72-41E6-AE44-3FFD561EBA75}"/>
    <cellStyle name="20% - Accent2 13 3 5 2" xfId="2421" xr:uid="{1EABDFF1-1F8D-4BD8-A17F-BBCAE9336F8F}"/>
    <cellStyle name="20% - Accent2 13 3 6" xfId="2422" xr:uid="{41E306AB-D270-498F-B245-BA088266202F}"/>
    <cellStyle name="20% - Accent2 13 4" xfId="2423" xr:uid="{F54E4154-B1E5-4922-B396-4DCFAE6D3E4A}"/>
    <cellStyle name="20% - Accent2 13 4 2" xfId="2424" xr:uid="{8001521B-6446-4408-B183-7EBD29A64644}"/>
    <cellStyle name="20% - Accent2 13 4 2 2" xfId="2425" xr:uid="{AD89E818-CBCD-4F6D-890A-629B0931BA6D}"/>
    <cellStyle name="20% - Accent2 13 4 3" xfId="2426" xr:uid="{0CD62370-E8A3-4CC2-A11A-B311262E6A23}"/>
    <cellStyle name="20% - Accent2 13 4 3 2" xfId="2427" xr:uid="{5C7EC566-CFEF-4CDA-BDC9-1255CCF21EB4}"/>
    <cellStyle name="20% - Accent2 13 4 4" xfId="2428" xr:uid="{90D7E484-48AC-4F9E-AF7A-D28C34A7A18D}"/>
    <cellStyle name="20% - Accent2 13 5" xfId="2429" xr:uid="{38DA5EA5-2A8E-4A7D-8D5E-C3FEC68BAED2}"/>
    <cellStyle name="20% - Accent2 13 5 2" xfId="2430" xr:uid="{F7B52A64-316B-4CBD-8170-EE9C1BCAEA47}"/>
    <cellStyle name="20% - Accent2 13 6" xfId="2431" xr:uid="{AA0DD4EF-1187-4029-8443-6CB29E8C5E2C}"/>
    <cellStyle name="20% - Accent2 13 6 2" xfId="2432" xr:uid="{0719CBD7-A59F-4826-8973-D545535995F8}"/>
    <cellStyle name="20% - Accent2 13 7" xfId="2433" xr:uid="{4E5E661B-7DB3-470A-9CAA-410D73C3523B}"/>
    <cellStyle name="20% - Accent2 13 7 2" xfId="2434" xr:uid="{2733CA41-A6F2-48FE-8047-EA0064A0B670}"/>
    <cellStyle name="20% - Accent2 13 8" xfId="2435" xr:uid="{5CF0901C-10F6-4569-B81A-F3EFE1A9DEEC}"/>
    <cellStyle name="20% - Accent2 13 8 2" xfId="2436" xr:uid="{B6566AE5-796C-414E-A592-61859DB128A2}"/>
    <cellStyle name="20% - Accent2 13 9" xfId="2437" xr:uid="{8EA1009B-75FF-4E28-B01A-47C6B36D133F}"/>
    <cellStyle name="20% - Accent2 13 9 2" xfId="2438" xr:uid="{831AB611-088C-413D-BFAE-22185D809B0E}"/>
    <cellStyle name="20% - Accent2 14" xfId="2439" xr:uid="{F92C15D0-3C61-48A8-9DFC-9492267465BF}"/>
    <cellStyle name="20% - Accent2 14 10" xfId="2440" xr:uid="{FFFC039B-6A26-4DA7-BDBA-9F68C9570D68}"/>
    <cellStyle name="20% - Accent2 14 2" xfId="2441" xr:uid="{08991B0E-9C74-4958-8B84-57FA8D06F72C}"/>
    <cellStyle name="20% - Accent2 14 2 2" xfId="2442" xr:uid="{F93F5046-C0EA-47D2-87DB-6D35F9610CB6}"/>
    <cellStyle name="20% - Accent2 14 2 2 2" xfId="2443" xr:uid="{378DC99A-96EF-4916-AA20-CD33219C0DE9}"/>
    <cellStyle name="20% - Accent2 14 2 2 2 2" xfId="2444" xr:uid="{9E25CBE1-16F4-48A2-8352-451360C76882}"/>
    <cellStyle name="20% - Accent2 14 2 2 3" xfId="2445" xr:uid="{5516CA41-1625-40A4-A610-74373961F7B0}"/>
    <cellStyle name="20% - Accent2 14 2 2 3 2" xfId="2446" xr:uid="{8CCC0C5E-432D-4116-9105-638CA307D1F3}"/>
    <cellStyle name="20% - Accent2 14 2 2 4" xfId="2447" xr:uid="{D364F4BF-5577-42E4-A5B7-84CE5AEFB160}"/>
    <cellStyle name="20% - Accent2 14 2 3" xfId="2448" xr:uid="{47C3744C-7BD9-4B9E-8D6B-20D6186A9AF6}"/>
    <cellStyle name="20% - Accent2 14 2 3 2" xfId="2449" xr:uid="{A96E87C4-F538-49A3-941A-7B75D04D94EC}"/>
    <cellStyle name="20% - Accent2 14 2 4" xfId="2450" xr:uid="{0162BF00-A742-47F3-AAAA-4E1819C8BE8D}"/>
    <cellStyle name="20% - Accent2 14 2 4 2" xfId="2451" xr:uid="{3D5198AB-9BDD-46E7-A308-51F6C90C98C6}"/>
    <cellStyle name="20% - Accent2 14 2 5" xfId="2452" xr:uid="{254370B4-743C-45E4-A708-C8E4F30A9FCC}"/>
    <cellStyle name="20% - Accent2 14 2 5 2" xfId="2453" xr:uid="{4F41CDAD-79F6-4E29-9E4E-7CC90DDC26E7}"/>
    <cellStyle name="20% - Accent2 14 2 6" xfId="2454" xr:uid="{AAD50444-C30D-459D-B90C-8C4C488BD0B8}"/>
    <cellStyle name="20% - Accent2 14 2 6 2" xfId="2455" xr:uid="{84F02C04-EC90-4A86-B422-A59DBADA0695}"/>
    <cellStyle name="20% - Accent2 14 2 7" xfId="2456" xr:uid="{B8236693-9551-406C-A2C7-C49E3EE53978}"/>
    <cellStyle name="20% - Accent2 14 2 7 2" xfId="2457" xr:uid="{9A413BFF-59C2-432E-BF55-4ED3E8AE0E39}"/>
    <cellStyle name="20% - Accent2 14 2 8" xfId="2458" xr:uid="{6325497E-3989-4FC0-B914-8B808737576A}"/>
    <cellStyle name="20% - Accent2 14 3" xfId="2459" xr:uid="{C11BD3F2-A538-4B29-A50E-94E669A9AA54}"/>
    <cellStyle name="20% - Accent2 14 3 2" xfId="2460" xr:uid="{8112358B-3490-40B9-B2FE-0709D94879C7}"/>
    <cellStyle name="20% - Accent2 14 3 2 2" xfId="2461" xr:uid="{3FF5E83F-FCA0-46C1-A614-4D31A3B63170}"/>
    <cellStyle name="20% - Accent2 14 3 2 2 2" xfId="2462" xr:uid="{D51A0512-B6E3-4630-A823-3C5E92792F51}"/>
    <cellStyle name="20% - Accent2 14 3 2 3" xfId="2463" xr:uid="{27F0161D-ACC3-4365-9DA4-3529A3696053}"/>
    <cellStyle name="20% - Accent2 14 3 2 3 2" xfId="2464" xr:uid="{8E67E5B6-8CB7-4FA8-9299-57AE35134217}"/>
    <cellStyle name="20% - Accent2 14 3 2 4" xfId="2465" xr:uid="{60416B76-30C7-49E7-942F-3B3EEC14BDF8}"/>
    <cellStyle name="20% - Accent2 14 3 3" xfId="2466" xr:uid="{39269C26-6C62-40FE-AC60-C9BC4D015DB6}"/>
    <cellStyle name="20% - Accent2 14 3 3 2" xfId="2467" xr:uid="{D005671F-0BDE-49C5-9A7A-F7E055D6D156}"/>
    <cellStyle name="20% - Accent2 14 3 4" xfId="2468" xr:uid="{73757A9E-FFE4-4354-809F-FFCD4BC400FA}"/>
    <cellStyle name="20% - Accent2 14 3 4 2" xfId="2469" xr:uid="{8666C93C-DF00-4D7B-A1E3-6E49097F746A}"/>
    <cellStyle name="20% - Accent2 14 3 5" xfId="2470" xr:uid="{D5302A83-6AAB-4C6C-97C0-64078336DA7E}"/>
    <cellStyle name="20% - Accent2 14 3 5 2" xfId="2471" xr:uid="{1250B36C-F0F1-4B6A-A5A8-7AD40F2F339E}"/>
    <cellStyle name="20% - Accent2 14 3 6" xfId="2472" xr:uid="{C4A86D3F-7063-47F1-98A2-9EEA958FEE3A}"/>
    <cellStyle name="20% - Accent2 14 4" xfId="2473" xr:uid="{BBFE1790-6237-426A-B619-FED90A564639}"/>
    <cellStyle name="20% - Accent2 14 4 2" xfId="2474" xr:uid="{0346558E-F6B1-483B-A9C2-C6969DC2EE9D}"/>
    <cellStyle name="20% - Accent2 14 4 2 2" xfId="2475" xr:uid="{A528AE44-DE86-44E2-B633-0BD436CFAD2A}"/>
    <cellStyle name="20% - Accent2 14 4 3" xfId="2476" xr:uid="{EF4B4499-D1AF-4ED7-9F16-308A95A401FB}"/>
    <cellStyle name="20% - Accent2 14 4 3 2" xfId="2477" xr:uid="{A08F903A-2B5E-4182-B390-4DB8EB51BECE}"/>
    <cellStyle name="20% - Accent2 14 4 4" xfId="2478" xr:uid="{8B0056F0-CA49-4F80-BE9D-529EDB162F16}"/>
    <cellStyle name="20% - Accent2 14 5" xfId="2479" xr:uid="{232124C0-1E7C-452D-AF0B-4E04D40EAB46}"/>
    <cellStyle name="20% - Accent2 14 5 2" xfId="2480" xr:uid="{CF2A9287-A186-4C14-AF7F-7B250DDBD83F}"/>
    <cellStyle name="20% - Accent2 14 6" xfId="2481" xr:uid="{22D1786A-6F9D-47AE-9156-69BAD9725F84}"/>
    <cellStyle name="20% - Accent2 14 6 2" xfId="2482" xr:uid="{05ED3E4F-60E8-422D-9DFE-2EF8C1D43075}"/>
    <cellStyle name="20% - Accent2 14 7" xfId="2483" xr:uid="{27C70BC5-F274-47C9-92CA-322BC750AE9D}"/>
    <cellStyle name="20% - Accent2 14 7 2" xfId="2484" xr:uid="{8971A075-2910-4EDB-8F19-541B4B9706AB}"/>
    <cellStyle name="20% - Accent2 14 8" xfId="2485" xr:uid="{1EDC6258-CE2B-49C6-AF6D-B2DB1A96A4A8}"/>
    <cellStyle name="20% - Accent2 14 8 2" xfId="2486" xr:uid="{AF1FAB05-4169-4FAB-98B0-BCAF225CD9E1}"/>
    <cellStyle name="20% - Accent2 14 9" xfId="2487" xr:uid="{86CF6C1C-6E20-4F16-9E57-878A543961F9}"/>
    <cellStyle name="20% - Accent2 14 9 2" xfId="2488" xr:uid="{757B91E0-33C4-4DE4-8C27-972EE98ADFC3}"/>
    <cellStyle name="20% - Accent2 15" xfId="2489" xr:uid="{A5D7A543-E69F-4892-957E-43C1A028FAD1}"/>
    <cellStyle name="20% - Accent2 15 10" xfId="2490" xr:uid="{304C3C64-6BDE-4761-9DC2-8D00B7ABEE9C}"/>
    <cellStyle name="20% - Accent2 15 2" xfId="2491" xr:uid="{1F5A921E-29D7-4BDA-BB70-8E8971FE5FE0}"/>
    <cellStyle name="20% - Accent2 15 2 2" xfId="2492" xr:uid="{4C40DAFC-00C9-449D-9459-788FBDCE05E5}"/>
    <cellStyle name="20% - Accent2 15 2 2 2" xfId="2493" xr:uid="{4A297961-4F34-4E20-8118-4A12909D4839}"/>
    <cellStyle name="20% - Accent2 15 2 2 2 2" xfId="2494" xr:uid="{3FCFA345-49B4-4837-A339-04FB1900E6EE}"/>
    <cellStyle name="20% - Accent2 15 2 2 3" xfId="2495" xr:uid="{A3AC7603-E18B-4264-836B-78B1DE231188}"/>
    <cellStyle name="20% - Accent2 15 2 2 3 2" xfId="2496" xr:uid="{6A2B816D-D43D-4DB1-9435-2A166BED18E5}"/>
    <cellStyle name="20% - Accent2 15 2 2 4" xfId="2497" xr:uid="{4E9BEAAF-2029-47D7-82ED-8E19DE804047}"/>
    <cellStyle name="20% - Accent2 15 2 3" xfId="2498" xr:uid="{CD46C072-F1C2-4BE7-A454-E99761698B31}"/>
    <cellStyle name="20% - Accent2 15 2 3 2" xfId="2499" xr:uid="{2329931B-DAB3-451B-AEA9-5B6A3B492333}"/>
    <cellStyle name="20% - Accent2 15 2 4" xfId="2500" xr:uid="{4559A8D0-759E-449B-84D7-F58335F44589}"/>
    <cellStyle name="20% - Accent2 15 2 4 2" xfId="2501" xr:uid="{9A716BF3-FFB8-4A1D-B495-5F219E8BCB60}"/>
    <cellStyle name="20% - Accent2 15 2 5" xfId="2502" xr:uid="{0BD59BD9-5A92-474F-ABAB-DCDFC4E1DCF8}"/>
    <cellStyle name="20% - Accent2 15 2 5 2" xfId="2503" xr:uid="{143A9975-8F54-4D6F-AA85-C3B139014E14}"/>
    <cellStyle name="20% - Accent2 15 2 6" xfId="2504" xr:uid="{486BBACA-276F-4C41-AEB0-D2488432E8B1}"/>
    <cellStyle name="20% - Accent2 15 2 6 2" xfId="2505" xr:uid="{FEB2A0B7-23BA-4077-AFCD-FCE38C47F5A6}"/>
    <cellStyle name="20% - Accent2 15 2 7" xfId="2506" xr:uid="{52C33344-7F0A-461A-AA4A-BF88C09E17DE}"/>
    <cellStyle name="20% - Accent2 15 2 7 2" xfId="2507" xr:uid="{FFBEF100-668B-41D0-853F-BB61BCDD677C}"/>
    <cellStyle name="20% - Accent2 15 2 8" xfId="2508" xr:uid="{80551CD2-2C94-4373-A9A0-F4BD593BA6DB}"/>
    <cellStyle name="20% - Accent2 15 3" xfId="2509" xr:uid="{08BE3F3F-356F-4AAA-99D2-9B20EF580659}"/>
    <cellStyle name="20% - Accent2 15 3 2" xfId="2510" xr:uid="{0229B801-1EA4-446B-A266-08AACA810BEC}"/>
    <cellStyle name="20% - Accent2 15 3 2 2" xfId="2511" xr:uid="{A6FB340D-7701-4FA4-89A9-68F6181F4B56}"/>
    <cellStyle name="20% - Accent2 15 3 2 2 2" xfId="2512" xr:uid="{48A18C65-8BC8-4D6D-9F88-90948B47F617}"/>
    <cellStyle name="20% - Accent2 15 3 2 3" xfId="2513" xr:uid="{E7D0EA80-17D9-418B-BED9-0BD0979C434F}"/>
    <cellStyle name="20% - Accent2 15 3 2 3 2" xfId="2514" xr:uid="{61AB4A20-64E2-474F-BD6A-999D12E74462}"/>
    <cellStyle name="20% - Accent2 15 3 2 4" xfId="2515" xr:uid="{18B06675-330F-4DEB-A166-E19C94562F66}"/>
    <cellStyle name="20% - Accent2 15 3 3" xfId="2516" xr:uid="{954AB6A1-CF5F-42DD-933D-E3B53E783D50}"/>
    <cellStyle name="20% - Accent2 15 3 3 2" xfId="2517" xr:uid="{C27DB07A-0AC0-43AE-9096-E29A91DC1135}"/>
    <cellStyle name="20% - Accent2 15 3 4" xfId="2518" xr:uid="{355745B3-ABE1-4F81-95AF-4B5F2F8097CF}"/>
    <cellStyle name="20% - Accent2 15 3 4 2" xfId="2519" xr:uid="{2BD1D37B-C2A6-4681-BB92-3ED0E84591B9}"/>
    <cellStyle name="20% - Accent2 15 3 5" xfId="2520" xr:uid="{359049DF-053D-4809-B480-CCC6E2F70909}"/>
    <cellStyle name="20% - Accent2 15 3 5 2" xfId="2521" xr:uid="{4E74DF5A-5E30-48C6-BEF5-73388D9341EB}"/>
    <cellStyle name="20% - Accent2 15 3 6" xfId="2522" xr:uid="{74B0F717-58D9-4477-A1A1-B9C0D47594EB}"/>
    <cellStyle name="20% - Accent2 15 4" xfId="2523" xr:uid="{327E3020-0568-43D3-A036-23FB2267D2B2}"/>
    <cellStyle name="20% - Accent2 15 4 2" xfId="2524" xr:uid="{825E5E8D-382D-4A98-A432-6510ED6C6FFC}"/>
    <cellStyle name="20% - Accent2 15 4 2 2" xfId="2525" xr:uid="{7C8443D4-6616-4CB0-A1A8-BCFB198F94C3}"/>
    <cellStyle name="20% - Accent2 15 4 3" xfId="2526" xr:uid="{8103EEF9-84DE-4881-812B-7DAB333641E1}"/>
    <cellStyle name="20% - Accent2 15 4 3 2" xfId="2527" xr:uid="{7B8406C3-F711-4C90-97F4-FD86D06B5334}"/>
    <cellStyle name="20% - Accent2 15 4 4" xfId="2528" xr:uid="{89E0DDEC-93A2-4371-8BD1-A7A0B911C481}"/>
    <cellStyle name="20% - Accent2 15 5" xfId="2529" xr:uid="{03808AC9-B8AF-43AA-8232-CDD2B7E1A59C}"/>
    <cellStyle name="20% - Accent2 15 5 2" xfId="2530" xr:uid="{AF8F1360-A3A8-4292-908F-55F304312106}"/>
    <cellStyle name="20% - Accent2 15 6" xfId="2531" xr:uid="{98626952-0750-4197-BADB-EAF1F18F1332}"/>
    <cellStyle name="20% - Accent2 15 6 2" xfId="2532" xr:uid="{CDE55541-2034-45B2-9B5D-89AB43618E2E}"/>
    <cellStyle name="20% - Accent2 15 7" xfId="2533" xr:uid="{A8A6F083-D1F3-4E0F-B8A3-E91A4ED99EC2}"/>
    <cellStyle name="20% - Accent2 15 7 2" xfId="2534" xr:uid="{D6AD0E47-5D09-4F72-929B-CB74BA2BA7A6}"/>
    <cellStyle name="20% - Accent2 15 8" xfId="2535" xr:uid="{061E4EA6-5325-4903-BBBC-C20B3AB8D94E}"/>
    <cellStyle name="20% - Accent2 15 8 2" xfId="2536" xr:uid="{526150F4-4B90-4B85-9388-5FBB58103469}"/>
    <cellStyle name="20% - Accent2 15 9" xfId="2537" xr:uid="{0677F10D-0DCC-4071-B347-4C5E2071A021}"/>
    <cellStyle name="20% - Accent2 15 9 2" xfId="2538" xr:uid="{4DFE537A-DD42-4571-99ED-85BD1EDAAF03}"/>
    <cellStyle name="20% - Accent2 16" xfId="2539" xr:uid="{48BAE971-5537-4E75-8DB7-82DC42071085}"/>
    <cellStyle name="20% - Accent2 16 10" xfId="2540" xr:uid="{F14CA3B4-1A70-40D4-B63F-29CEA2BD01C5}"/>
    <cellStyle name="20% - Accent2 16 2" xfId="2541" xr:uid="{671FD632-9D39-4593-BED2-DB7AC3AAA648}"/>
    <cellStyle name="20% - Accent2 16 2 2" xfId="2542" xr:uid="{50AB145C-C6D6-4758-A505-DE477BE03698}"/>
    <cellStyle name="20% - Accent2 16 2 2 2" xfId="2543" xr:uid="{78096774-C23A-48EB-A2CC-35002C11F537}"/>
    <cellStyle name="20% - Accent2 16 2 2 2 2" xfId="2544" xr:uid="{C565663E-0FDE-43DA-B709-2A2E91FF3DC1}"/>
    <cellStyle name="20% - Accent2 16 2 2 3" xfId="2545" xr:uid="{DA298531-B557-453D-97B8-02ED4E252683}"/>
    <cellStyle name="20% - Accent2 16 2 2 3 2" xfId="2546" xr:uid="{9B94EF62-B5B7-42F1-A4AC-19D43A5F83CD}"/>
    <cellStyle name="20% - Accent2 16 2 2 4" xfId="2547" xr:uid="{D8AF9289-FD9C-464F-B899-9BF11DDDD914}"/>
    <cellStyle name="20% - Accent2 16 2 3" xfId="2548" xr:uid="{CF3955CF-19DB-4597-934A-98216A99627B}"/>
    <cellStyle name="20% - Accent2 16 2 3 2" xfId="2549" xr:uid="{09776632-2FC9-43AE-84FE-A3128D2510B5}"/>
    <cellStyle name="20% - Accent2 16 2 4" xfId="2550" xr:uid="{51CEFF85-C8F3-4902-B876-ED6AA69E38F6}"/>
    <cellStyle name="20% - Accent2 16 2 4 2" xfId="2551" xr:uid="{C53FDD35-717B-46EA-B8F7-7C19F32B853E}"/>
    <cellStyle name="20% - Accent2 16 2 5" xfId="2552" xr:uid="{0850E373-8581-45E1-83F5-C2CFA4158843}"/>
    <cellStyle name="20% - Accent2 16 2 5 2" xfId="2553" xr:uid="{BD45938B-0DED-49CA-BBAF-203FD2332A79}"/>
    <cellStyle name="20% - Accent2 16 2 6" xfId="2554" xr:uid="{9D51F22E-7CF1-4C00-A8F9-4BF1909A8AA8}"/>
    <cellStyle name="20% - Accent2 16 2 6 2" xfId="2555" xr:uid="{E55B5EDA-D699-43D5-A73E-EC778A539B02}"/>
    <cellStyle name="20% - Accent2 16 2 7" xfId="2556" xr:uid="{052AD15D-1746-46EF-AFD8-5FBAAC902722}"/>
    <cellStyle name="20% - Accent2 16 2 7 2" xfId="2557" xr:uid="{43C46C9C-F783-4590-8397-E4F6BD695F3D}"/>
    <cellStyle name="20% - Accent2 16 2 8" xfId="2558" xr:uid="{DA1F98F9-24EF-4AA3-867A-0D73A4D76DB0}"/>
    <cellStyle name="20% - Accent2 16 3" xfId="2559" xr:uid="{43DE3E69-4B30-4A08-8EFA-8F07897974D0}"/>
    <cellStyle name="20% - Accent2 16 3 2" xfId="2560" xr:uid="{90D1885D-8EC7-41EA-8955-5C7D0CFE0E95}"/>
    <cellStyle name="20% - Accent2 16 3 2 2" xfId="2561" xr:uid="{295DD26D-4E19-4467-9726-3C3B43CAC6F6}"/>
    <cellStyle name="20% - Accent2 16 3 2 2 2" xfId="2562" xr:uid="{4C1EBA1E-2335-4774-8046-E22227245985}"/>
    <cellStyle name="20% - Accent2 16 3 2 3" xfId="2563" xr:uid="{55A5F024-6480-49CF-A963-16F57BD7340C}"/>
    <cellStyle name="20% - Accent2 16 3 2 3 2" xfId="2564" xr:uid="{82E2558A-29C3-45F9-AEE9-D10C67784D4E}"/>
    <cellStyle name="20% - Accent2 16 3 2 4" xfId="2565" xr:uid="{DDB56D17-6C7B-411C-8EA3-F0D1CA1F4706}"/>
    <cellStyle name="20% - Accent2 16 3 3" xfId="2566" xr:uid="{0A271603-D104-4840-94FF-9F1589BAF6BC}"/>
    <cellStyle name="20% - Accent2 16 3 3 2" xfId="2567" xr:uid="{63A97374-5D86-4017-B4E7-E7F54036BFE1}"/>
    <cellStyle name="20% - Accent2 16 3 4" xfId="2568" xr:uid="{F76E61DB-0295-4D28-AD74-621839A9B164}"/>
    <cellStyle name="20% - Accent2 16 3 4 2" xfId="2569" xr:uid="{74AA0F08-A570-45A5-AFBB-ACB6F65689BF}"/>
    <cellStyle name="20% - Accent2 16 3 5" xfId="2570" xr:uid="{295468DB-3F88-4CF8-BA7E-7C1C919F8CEB}"/>
    <cellStyle name="20% - Accent2 16 3 5 2" xfId="2571" xr:uid="{201DF440-0515-4F46-A20F-43BC9B90087E}"/>
    <cellStyle name="20% - Accent2 16 3 6" xfId="2572" xr:uid="{67406ACB-ABC2-440F-9A55-260D7F6A4B3F}"/>
    <cellStyle name="20% - Accent2 16 4" xfId="2573" xr:uid="{2CBAA008-9728-430C-B57E-598C6B53222D}"/>
    <cellStyle name="20% - Accent2 16 4 2" xfId="2574" xr:uid="{6E7C9303-B400-4985-95D8-D9C20370940A}"/>
    <cellStyle name="20% - Accent2 16 4 2 2" xfId="2575" xr:uid="{AEF03CBC-1D6C-4E2A-856B-5202F41B7E9D}"/>
    <cellStyle name="20% - Accent2 16 4 3" xfId="2576" xr:uid="{8B74DF21-79A4-4D1D-A2DA-C9EB2F706147}"/>
    <cellStyle name="20% - Accent2 16 4 3 2" xfId="2577" xr:uid="{A757E0FE-56B8-4F2E-9C2A-0718D915CCA5}"/>
    <cellStyle name="20% - Accent2 16 4 4" xfId="2578" xr:uid="{0F964845-0097-49F8-9E32-8F8BCF7C0EAB}"/>
    <cellStyle name="20% - Accent2 16 5" xfId="2579" xr:uid="{1DBC9E1D-F3E9-4F80-B3F0-7AE474FDD655}"/>
    <cellStyle name="20% - Accent2 16 5 2" xfId="2580" xr:uid="{FF765DC4-8396-4FEF-87ED-B071C6DD376C}"/>
    <cellStyle name="20% - Accent2 16 6" xfId="2581" xr:uid="{6A431DCC-C07B-4C4C-95E8-CA96E22A06FF}"/>
    <cellStyle name="20% - Accent2 16 6 2" xfId="2582" xr:uid="{B3F6DBBB-844E-4E25-AC33-1F58CD779B1D}"/>
    <cellStyle name="20% - Accent2 16 7" xfId="2583" xr:uid="{28178677-310C-41CB-9F8B-AF40A69B5F78}"/>
    <cellStyle name="20% - Accent2 16 7 2" xfId="2584" xr:uid="{73C4421E-68B2-4C94-B53F-B8503AA3B2F1}"/>
    <cellStyle name="20% - Accent2 16 8" xfId="2585" xr:uid="{56796D3C-55F7-4FFE-9C04-4586C216D7C8}"/>
    <cellStyle name="20% - Accent2 16 8 2" xfId="2586" xr:uid="{93B19DBB-611F-45E7-A7AC-99295EA792E1}"/>
    <cellStyle name="20% - Accent2 16 9" xfId="2587" xr:uid="{BF333879-E61E-4E10-A48C-9A1EE0E65E77}"/>
    <cellStyle name="20% - Accent2 16 9 2" xfId="2588" xr:uid="{AE05A43C-174E-40C4-8D2E-FD35DABFD1B8}"/>
    <cellStyle name="20% - Accent2 17" xfId="2589" xr:uid="{EE8C799E-C609-4943-AFA9-049241939A9B}"/>
    <cellStyle name="20% - Accent2 17 2" xfId="2590" xr:uid="{80E74F5A-7C03-4FC3-AE02-8D221765C00C}"/>
    <cellStyle name="20% - Accent2 17 2 2" xfId="2591" xr:uid="{1ECB84A9-D5D4-4171-8209-6CCCE426F13B}"/>
    <cellStyle name="20% - Accent2 17 2 2 2" xfId="2592" xr:uid="{561DE9D5-A73E-4540-BB31-FD91134305F3}"/>
    <cellStyle name="20% - Accent2 17 2 3" xfId="2593" xr:uid="{6129AA2B-8768-487E-BFC4-DEF5B5A6D1CB}"/>
    <cellStyle name="20% - Accent2 17 2 3 2" xfId="2594" xr:uid="{CE70D0C2-8F69-485A-A72A-A3901D0301FA}"/>
    <cellStyle name="20% - Accent2 17 2 4" xfId="2595" xr:uid="{B84C3BC8-B7BE-47C6-A59C-6EF766B9F59D}"/>
    <cellStyle name="20% - Accent2 17 2 4 2" xfId="2596" xr:uid="{FAFC327E-3BCD-4BCA-9919-8A80D6BF9113}"/>
    <cellStyle name="20% - Accent2 17 2 5" xfId="2597" xr:uid="{0D642A64-D497-49E8-8254-C5696C22EA0F}"/>
    <cellStyle name="20% - Accent2 17 2 5 2" xfId="2598" xr:uid="{4FBEB7D7-7E18-40DB-954E-18940BC87D67}"/>
    <cellStyle name="20% - Accent2 17 2 6" xfId="2599" xr:uid="{43A8AE23-2CF8-4956-99F8-DE19E26AE72A}"/>
    <cellStyle name="20% - Accent2 17 3" xfId="2600" xr:uid="{47D29DE7-B891-4306-91A6-37ACE4A1340F}"/>
    <cellStyle name="20% - Accent2 17 3 2" xfId="2601" xr:uid="{B3894453-A7B0-4768-9728-F5FF08A35CB0}"/>
    <cellStyle name="20% - Accent2 17 4" xfId="2602" xr:uid="{18D9C91D-5B36-486E-A734-D3B83903BEE0}"/>
    <cellStyle name="20% - Accent2 17 4 2" xfId="2603" xr:uid="{5F795665-D817-4035-B586-9DB5A78C9EA1}"/>
    <cellStyle name="20% - Accent2 17 5" xfId="2604" xr:uid="{89AE66D7-9B2F-45EB-8AD0-B91F3B0E5558}"/>
    <cellStyle name="20% - Accent2 17 5 2" xfId="2605" xr:uid="{AD185C32-F532-430C-ACA7-A6FED007FF91}"/>
    <cellStyle name="20% - Accent2 17 6" xfId="2606" xr:uid="{ECC1728A-88BE-4417-B3CD-610EA5B66A0D}"/>
    <cellStyle name="20% - Accent2 17 6 2" xfId="2607" xr:uid="{33C0E1FD-8C58-407D-82E8-4C218EB787D6}"/>
    <cellStyle name="20% - Accent2 17 7" xfId="2608" xr:uid="{9AF178D3-E8F6-4201-B4E6-F290F8B2681E}"/>
    <cellStyle name="20% - Accent2 17 7 2" xfId="2609" xr:uid="{5307E440-701A-4B61-A551-74355716462B}"/>
    <cellStyle name="20% - Accent2 17 8" xfId="2610" xr:uid="{156FD127-4ED5-47D4-B604-31BB9ABC90CC}"/>
    <cellStyle name="20% - Accent2 18" xfId="2611" xr:uid="{686DDE68-0EB3-4447-A599-695ABC2042B6}"/>
    <cellStyle name="20% - Accent2 18 2" xfId="2612" xr:uid="{1081C494-5433-4F6E-BC20-144AF3231581}"/>
    <cellStyle name="20% - Accent2 18 2 2" xfId="2613" xr:uid="{17CA0F6B-6CDE-428E-9E1B-B3756057FE6B}"/>
    <cellStyle name="20% - Accent2 18 2 2 2" xfId="2614" xr:uid="{BD214268-F1C5-43E0-9CE6-B9F1842434EE}"/>
    <cellStyle name="20% - Accent2 18 2 3" xfId="2615" xr:uid="{00C83951-A81A-4C12-AA7F-5373D6B34B34}"/>
    <cellStyle name="20% - Accent2 18 2 3 2" xfId="2616" xr:uid="{60EF46E2-F3AD-4685-ABEE-DC649F177623}"/>
    <cellStyle name="20% - Accent2 18 2 4" xfId="2617" xr:uid="{EA8A99A5-EFD1-49F9-A6DC-B1E835C1FBF5}"/>
    <cellStyle name="20% - Accent2 18 3" xfId="2618" xr:uid="{12D029BE-51F6-4462-81A1-4611018DF01B}"/>
    <cellStyle name="20% - Accent2 18 3 2" xfId="2619" xr:uid="{0DDB5D12-BB48-427D-A098-B531FE57EB12}"/>
    <cellStyle name="20% - Accent2 18 4" xfId="2620" xr:uid="{9483F1A3-146E-442F-9D4B-0BF8C4ED8BFC}"/>
    <cellStyle name="20% - Accent2 18 4 2" xfId="2621" xr:uid="{A7CEBF14-DDC5-4698-8C0D-27A3F66CD694}"/>
    <cellStyle name="20% - Accent2 18 5" xfId="2622" xr:uid="{C1CF1059-FF08-4C78-BDC2-2EE5D02A48A7}"/>
    <cellStyle name="20% - Accent2 18 5 2" xfId="2623" xr:uid="{08411CA9-1C79-47F5-843E-97F7A2AF0F5C}"/>
    <cellStyle name="20% - Accent2 18 6" xfId="2624" xr:uid="{EAC8F96E-814F-4CC9-A348-562B5166CB0D}"/>
    <cellStyle name="20% - Accent2 18 6 2" xfId="2625" xr:uid="{F1341AB9-FE0E-4D07-BA8C-16F8B5D785E9}"/>
    <cellStyle name="20% - Accent2 18 7" xfId="2626" xr:uid="{C696FDD7-9C23-42F4-9145-D9E2602F4D8F}"/>
    <cellStyle name="20% - Accent2 18 7 2" xfId="2627" xr:uid="{0D9DD15D-5739-412B-94A5-12053237BE49}"/>
    <cellStyle name="20% - Accent2 18 8" xfId="2628" xr:uid="{976ACF00-40FE-403B-80F4-09DEFB43F309}"/>
    <cellStyle name="20% - Accent2 19" xfId="2629" xr:uid="{14E69976-DF72-44A8-A412-DEECDC035740}"/>
    <cellStyle name="20% - Accent2 19 2" xfId="2630" xr:uid="{360F38F1-A73F-47E4-A2A7-B8A307E65FDE}"/>
    <cellStyle name="20% - Accent2 19 2 2" xfId="2631" xr:uid="{0F51C329-BE89-4C4D-B6CE-3D4F73634DA8}"/>
    <cellStyle name="20% - Accent2 19 3" xfId="2632" xr:uid="{E97957F5-2B3D-4C64-93AB-FBA8D489F150}"/>
    <cellStyle name="20% - Accent2 19 3 2" xfId="2633" xr:uid="{BFEB3BD2-A298-4450-9590-85565C3F66B9}"/>
    <cellStyle name="20% - Accent2 19 4" xfId="2634" xr:uid="{5104DA0A-9FA3-440B-8FE9-1B8B9BED3CDE}"/>
    <cellStyle name="20% - Accent2 19 4 2" xfId="2635" xr:uid="{3F530A4D-CD7F-471B-873D-A246E90C1081}"/>
    <cellStyle name="20% - Accent2 19 5" xfId="2636" xr:uid="{B9DD386C-0D46-43AC-9A74-4EE64C7FA7CF}"/>
    <cellStyle name="20% - Accent2 19 5 2" xfId="2637" xr:uid="{D804FC2C-8BF7-42DF-9006-D801556924AB}"/>
    <cellStyle name="20% - Accent2 19 6" xfId="2638" xr:uid="{025DAC63-A333-42A5-9F84-690B99BFC830}"/>
    <cellStyle name="20% - Accent2 19 6 2" xfId="2639" xr:uid="{0B954E75-E896-4BB0-8DD1-B684B57F1AE5}"/>
    <cellStyle name="20% - Accent2 19 7" xfId="2640" xr:uid="{5A9CC24E-9908-4496-81AE-66A08644C741}"/>
    <cellStyle name="20% - Accent2 2" xfId="2641" xr:uid="{2EFDB9FE-5BBB-469C-99FB-08F073BC5837}"/>
    <cellStyle name="20% - Accent2 2 10" xfId="2642" xr:uid="{5AED6D8E-EA32-4931-9C74-577D60AAFA08}"/>
    <cellStyle name="20% - Accent2 2 10 2" xfId="2643" xr:uid="{97F166AE-C826-45E4-87EA-A21408918ADA}"/>
    <cellStyle name="20% - Accent2 2 11" xfId="2644" xr:uid="{04CBA23A-D5B1-45CF-9AC4-FB343FDEBDF6}"/>
    <cellStyle name="20% - Accent2 2 11 2" xfId="2645" xr:uid="{9D59F430-6BCB-44F8-958B-6DBA1C9826AE}"/>
    <cellStyle name="20% - Accent2 2 12" xfId="2646" xr:uid="{411822FD-9F6A-4B45-9E0F-7912BCBCE4CD}"/>
    <cellStyle name="20% - Accent2 2 12 2" xfId="2647" xr:uid="{A8F39765-7DFB-4DE3-82D8-07000A86787E}"/>
    <cellStyle name="20% - Accent2 2 13" xfId="2648" xr:uid="{8880ABEA-BDFF-488B-A469-233A9965247E}"/>
    <cellStyle name="20% - Accent2 2 13 2" xfId="2649" xr:uid="{696D5938-28B3-4C82-A15C-4128F784EF8B}"/>
    <cellStyle name="20% - Accent2 2 14" xfId="2650" xr:uid="{5A9A6D95-ED53-46A2-B97D-0CD11B87D854}"/>
    <cellStyle name="20% - Accent2 2 14 2" xfId="2651" xr:uid="{CF67DF4C-BC56-4516-9402-A1252F296287}"/>
    <cellStyle name="20% - Accent2 2 15" xfId="2652" xr:uid="{A910F0A6-18C7-47C9-8E8B-99C97AA0A973}"/>
    <cellStyle name="20% - Accent2 2 15 2" xfId="2653" xr:uid="{5EC55F5C-267A-4372-BEDA-FCD10FD18B12}"/>
    <cellStyle name="20% - Accent2 2 16" xfId="2654" xr:uid="{322F5CF6-272D-4D34-8306-98F47F903F80}"/>
    <cellStyle name="20% - Accent2 2 17" xfId="2655" xr:uid="{861E705E-582A-41E4-8EDE-3C0F34B641D2}"/>
    <cellStyle name="20% - Accent2 2 2" xfId="2656" xr:uid="{91E48EED-5F18-4579-A742-75608519D461}"/>
    <cellStyle name="20% - Accent2 2 2 10" xfId="2657" xr:uid="{1CAAE7A5-C265-451B-9E5D-2365ABDE5460}"/>
    <cellStyle name="20% - Accent2 2 2 10 2" xfId="2658" xr:uid="{4C320316-11C4-4037-9A5F-36FC3887540F}"/>
    <cellStyle name="20% - Accent2 2 2 11" xfId="2659" xr:uid="{CBEC3E88-F9B5-4CB8-84ED-759DADB5D2D1}"/>
    <cellStyle name="20% - Accent2 2 2 11 2" xfId="2660" xr:uid="{19C4F093-EB5B-4843-8C85-DB3649F3A6BE}"/>
    <cellStyle name="20% - Accent2 2 2 12" xfId="2661" xr:uid="{C182CE58-895D-4A35-B825-CB578358CE77}"/>
    <cellStyle name="20% - Accent2 2 2 2" xfId="2662" xr:uid="{BEFF7958-1937-40BC-AAD2-53880DC374D0}"/>
    <cellStyle name="20% - Accent2 2 2 2 10" xfId="2663" xr:uid="{325BF71F-179D-49C8-912A-A09A8CC3CE9A}"/>
    <cellStyle name="20% - Accent2 2 2 2 2" xfId="2664" xr:uid="{D25DED28-E0D5-4C9F-BA97-C3C67838005E}"/>
    <cellStyle name="20% - Accent2 2 2 2 2 2" xfId="2665" xr:uid="{126099BE-20FB-4C6D-B2B4-A7BBD436E462}"/>
    <cellStyle name="20% - Accent2 2 2 2 2 2 2" xfId="2666" xr:uid="{306D7519-B2C7-45B9-8E03-47E47F5D761E}"/>
    <cellStyle name="20% - Accent2 2 2 2 2 2 2 2" xfId="2667" xr:uid="{EC203D92-A9DA-4D82-82BA-35498FD17C83}"/>
    <cellStyle name="20% - Accent2 2 2 2 2 2 3" xfId="2668" xr:uid="{1980D192-7DAB-414E-B346-4F68865E50D2}"/>
    <cellStyle name="20% - Accent2 2 2 2 2 2 3 2" xfId="2669" xr:uid="{B43E735B-F42A-4FE2-BDD6-CFF49757C6E4}"/>
    <cellStyle name="20% - Accent2 2 2 2 2 2 4" xfId="2670" xr:uid="{CAA7E846-CEE5-482E-93B4-9A33D10CF42A}"/>
    <cellStyle name="20% - Accent2 2 2 2 2 3" xfId="2671" xr:uid="{00C1A283-B447-4A21-B1A1-660852BE44F0}"/>
    <cellStyle name="20% - Accent2 2 2 2 2 3 2" xfId="2672" xr:uid="{CAC28C84-A616-4DDA-B3FE-BD039945F52E}"/>
    <cellStyle name="20% - Accent2 2 2 2 2 4" xfId="2673" xr:uid="{EE222F19-4D94-4C81-9DD5-935F6A613026}"/>
    <cellStyle name="20% - Accent2 2 2 2 2 4 2" xfId="2674" xr:uid="{E66221D2-CA04-4B8E-82F1-5FDCAE63813D}"/>
    <cellStyle name="20% - Accent2 2 2 2 2 5" xfId="2675" xr:uid="{90BE2126-7DE9-4CBD-8BC7-5E268E3BFEBD}"/>
    <cellStyle name="20% - Accent2 2 2 2 2 5 2" xfId="2676" xr:uid="{9BC7DDB3-7E89-4CB1-A9E5-F1B9A52B0673}"/>
    <cellStyle name="20% - Accent2 2 2 2 2 6" xfId="2677" xr:uid="{AD554756-1BE3-4824-874A-8B79319D03BB}"/>
    <cellStyle name="20% - Accent2 2 2 2 3" xfId="2678" xr:uid="{5B400AFC-112D-4B77-A90D-2C8ECDD9B386}"/>
    <cellStyle name="20% - Accent2 2 2 2 3 2" xfId="2679" xr:uid="{3782E2F5-1910-4024-AAC9-C73C4FFEF200}"/>
    <cellStyle name="20% - Accent2 2 2 2 3 2 2" xfId="2680" xr:uid="{B7D1E34F-650B-43FF-A192-06B6285E6F46}"/>
    <cellStyle name="20% - Accent2 2 2 2 3 2 2 2" xfId="2681" xr:uid="{4F2E5E95-A098-44CF-A61C-FD2DCB131816}"/>
    <cellStyle name="20% - Accent2 2 2 2 3 2 3" xfId="2682" xr:uid="{929CD433-13A3-4276-B6F2-8CBC5D9E8254}"/>
    <cellStyle name="20% - Accent2 2 2 2 3 2 3 2" xfId="2683" xr:uid="{74C80575-E5B7-4346-9314-4DE1711B9387}"/>
    <cellStyle name="20% - Accent2 2 2 2 3 2 4" xfId="2684" xr:uid="{57DDA7AC-C0A8-43EC-8C96-EC2300F54F8A}"/>
    <cellStyle name="20% - Accent2 2 2 2 3 3" xfId="2685" xr:uid="{CD8D46BE-3CFD-47A5-B938-C2319FA00C48}"/>
    <cellStyle name="20% - Accent2 2 2 2 3 3 2" xfId="2686" xr:uid="{222ABB3D-D3E0-48AC-A65D-A2C90EA98E5E}"/>
    <cellStyle name="20% - Accent2 2 2 2 3 4" xfId="2687" xr:uid="{291932AD-D513-41AD-A684-F950A0F21863}"/>
    <cellStyle name="20% - Accent2 2 2 2 3 4 2" xfId="2688" xr:uid="{0F7F3017-2B5A-442F-BE90-EDC941E4812F}"/>
    <cellStyle name="20% - Accent2 2 2 2 3 5" xfId="2689" xr:uid="{4B9ABD54-4775-4624-AB04-6BCD3CA8E59C}"/>
    <cellStyle name="20% - Accent2 2 2 2 3 5 2" xfId="2690" xr:uid="{36E2AE6B-1901-48E9-BDCE-B4B1EEC00EAB}"/>
    <cellStyle name="20% - Accent2 2 2 2 3 6" xfId="2691" xr:uid="{0D569771-D928-4F80-9421-2C73C3B9AAEB}"/>
    <cellStyle name="20% - Accent2 2 2 2 4" xfId="2692" xr:uid="{BE301DEA-A1EA-4682-8155-3902AAA51FA5}"/>
    <cellStyle name="20% - Accent2 2 2 2 4 2" xfId="2693" xr:uid="{FA8336BD-93AA-4BB1-9133-C4E88196C484}"/>
    <cellStyle name="20% - Accent2 2 2 2 4 2 2" xfId="2694" xr:uid="{8B55FAA0-5B5C-4F59-A39C-9065D73D9715}"/>
    <cellStyle name="20% - Accent2 2 2 2 4 3" xfId="2695" xr:uid="{6C42F1B0-526F-490D-915E-DC32CD538FBC}"/>
    <cellStyle name="20% - Accent2 2 2 2 4 3 2" xfId="2696" xr:uid="{E96CC3F5-E3D0-416E-9C32-1B1E19D1C11F}"/>
    <cellStyle name="20% - Accent2 2 2 2 4 4" xfId="2697" xr:uid="{AFFD7F75-1F65-4060-A205-4EA23830D959}"/>
    <cellStyle name="20% - Accent2 2 2 2 5" xfId="2698" xr:uid="{B39DB102-9C6D-4D9B-9964-977EACD59F15}"/>
    <cellStyle name="20% - Accent2 2 2 2 5 2" xfId="2699" xr:uid="{062C7BF5-5D7A-47B7-8390-DCF2D925A061}"/>
    <cellStyle name="20% - Accent2 2 2 2 6" xfId="2700" xr:uid="{387EC8B3-8CBB-454F-975B-A7B7A54122A8}"/>
    <cellStyle name="20% - Accent2 2 2 2 6 2" xfId="2701" xr:uid="{E2E0EC5D-3797-47C7-99AF-71BAC063515D}"/>
    <cellStyle name="20% - Accent2 2 2 2 7" xfId="2702" xr:uid="{208B5435-13A3-45BB-B33A-51403EADD196}"/>
    <cellStyle name="20% - Accent2 2 2 2 7 2" xfId="2703" xr:uid="{303B26C9-D775-4EA6-B9FE-F4F6156B112C}"/>
    <cellStyle name="20% - Accent2 2 2 2 8" xfId="2704" xr:uid="{26827F6C-8D6F-448B-9903-05E915C73400}"/>
    <cellStyle name="20% - Accent2 2 2 2 8 2" xfId="2705" xr:uid="{D5A623E7-0053-4C37-B07A-CD3CBD6E0118}"/>
    <cellStyle name="20% - Accent2 2 2 2 9" xfId="2706" xr:uid="{AEAFFC7E-FAE3-4988-A4E9-7D7F4C863E4D}"/>
    <cellStyle name="20% - Accent2 2 2 2 9 2" xfId="2707" xr:uid="{C729A246-0747-46E1-8265-28FB94B0F430}"/>
    <cellStyle name="20% - Accent2 2 2 3" xfId="2708" xr:uid="{F3F9BD25-48B6-4577-B862-90E9606D989E}"/>
    <cellStyle name="20% - Accent2 2 2 3 2" xfId="2709" xr:uid="{AA53CC47-9B79-4358-A77B-F6EB94C35E7A}"/>
    <cellStyle name="20% - Accent2 2 2 3 2 2" xfId="2710" xr:uid="{A3976E9C-D667-4CEF-B357-A855800C4470}"/>
    <cellStyle name="20% - Accent2 2 2 3 2 2 2" xfId="2711" xr:uid="{8F77F389-4663-42CA-A097-F2C0CB0F5D5B}"/>
    <cellStyle name="20% - Accent2 2 2 3 2 2 2 2" xfId="2712" xr:uid="{72DB7B1B-218D-4E97-A2D9-D4B6D117A003}"/>
    <cellStyle name="20% - Accent2 2 2 3 2 2 3" xfId="2713" xr:uid="{2038A98A-B287-496B-8B3F-803F9E1242B3}"/>
    <cellStyle name="20% - Accent2 2 2 3 2 2 3 2" xfId="2714" xr:uid="{32D1C447-2D74-41A3-84F6-76DBA23235BF}"/>
    <cellStyle name="20% - Accent2 2 2 3 2 2 4" xfId="2715" xr:uid="{62EF99B3-1AB1-4F25-ACE0-C2FEA74BA8E8}"/>
    <cellStyle name="20% - Accent2 2 2 3 2 3" xfId="2716" xr:uid="{F74F4867-1FA4-48EA-9692-68D946149876}"/>
    <cellStyle name="20% - Accent2 2 2 3 2 3 2" xfId="2717" xr:uid="{64B4E4DC-5067-4E84-8333-78B7D0EBC9E8}"/>
    <cellStyle name="20% - Accent2 2 2 3 2 4" xfId="2718" xr:uid="{EC8E6C8C-27B0-442E-83D4-811F1AFA7C8D}"/>
    <cellStyle name="20% - Accent2 2 2 3 2 4 2" xfId="2719" xr:uid="{310B1430-9DE3-42F0-BC40-C2F8EBA44744}"/>
    <cellStyle name="20% - Accent2 2 2 3 2 5" xfId="2720" xr:uid="{58846E08-3E0C-4233-8F25-3DA340522F46}"/>
    <cellStyle name="20% - Accent2 2 2 3 2 5 2" xfId="2721" xr:uid="{DD0EAAEB-307C-4B4F-B65A-66C159A100FF}"/>
    <cellStyle name="20% - Accent2 2 2 3 2 6" xfId="2722" xr:uid="{A9A83F68-49FC-442B-94B3-AC879A7527EB}"/>
    <cellStyle name="20% - Accent2 2 2 3 3" xfId="2723" xr:uid="{79CEBC7F-3DFB-429D-9D54-6E774C5E2769}"/>
    <cellStyle name="20% - Accent2 2 2 3 3 2" xfId="2724" xr:uid="{7412F927-F128-4FD2-99E3-7EA9EF64F5D4}"/>
    <cellStyle name="20% - Accent2 2 2 3 3 2 2" xfId="2725" xr:uid="{858BC5FA-0289-43C1-887B-63F187BF7927}"/>
    <cellStyle name="20% - Accent2 2 2 3 3 2 2 2" xfId="2726" xr:uid="{856C5D3F-5681-4E30-ACE6-5C6C93BBE1BC}"/>
    <cellStyle name="20% - Accent2 2 2 3 3 2 3" xfId="2727" xr:uid="{FE2B6541-33F0-4828-A031-FFEDF96929CD}"/>
    <cellStyle name="20% - Accent2 2 2 3 3 2 3 2" xfId="2728" xr:uid="{F401C1DC-ACD9-405A-ABEF-01C28AC65630}"/>
    <cellStyle name="20% - Accent2 2 2 3 3 2 4" xfId="2729" xr:uid="{5FE06DBB-02E3-47E4-A0E1-980A1340EA17}"/>
    <cellStyle name="20% - Accent2 2 2 3 3 3" xfId="2730" xr:uid="{B0D902C3-C148-4590-837B-5F193D5C40E7}"/>
    <cellStyle name="20% - Accent2 2 2 3 3 3 2" xfId="2731" xr:uid="{4D8F232E-C409-4A06-8A8D-C38DA2279248}"/>
    <cellStyle name="20% - Accent2 2 2 3 3 4" xfId="2732" xr:uid="{5355048E-C880-4442-BD29-47F0B84E8A8E}"/>
    <cellStyle name="20% - Accent2 2 2 3 3 4 2" xfId="2733" xr:uid="{3C1B2E28-7C72-45B7-B8EE-F26E0083201A}"/>
    <cellStyle name="20% - Accent2 2 2 3 3 5" xfId="2734" xr:uid="{97C48E30-3063-4C82-8ADE-A01DAB39A835}"/>
    <cellStyle name="20% - Accent2 2 2 3 3 5 2" xfId="2735" xr:uid="{61BE97EC-7E8E-4B0E-AEBC-741BE08967DA}"/>
    <cellStyle name="20% - Accent2 2 2 3 3 6" xfId="2736" xr:uid="{0A09892A-50E4-4901-B811-FDBB6717B375}"/>
    <cellStyle name="20% - Accent2 2 2 3 4" xfId="2737" xr:uid="{79EDCD0B-43B5-4EB9-A300-C819FBC01E36}"/>
    <cellStyle name="20% - Accent2 2 2 3 4 2" xfId="2738" xr:uid="{74C2243C-7CDB-4A17-9463-53CF727074CE}"/>
    <cellStyle name="20% - Accent2 2 2 3 4 2 2" xfId="2739" xr:uid="{9ED8C1AC-850B-4E19-9761-9BA9C04003DC}"/>
    <cellStyle name="20% - Accent2 2 2 3 4 3" xfId="2740" xr:uid="{0732198B-9CD8-4061-8458-81FD5F9D575D}"/>
    <cellStyle name="20% - Accent2 2 2 3 4 3 2" xfId="2741" xr:uid="{4F78BC2A-78E9-45C4-B4B2-700ADA3D6727}"/>
    <cellStyle name="20% - Accent2 2 2 3 4 4" xfId="2742" xr:uid="{BD75960B-7B5E-4D47-875C-F777E32DB4EA}"/>
    <cellStyle name="20% - Accent2 2 2 3 5" xfId="2743" xr:uid="{C639D3B1-F12D-49F7-B26E-B360FE6D3AC1}"/>
    <cellStyle name="20% - Accent2 2 2 3 5 2" xfId="2744" xr:uid="{5BDF9390-5713-49D2-97F4-4BE9CBCD9426}"/>
    <cellStyle name="20% - Accent2 2 2 3 6" xfId="2745" xr:uid="{75776186-DF7E-475F-ACD9-20E4A5896178}"/>
    <cellStyle name="20% - Accent2 2 2 3 6 2" xfId="2746" xr:uid="{0921FD35-CF83-4F00-9DB2-D63730EB226D}"/>
    <cellStyle name="20% - Accent2 2 2 3 7" xfId="2747" xr:uid="{30B82EAC-7DD0-4490-B359-4B31A38D6856}"/>
    <cellStyle name="20% - Accent2 2 2 3 7 2" xfId="2748" xr:uid="{C73B325C-1C6D-45A2-A156-2B6E5478A8D3}"/>
    <cellStyle name="20% - Accent2 2 2 3 8" xfId="2749" xr:uid="{7F02D06F-8523-43C9-99DC-61696917169E}"/>
    <cellStyle name="20% - Accent2 2 2 4" xfId="2750" xr:uid="{2A2E6217-5AD9-422A-A298-21F1F577D715}"/>
    <cellStyle name="20% - Accent2 2 2 4 2" xfId="2751" xr:uid="{6C3EF2CE-8DFA-4778-A4E6-561E3285B9F0}"/>
    <cellStyle name="20% - Accent2 2 2 4 2 2" xfId="2752" xr:uid="{468F45E3-8AB7-4967-B3AB-8BC9C11C4276}"/>
    <cellStyle name="20% - Accent2 2 2 4 2 2 2" xfId="2753" xr:uid="{071ACAC3-2E78-4781-AE21-CC37F1E37B7D}"/>
    <cellStyle name="20% - Accent2 2 2 4 2 3" xfId="2754" xr:uid="{6CD56F7A-A4C2-4EF4-9D8E-B2963D5A94C2}"/>
    <cellStyle name="20% - Accent2 2 2 4 2 3 2" xfId="2755" xr:uid="{B6F0DCEA-067E-4005-8A4B-F1454CC2C4B5}"/>
    <cellStyle name="20% - Accent2 2 2 4 2 4" xfId="2756" xr:uid="{C33B5FDA-DAAB-45F6-9CFA-639498C66D8B}"/>
    <cellStyle name="20% - Accent2 2 2 4 3" xfId="2757" xr:uid="{C25BA283-D284-43BB-8F00-03DC7C49F6DF}"/>
    <cellStyle name="20% - Accent2 2 2 4 3 2" xfId="2758" xr:uid="{9E208454-AB6E-4D71-81A2-A377A7061160}"/>
    <cellStyle name="20% - Accent2 2 2 4 4" xfId="2759" xr:uid="{8A3A0F8F-EEA2-4C3F-ADBB-A0B14E419E23}"/>
    <cellStyle name="20% - Accent2 2 2 4 4 2" xfId="2760" xr:uid="{186311B8-8B79-42DA-B837-03D0583DB506}"/>
    <cellStyle name="20% - Accent2 2 2 4 5" xfId="2761" xr:uid="{0C771ABC-B4E7-4337-8281-08A3579AEE4C}"/>
    <cellStyle name="20% - Accent2 2 2 4 5 2" xfId="2762" xr:uid="{16440C08-0665-476E-A7F2-19E3DD793E34}"/>
    <cellStyle name="20% - Accent2 2 2 4 6" xfId="2763" xr:uid="{0F114260-B105-40A0-9AE3-EE8E45B10E5D}"/>
    <cellStyle name="20% - Accent2 2 2 5" xfId="2764" xr:uid="{B061E7C5-B63B-4665-A6DA-0A23D44B0342}"/>
    <cellStyle name="20% - Accent2 2 2 5 2" xfId="2765" xr:uid="{32BC6454-F26B-46EA-8A7D-CD9C23079DCC}"/>
    <cellStyle name="20% - Accent2 2 2 5 2 2" xfId="2766" xr:uid="{3348EB62-1F85-4A9A-98B9-1E82AA18BB84}"/>
    <cellStyle name="20% - Accent2 2 2 5 2 2 2" xfId="2767" xr:uid="{4EE3752D-D418-4BD2-97FA-D83F5B3125B7}"/>
    <cellStyle name="20% - Accent2 2 2 5 2 3" xfId="2768" xr:uid="{9005AD34-2936-490C-A074-EFCDCC44F91C}"/>
    <cellStyle name="20% - Accent2 2 2 5 2 3 2" xfId="2769" xr:uid="{A5CC6DC4-B7B0-4EB4-B80D-73272D81E624}"/>
    <cellStyle name="20% - Accent2 2 2 5 2 4" xfId="2770" xr:uid="{9CFF5C5E-FFE5-453E-BA7F-9CA3CAF8DDB3}"/>
    <cellStyle name="20% - Accent2 2 2 5 3" xfId="2771" xr:uid="{FF16853C-2E46-4D92-ACF2-5FD423B0495D}"/>
    <cellStyle name="20% - Accent2 2 2 5 3 2" xfId="2772" xr:uid="{B63A2ADB-093A-43F8-8BE5-391C68371B9A}"/>
    <cellStyle name="20% - Accent2 2 2 5 4" xfId="2773" xr:uid="{9AF64774-4D3B-4873-AF37-55936602F18A}"/>
    <cellStyle name="20% - Accent2 2 2 5 4 2" xfId="2774" xr:uid="{ED46654A-5B0A-445D-8374-7392648064AE}"/>
    <cellStyle name="20% - Accent2 2 2 5 5" xfId="2775" xr:uid="{FFB0415A-E4CE-48FD-8EEE-BB75620C8F5C}"/>
    <cellStyle name="20% - Accent2 2 2 5 5 2" xfId="2776" xr:uid="{1BA11B1F-B310-4A42-A4EF-D9EE557F818B}"/>
    <cellStyle name="20% - Accent2 2 2 5 6" xfId="2777" xr:uid="{BB93D720-681E-44E6-807A-8BA6D8FFC42F}"/>
    <cellStyle name="20% - Accent2 2 2 6" xfId="2778" xr:uid="{51AD70A8-0FEF-4581-8CB6-7C5A339CE874}"/>
    <cellStyle name="20% - Accent2 2 2 6 2" xfId="2779" xr:uid="{EE77D19B-11DD-4EE1-A025-5F822294AFAE}"/>
    <cellStyle name="20% - Accent2 2 2 6 2 2" xfId="2780" xr:uid="{CD5FCC9C-C704-4FC1-BE1C-A208C4B22827}"/>
    <cellStyle name="20% - Accent2 2 2 6 3" xfId="2781" xr:uid="{2DEACFF5-67F8-4F2F-BE28-A7ED9950B282}"/>
    <cellStyle name="20% - Accent2 2 2 6 3 2" xfId="2782" xr:uid="{1A11B6FC-A855-4E01-8845-453B0F09F584}"/>
    <cellStyle name="20% - Accent2 2 2 6 4" xfId="2783" xr:uid="{1D36F5EA-33C4-4393-8F3A-D10972DAFEAF}"/>
    <cellStyle name="20% - Accent2 2 2 7" xfId="2784" xr:uid="{E98BA8A8-9FB7-4400-8D99-B224962B9426}"/>
    <cellStyle name="20% - Accent2 2 2 7 2" xfId="2785" xr:uid="{97141127-D102-4B44-A8F8-D260B3430A6F}"/>
    <cellStyle name="20% - Accent2 2 2 8" xfId="2786" xr:uid="{919562E4-982B-4D1E-8415-82CF4CA3C2F5}"/>
    <cellStyle name="20% - Accent2 2 2 8 2" xfId="2787" xr:uid="{711D8FEA-36D2-4F5E-8E27-A4FF6EBE0A00}"/>
    <cellStyle name="20% - Accent2 2 2 9" xfId="2788" xr:uid="{5D979D30-BA7C-46BC-BB6C-C81BD836F91D}"/>
    <cellStyle name="20% - Accent2 2 2 9 2" xfId="2789" xr:uid="{B12E98AA-9613-42BA-B706-1EECF646A263}"/>
    <cellStyle name="20% - Accent2 2 3" xfId="2790" xr:uid="{50659B6F-9A4F-4D10-9AC1-D945F539157D}"/>
    <cellStyle name="20% - Accent2 2 3 10" xfId="2791" xr:uid="{C7297976-96BA-47A2-9DED-436F75E68D6A}"/>
    <cellStyle name="20% - Accent2 2 3 2" xfId="2792" xr:uid="{B54B4188-8611-41E9-8685-E95764E5F236}"/>
    <cellStyle name="20% - Accent2 2 3 2 2" xfId="2793" xr:uid="{2026D718-FB8C-452D-B1B4-6E4C645EFD49}"/>
    <cellStyle name="20% - Accent2 2 3 2 2 2" xfId="2794" xr:uid="{53D2707C-0BDA-4D43-841B-C0F1D831C747}"/>
    <cellStyle name="20% - Accent2 2 3 2 2 2 2" xfId="2795" xr:uid="{FA57EE25-10F1-4758-8D82-9108D6DEA1DE}"/>
    <cellStyle name="20% - Accent2 2 3 2 2 3" xfId="2796" xr:uid="{86F859E2-B1C3-4984-81FE-CA37F70FC385}"/>
    <cellStyle name="20% - Accent2 2 3 2 2 3 2" xfId="2797" xr:uid="{01C63FED-53A1-4ADD-8976-D9A2A93C2097}"/>
    <cellStyle name="20% - Accent2 2 3 2 2 4" xfId="2798" xr:uid="{48005313-0AE3-419D-9113-7D210865EA60}"/>
    <cellStyle name="20% - Accent2 2 3 2 3" xfId="2799" xr:uid="{A5959125-4085-42C9-9A23-A502D058CB5F}"/>
    <cellStyle name="20% - Accent2 2 3 2 3 2" xfId="2800" xr:uid="{41EB46FC-9BF4-46FD-991D-960E08B30854}"/>
    <cellStyle name="20% - Accent2 2 3 2 4" xfId="2801" xr:uid="{805187B6-3A5F-4573-87E4-E77BC6027ADD}"/>
    <cellStyle name="20% - Accent2 2 3 2 4 2" xfId="2802" xr:uid="{A3930736-668B-4633-B93F-72B4CD2F04C6}"/>
    <cellStyle name="20% - Accent2 2 3 2 5" xfId="2803" xr:uid="{08716F52-0D01-492E-B48A-475541463A95}"/>
    <cellStyle name="20% - Accent2 2 3 2 5 2" xfId="2804" xr:uid="{70316AEE-AF41-48BE-8D11-D2F63F67FB5A}"/>
    <cellStyle name="20% - Accent2 2 3 2 6" xfId="2805" xr:uid="{82153782-7E86-445C-955D-BF97932AD777}"/>
    <cellStyle name="20% - Accent2 2 3 2 6 2" xfId="2806" xr:uid="{635B4E1D-BA81-47C5-BEEF-14D225444B5D}"/>
    <cellStyle name="20% - Accent2 2 3 2 7" xfId="2807" xr:uid="{89DFE6F5-7BAF-4C7D-8BA7-44145FD7830C}"/>
    <cellStyle name="20% - Accent2 2 3 2 7 2" xfId="2808" xr:uid="{B01355A5-4FB0-4318-BA00-07360092F878}"/>
    <cellStyle name="20% - Accent2 2 3 2 8" xfId="2809" xr:uid="{B8615FF3-D810-44EA-A40E-C622F0B5CD69}"/>
    <cellStyle name="20% - Accent2 2 3 3" xfId="2810" xr:uid="{6BE1826F-3F80-46E5-B0F8-F8DD90CBEC24}"/>
    <cellStyle name="20% - Accent2 2 3 3 2" xfId="2811" xr:uid="{30FF1FF1-297B-4590-B661-7DEA80DAA65F}"/>
    <cellStyle name="20% - Accent2 2 3 3 2 2" xfId="2812" xr:uid="{E2398462-7E2B-41F1-855C-E361FA425A69}"/>
    <cellStyle name="20% - Accent2 2 3 3 2 2 2" xfId="2813" xr:uid="{69BFBB3C-8306-4F9E-8A93-91F9335D08E3}"/>
    <cellStyle name="20% - Accent2 2 3 3 2 3" xfId="2814" xr:uid="{A3748803-3F59-4827-AC4B-70615CE76337}"/>
    <cellStyle name="20% - Accent2 2 3 3 2 3 2" xfId="2815" xr:uid="{6B4309EC-6174-46E0-8287-6BB60CC5D815}"/>
    <cellStyle name="20% - Accent2 2 3 3 2 4" xfId="2816" xr:uid="{FD76E746-EF99-4C5A-AD3E-8A458932DB18}"/>
    <cellStyle name="20% - Accent2 2 3 3 3" xfId="2817" xr:uid="{33B4C4D8-D357-45E7-B994-7221DAE93907}"/>
    <cellStyle name="20% - Accent2 2 3 3 3 2" xfId="2818" xr:uid="{60FEEFFA-BF96-4386-BFDD-E4B8642640BE}"/>
    <cellStyle name="20% - Accent2 2 3 3 4" xfId="2819" xr:uid="{8B590985-98D2-4EF1-A0F6-AA257705626C}"/>
    <cellStyle name="20% - Accent2 2 3 3 4 2" xfId="2820" xr:uid="{6BDCBF36-B8F6-4728-B9D6-BFFE37767CB7}"/>
    <cellStyle name="20% - Accent2 2 3 3 5" xfId="2821" xr:uid="{8D085FE6-65A8-47AA-8F00-20D7BF11D60C}"/>
    <cellStyle name="20% - Accent2 2 3 3 5 2" xfId="2822" xr:uid="{A67FB071-A1E1-4338-8D57-8A250E7382DC}"/>
    <cellStyle name="20% - Accent2 2 3 3 6" xfId="2823" xr:uid="{A6F12153-B4E9-4C06-9C18-815E08CBC374}"/>
    <cellStyle name="20% - Accent2 2 3 4" xfId="2824" xr:uid="{6AEBC612-5484-4A50-81F1-BDA94CC78210}"/>
    <cellStyle name="20% - Accent2 2 3 4 2" xfId="2825" xr:uid="{A5DD1C84-18D6-42A3-837D-7068E01239DE}"/>
    <cellStyle name="20% - Accent2 2 3 4 2 2" xfId="2826" xr:uid="{2A5A79A3-45FE-42DB-B44F-69BA20F05E67}"/>
    <cellStyle name="20% - Accent2 2 3 4 3" xfId="2827" xr:uid="{58563BA8-3B9C-42C3-82B2-EA552E89EDC6}"/>
    <cellStyle name="20% - Accent2 2 3 4 3 2" xfId="2828" xr:uid="{C5027D10-A175-4C11-99CE-6AC5FD9DC33E}"/>
    <cellStyle name="20% - Accent2 2 3 4 4" xfId="2829" xr:uid="{CBCF4CFC-BC17-4632-8896-4A880948200A}"/>
    <cellStyle name="20% - Accent2 2 3 5" xfId="2830" xr:uid="{A032853F-AF77-4D0D-A5E9-47D7042230D9}"/>
    <cellStyle name="20% - Accent2 2 3 5 2" xfId="2831" xr:uid="{88B5C4A6-D5AA-4FB1-86DF-620C827E306C}"/>
    <cellStyle name="20% - Accent2 2 3 6" xfId="2832" xr:uid="{6BAB72A9-343F-4659-9095-F8953D978963}"/>
    <cellStyle name="20% - Accent2 2 3 6 2" xfId="2833" xr:uid="{44BC33BD-CBD6-4FBD-B090-E2C8481B3542}"/>
    <cellStyle name="20% - Accent2 2 3 7" xfId="2834" xr:uid="{393BABFE-32FF-4086-BAB2-C06386B83153}"/>
    <cellStyle name="20% - Accent2 2 3 7 2" xfId="2835" xr:uid="{92046E9B-70B7-42DD-85F0-14DC03445A45}"/>
    <cellStyle name="20% - Accent2 2 3 8" xfId="2836" xr:uid="{1947D218-0B30-4B45-8206-22E89D71918C}"/>
    <cellStyle name="20% - Accent2 2 3 8 2" xfId="2837" xr:uid="{E861468B-4789-4E1E-90F7-7695286B43D4}"/>
    <cellStyle name="20% - Accent2 2 3 9" xfId="2838" xr:uid="{808DE99D-8E99-49C8-9512-88E76AE83CD6}"/>
    <cellStyle name="20% - Accent2 2 3 9 2" xfId="2839" xr:uid="{4956229E-3647-437D-9BCD-87D54E9DF233}"/>
    <cellStyle name="20% - Accent2 2 4" xfId="2840" xr:uid="{4B45618B-4360-4643-8A12-A6FDF58FED48}"/>
    <cellStyle name="20% - Accent2 2 4 10" xfId="2841" xr:uid="{CC0E1124-1C2D-40E8-B250-AEDCF05CE2D3}"/>
    <cellStyle name="20% - Accent2 2 4 2" xfId="2842" xr:uid="{C8EF7088-4E96-49C8-B1F4-31A8716B5D05}"/>
    <cellStyle name="20% - Accent2 2 4 2 2" xfId="2843" xr:uid="{33310A4E-5843-4206-92D1-3F260C50A58C}"/>
    <cellStyle name="20% - Accent2 2 4 2 2 2" xfId="2844" xr:uid="{C21E8BFE-E106-4CF4-8A68-7BDC704DBA4E}"/>
    <cellStyle name="20% - Accent2 2 4 2 2 2 2" xfId="2845" xr:uid="{32DB6D44-BB7E-4FCE-B68C-96AAAFB9C360}"/>
    <cellStyle name="20% - Accent2 2 4 2 2 3" xfId="2846" xr:uid="{8331554E-4C49-456A-A040-AE40C7C75CBA}"/>
    <cellStyle name="20% - Accent2 2 4 2 2 3 2" xfId="2847" xr:uid="{69D9B101-43CA-4FF2-9E1C-AA749EA30033}"/>
    <cellStyle name="20% - Accent2 2 4 2 2 4" xfId="2848" xr:uid="{E1CAC495-9010-4C26-98EE-ED106DFD7346}"/>
    <cellStyle name="20% - Accent2 2 4 2 3" xfId="2849" xr:uid="{21AF0D95-5EDF-4F91-A47C-DA959090ACA9}"/>
    <cellStyle name="20% - Accent2 2 4 2 3 2" xfId="2850" xr:uid="{230FC200-B7CE-4277-A25E-15CA8313FF71}"/>
    <cellStyle name="20% - Accent2 2 4 2 4" xfId="2851" xr:uid="{9AD4FCB0-BA4B-4F35-A7E5-4C41963E114A}"/>
    <cellStyle name="20% - Accent2 2 4 2 4 2" xfId="2852" xr:uid="{1E6615B7-092A-4A10-AE0B-FFC9C4EE8916}"/>
    <cellStyle name="20% - Accent2 2 4 2 5" xfId="2853" xr:uid="{8DB46519-BF44-44DF-B9AE-DF36A4AB24F4}"/>
    <cellStyle name="20% - Accent2 2 4 2 5 2" xfId="2854" xr:uid="{2AFABF85-983B-4F94-8150-C7CEB21245C7}"/>
    <cellStyle name="20% - Accent2 2 4 2 6" xfId="2855" xr:uid="{CD823459-F6FE-46DD-9128-7E13720F4C3A}"/>
    <cellStyle name="20% - Accent2 2 4 3" xfId="2856" xr:uid="{B41281F6-B622-4732-BF1C-21BABC52AAA5}"/>
    <cellStyle name="20% - Accent2 2 4 3 2" xfId="2857" xr:uid="{B670C104-455B-493A-893A-985EE3E7A686}"/>
    <cellStyle name="20% - Accent2 2 4 3 2 2" xfId="2858" xr:uid="{3B48D883-4D07-4C89-A454-4DABF810C119}"/>
    <cellStyle name="20% - Accent2 2 4 3 2 2 2" xfId="2859" xr:uid="{2C340E5A-22B3-4FFB-A3DC-A268042AD292}"/>
    <cellStyle name="20% - Accent2 2 4 3 2 3" xfId="2860" xr:uid="{6FB3920C-FC85-4392-9710-D80EAE0904BB}"/>
    <cellStyle name="20% - Accent2 2 4 3 2 3 2" xfId="2861" xr:uid="{D6080786-1031-4E7C-BA78-88F4C803C421}"/>
    <cellStyle name="20% - Accent2 2 4 3 2 4" xfId="2862" xr:uid="{7A9EFB52-F650-4CBA-AB22-00F208F35936}"/>
    <cellStyle name="20% - Accent2 2 4 3 3" xfId="2863" xr:uid="{4C88573F-7F47-4033-BE7A-BBA8353CE1F5}"/>
    <cellStyle name="20% - Accent2 2 4 3 3 2" xfId="2864" xr:uid="{7E5057BD-468D-49FD-8517-6827EA941296}"/>
    <cellStyle name="20% - Accent2 2 4 3 4" xfId="2865" xr:uid="{BF8B26BD-BAFB-4955-8DF6-6A9180A025E5}"/>
    <cellStyle name="20% - Accent2 2 4 3 4 2" xfId="2866" xr:uid="{36E4723F-975E-462D-ABE6-63088A07CE0A}"/>
    <cellStyle name="20% - Accent2 2 4 3 5" xfId="2867" xr:uid="{C0B8645B-B84B-4FEB-9AF0-1E16AEB4D0D9}"/>
    <cellStyle name="20% - Accent2 2 4 3 5 2" xfId="2868" xr:uid="{11E6B1EB-6AEA-4050-8F68-DC16966F42E3}"/>
    <cellStyle name="20% - Accent2 2 4 3 6" xfId="2869" xr:uid="{850E1983-52FD-49F9-8E80-0F9172C5A1CE}"/>
    <cellStyle name="20% - Accent2 2 4 4" xfId="2870" xr:uid="{9E92D79A-8BAF-4C59-8661-40658556210A}"/>
    <cellStyle name="20% - Accent2 2 4 4 2" xfId="2871" xr:uid="{86C896EC-C46B-4046-8AD2-C854E15C0181}"/>
    <cellStyle name="20% - Accent2 2 4 4 2 2" xfId="2872" xr:uid="{5D62C99B-2A6B-4FC7-8A6B-1159DF389C3B}"/>
    <cellStyle name="20% - Accent2 2 4 4 3" xfId="2873" xr:uid="{97355586-B7CB-4B03-8C08-F07935BC522A}"/>
    <cellStyle name="20% - Accent2 2 4 4 3 2" xfId="2874" xr:uid="{011E2C12-C228-49C2-84B8-353394A37964}"/>
    <cellStyle name="20% - Accent2 2 4 4 4" xfId="2875" xr:uid="{76DFA54B-2CE3-47B5-AAEA-6616470F60EB}"/>
    <cellStyle name="20% - Accent2 2 4 5" xfId="2876" xr:uid="{DBCB2595-6F9B-415B-B02B-25C8B2E09669}"/>
    <cellStyle name="20% - Accent2 2 4 5 2" xfId="2877" xr:uid="{25F15B6A-445D-4915-871A-4A1C64FD55EC}"/>
    <cellStyle name="20% - Accent2 2 4 6" xfId="2878" xr:uid="{A66FD6EF-1F45-4437-B9C4-E9EFC19060DC}"/>
    <cellStyle name="20% - Accent2 2 4 6 2" xfId="2879" xr:uid="{29BFB3BE-03E5-4766-914A-08A9EE576347}"/>
    <cellStyle name="20% - Accent2 2 4 7" xfId="2880" xr:uid="{70A10308-F8E4-4B68-ADB1-078A09E89166}"/>
    <cellStyle name="20% - Accent2 2 4 7 2" xfId="2881" xr:uid="{E4326238-F176-4CFF-BDE2-2CA16626A09B}"/>
    <cellStyle name="20% - Accent2 2 4 8" xfId="2882" xr:uid="{9FFD2DF9-4D92-445F-AE65-DFEA93946F94}"/>
    <cellStyle name="20% - Accent2 2 4 8 2" xfId="2883" xr:uid="{3C62ECDA-C3C1-4358-AA7C-1BC7D432A14F}"/>
    <cellStyle name="20% - Accent2 2 4 9" xfId="2884" xr:uid="{8586D409-2C22-4F42-BF62-E69849A571A1}"/>
    <cellStyle name="20% - Accent2 2 4 9 2" xfId="2885" xr:uid="{D987DCE1-D80D-4053-A428-BC69D338FBB1}"/>
    <cellStyle name="20% - Accent2 2 5" xfId="2886" xr:uid="{2DA7B6E7-E15C-438B-8B47-F95144E8FC56}"/>
    <cellStyle name="20% - Accent2 2 5 2" xfId="2887" xr:uid="{57517DAA-6816-43B0-A4F1-ECCA50B552F7}"/>
    <cellStyle name="20% - Accent2 2 5 2 2" xfId="2888" xr:uid="{EF5522E5-048F-4C81-982A-E8EEFB1697DE}"/>
    <cellStyle name="20% - Accent2 2 5 2 2 2" xfId="2889" xr:uid="{707EFF86-3C5D-4AC8-AEFF-1F4F421D8545}"/>
    <cellStyle name="20% - Accent2 2 5 2 2 2 2" xfId="2890" xr:uid="{373DCF09-CE4B-4474-A356-C4B817A21A44}"/>
    <cellStyle name="20% - Accent2 2 5 2 2 3" xfId="2891" xr:uid="{751AF41D-3EDA-4B7E-B264-19C99AF777A0}"/>
    <cellStyle name="20% - Accent2 2 5 2 2 3 2" xfId="2892" xr:uid="{8FB92F01-9325-486F-8AA6-E2A5786D258C}"/>
    <cellStyle name="20% - Accent2 2 5 2 2 4" xfId="2893" xr:uid="{D5F8C718-0E20-4B1E-B71A-1B90EC26C7DB}"/>
    <cellStyle name="20% - Accent2 2 5 2 3" xfId="2894" xr:uid="{6952FBC9-400F-41AE-A1AA-8CE7FEA7A903}"/>
    <cellStyle name="20% - Accent2 2 5 2 3 2" xfId="2895" xr:uid="{833AB953-4284-4E25-9BDF-E3C0DA0A6D08}"/>
    <cellStyle name="20% - Accent2 2 5 2 4" xfId="2896" xr:uid="{BA2B6714-D82B-4F75-B7DB-A052856E0AEB}"/>
    <cellStyle name="20% - Accent2 2 5 2 4 2" xfId="2897" xr:uid="{505E320A-84D8-4A04-BEB9-B4EC7770D446}"/>
    <cellStyle name="20% - Accent2 2 5 2 5" xfId="2898" xr:uid="{5A0C480C-B230-4E27-9825-BD90C67BA5A7}"/>
    <cellStyle name="20% - Accent2 2 5 2 5 2" xfId="2899" xr:uid="{4EF2638E-A7FC-454C-AEC2-24C093998056}"/>
    <cellStyle name="20% - Accent2 2 5 2 6" xfId="2900" xr:uid="{DC101D21-944E-4423-AC06-CD53055E0ABB}"/>
    <cellStyle name="20% - Accent2 2 5 3" xfId="2901" xr:uid="{5B53E802-B542-4B13-9A42-799C0160C2F9}"/>
    <cellStyle name="20% - Accent2 2 5 3 2" xfId="2902" xr:uid="{4829CE73-6CEB-42F6-AD02-2A0CE658B383}"/>
    <cellStyle name="20% - Accent2 2 5 3 2 2" xfId="2903" xr:uid="{FA39BAF8-04F1-44CB-A4D1-5297D6995243}"/>
    <cellStyle name="20% - Accent2 2 5 3 2 2 2" xfId="2904" xr:uid="{888759A1-F85E-4722-8E74-76BC072D4C8B}"/>
    <cellStyle name="20% - Accent2 2 5 3 2 3" xfId="2905" xr:uid="{663BDF14-F4C8-4C14-ACE8-1168B58B45F1}"/>
    <cellStyle name="20% - Accent2 2 5 3 2 3 2" xfId="2906" xr:uid="{BB3EDFA9-1FDC-42C4-B869-FD250BBE851C}"/>
    <cellStyle name="20% - Accent2 2 5 3 2 4" xfId="2907" xr:uid="{03A9F491-6DA3-4F72-A96D-A92448A8B846}"/>
    <cellStyle name="20% - Accent2 2 5 3 3" xfId="2908" xr:uid="{544B9F10-825F-45C8-A59F-5AF65B4308B9}"/>
    <cellStyle name="20% - Accent2 2 5 3 3 2" xfId="2909" xr:uid="{D5CD344B-AD13-4541-97C5-7E1B214F3832}"/>
    <cellStyle name="20% - Accent2 2 5 3 4" xfId="2910" xr:uid="{987CFDAB-6453-497E-9E11-9DC094F190F9}"/>
    <cellStyle name="20% - Accent2 2 5 3 4 2" xfId="2911" xr:uid="{3F78829C-5DE2-4086-98F3-166A3841D750}"/>
    <cellStyle name="20% - Accent2 2 5 3 5" xfId="2912" xr:uid="{DB51C30C-806E-420A-B44F-65667279AEE5}"/>
    <cellStyle name="20% - Accent2 2 5 3 5 2" xfId="2913" xr:uid="{B5D86121-05E4-4C7F-A124-606DA03D76D4}"/>
    <cellStyle name="20% - Accent2 2 5 3 6" xfId="2914" xr:uid="{42753E09-E591-4449-8494-CECFE1EE4621}"/>
    <cellStyle name="20% - Accent2 2 5 4" xfId="2915" xr:uid="{38FB3C8C-94BC-44B1-88AF-C98ACE77F2B6}"/>
    <cellStyle name="20% - Accent2 2 5 4 2" xfId="2916" xr:uid="{BFD1A3FE-A69F-4232-9318-300F2F438850}"/>
    <cellStyle name="20% - Accent2 2 5 4 2 2" xfId="2917" xr:uid="{E4B428DB-6072-4ACB-B5DA-B0F0191421E5}"/>
    <cellStyle name="20% - Accent2 2 5 4 3" xfId="2918" xr:uid="{6C443F84-F275-46B8-A11D-1FA530FEF3FB}"/>
    <cellStyle name="20% - Accent2 2 5 4 3 2" xfId="2919" xr:uid="{4C7D055D-CAED-403C-8BC8-D9B7272548A2}"/>
    <cellStyle name="20% - Accent2 2 5 4 4" xfId="2920" xr:uid="{CD3DAAC3-1005-4242-A283-50382DC058CB}"/>
    <cellStyle name="20% - Accent2 2 5 5" xfId="2921" xr:uid="{16A1B769-7331-4FA1-B0BB-8B894C091A81}"/>
    <cellStyle name="20% - Accent2 2 5 5 2" xfId="2922" xr:uid="{E24A7377-7DFB-4240-9CBF-7AF121ED6D44}"/>
    <cellStyle name="20% - Accent2 2 5 6" xfId="2923" xr:uid="{AC642737-8C9F-4283-AAD9-C264728BB28D}"/>
    <cellStyle name="20% - Accent2 2 5 6 2" xfId="2924" xr:uid="{DCE3475F-57F5-491F-8C44-8E3FAA8A7BAD}"/>
    <cellStyle name="20% - Accent2 2 5 7" xfId="2925" xr:uid="{68FFB1D3-1FDB-4793-8A27-CB38CFB42F90}"/>
    <cellStyle name="20% - Accent2 2 5 7 2" xfId="2926" xr:uid="{6F1FED13-0799-47B3-A011-7434115C1151}"/>
    <cellStyle name="20% - Accent2 2 5 8" xfId="2927" xr:uid="{7C1A722B-5965-4765-9B2D-CC731E70DEDE}"/>
    <cellStyle name="20% - Accent2 2 6" xfId="2928" xr:uid="{3B6CA95D-8239-4A8A-8636-6AEDF1D53FE5}"/>
    <cellStyle name="20% - Accent2 2 6 2" xfId="2929" xr:uid="{CAC42B37-E7E0-4473-9274-E5B91269E4E8}"/>
    <cellStyle name="20% - Accent2 2 6 2 2" xfId="2930" xr:uid="{2DF3CB34-0415-42FB-9BA3-A74D0D783EF7}"/>
    <cellStyle name="20% - Accent2 2 6 2 2 2" xfId="2931" xr:uid="{C67AE93B-12C6-4412-98A2-E0E6EBDFE426}"/>
    <cellStyle name="20% - Accent2 2 6 2 3" xfId="2932" xr:uid="{FD8EA5F9-1E08-4A2C-A2A9-FB304C525B9E}"/>
    <cellStyle name="20% - Accent2 2 6 2 3 2" xfId="2933" xr:uid="{5E15392C-0F4B-4B50-A764-638E14D621FB}"/>
    <cellStyle name="20% - Accent2 2 6 2 4" xfId="2934" xr:uid="{63B968B3-C5FF-4618-A2D4-38F9F288FB8A}"/>
    <cellStyle name="20% - Accent2 2 6 3" xfId="2935" xr:uid="{171A26AE-800D-437B-AD8F-A0A44D4611DE}"/>
    <cellStyle name="20% - Accent2 2 6 3 2" xfId="2936" xr:uid="{27225C20-144D-4543-976C-225A79235E5F}"/>
    <cellStyle name="20% - Accent2 2 6 4" xfId="2937" xr:uid="{0B768EC6-75A7-46A1-9C43-F4112B2A23A3}"/>
    <cellStyle name="20% - Accent2 2 6 4 2" xfId="2938" xr:uid="{D711DED7-98C9-40AF-B427-693C472CFC44}"/>
    <cellStyle name="20% - Accent2 2 6 5" xfId="2939" xr:uid="{654D15A4-C07D-48DE-91BE-92DACE5635E0}"/>
    <cellStyle name="20% - Accent2 2 6 5 2" xfId="2940" xr:uid="{4FA43074-4413-4990-A0B5-12F3CD7D1C86}"/>
    <cellStyle name="20% - Accent2 2 6 6" xfId="2941" xr:uid="{C5336696-B2CE-495E-8658-C6F815807BF8}"/>
    <cellStyle name="20% - Accent2 2 7" xfId="2942" xr:uid="{0876D125-1610-4FE2-92D7-6A1BC559BF4C}"/>
    <cellStyle name="20% - Accent2 2 7 2" xfId="2943" xr:uid="{39531FD8-596D-4512-BD93-F6CFE55EF843}"/>
    <cellStyle name="20% - Accent2 2 7 2 2" xfId="2944" xr:uid="{1FCEE86B-3D27-4729-ABAD-E8F85F37A2D9}"/>
    <cellStyle name="20% - Accent2 2 7 2 2 2" xfId="2945" xr:uid="{5B148465-F6EE-4199-AF3E-42A68BDAD778}"/>
    <cellStyle name="20% - Accent2 2 7 2 3" xfId="2946" xr:uid="{55C7A90E-6E8B-4B09-8EF6-64F7246F182A}"/>
    <cellStyle name="20% - Accent2 2 7 2 3 2" xfId="2947" xr:uid="{8AD45D5E-AF26-4645-9294-E62B0467B9B3}"/>
    <cellStyle name="20% - Accent2 2 7 2 4" xfId="2948" xr:uid="{44B853DF-9152-4B38-96AC-D680CBCF273D}"/>
    <cellStyle name="20% - Accent2 2 7 3" xfId="2949" xr:uid="{0971962F-D062-473D-AD97-FC777791F1BD}"/>
    <cellStyle name="20% - Accent2 2 7 3 2" xfId="2950" xr:uid="{8C6A6222-837A-48F6-8079-E95556BB94B7}"/>
    <cellStyle name="20% - Accent2 2 7 4" xfId="2951" xr:uid="{CD4EF3C1-E627-462D-AD4F-201D7F94177C}"/>
    <cellStyle name="20% - Accent2 2 7 4 2" xfId="2952" xr:uid="{5AB337FC-33F6-4D6E-9718-03C48C93B9A3}"/>
    <cellStyle name="20% - Accent2 2 7 5" xfId="2953" xr:uid="{7808AEA3-D773-4238-9DF3-E246CAEECD1F}"/>
    <cellStyle name="20% - Accent2 2 7 5 2" xfId="2954" xr:uid="{C0D8B198-4EC7-4DA6-B486-90486FB028B9}"/>
    <cellStyle name="20% - Accent2 2 7 6" xfId="2955" xr:uid="{99A6D4CB-65DE-4513-A429-EB81D2C39F09}"/>
    <cellStyle name="20% - Accent2 2 8" xfId="2956" xr:uid="{CFC808B6-D38C-435B-A676-66E8CBCC4C99}"/>
    <cellStyle name="20% - Accent2 2 8 2" xfId="2957" xr:uid="{8E60213D-CB56-406C-B260-B430B96725F3}"/>
    <cellStyle name="20% - Accent2 2 8 2 2" xfId="2958" xr:uid="{1AB89778-610A-4B93-B5FB-0B63B99BEF65}"/>
    <cellStyle name="20% - Accent2 2 8 3" xfId="2959" xr:uid="{FF5952D8-9DF8-49EE-8B22-E72F4663A2B4}"/>
    <cellStyle name="20% - Accent2 2 8 3 2" xfId="2960" xr:uid="{EEC5A5E1-BF65-4ECC-AF08-85B14AABFBA4}"/>
    <cellStyle name="20% - Accent2 2 8 4" xfId="2961" xr:uid="{323E3D48-5101-4272-AD35-88DFE5108B36}"/>
    <cellStyle name="20% - Accent2 2 9" xfId="2962" xr:uid="{580A53BC-AEEE-434D-8BBE-A051F1CD46C2}"/>
    <cellStyle name="20% - Accent2 2 9 2" xfId="2963" xr:uid="{76718B11-FF79-4E38-BB85-06D0734843E1}"/>
    <cellStyle name="20% - Accent2 20" xfId="2964" xr:uid="{EC190946-2873-411D-88A6-C5105AD34AE6}"/>
    <cellStyle name="20% - Accent2 20 2" xfId="2965" xr:uid="{4093D046-846E-483C-9443-77E95CEEE15C}"/>
    <cellStyle name="20% - Accent2 20 2 2" xfId="2966" xr:uid="{D7D2BA30-8B2E-45D9-9BA8-5DAA531E7A0A}"/>
    <cellStyle name="20% - Accent2 20 3" xfId="2967" xr:uid="{59A63E7C-5A43-4F73-8475-DE14EC7DEB51}"/>
    <cellStyle name="20% - Accent2 20 3 2" xfId="2968" xr:uid="{00CD8451-7420-4C08-A9E3-4C92312F1CF4}"/>
    <cellStyle name="20% - Accent2 20 4" xfId="2969" xr:uid="{F676B26C-B940-4965-A1EF-B791DB89706D}"/>
    <cellStyle name="20% - Accent2 21" xfId="2970" xr:uid="{7EE1F0A0-E272-41C7-9F54-A6283B76509A}"/>
    <cellStyle name="20% - Accent2 21 2" xfId="2971" xr:uid="{0FE964E5-27CE-46AE-9F67-AC33AD5E64BA}"/>
    <cellStyle name="20% - Accent2 21 2 2" xfId="2972" xr:uid="{23EEF94E-C56F-45E9-9EFE-7CFBF7139E77}"/>
    <cellStyle name="20% - Accent2 21 3" xfId="2973" xr:uid="{7C963BF1-DD9D-426F-9E51-7EBF4623157B}"/>
    <cellStyle name="20% - Accent2 21 3 2" xfId="2974" xr:uid="{A480BCEF-E93A-4774-B68D-F5051DFD681C}"/>
    <cellStyle name="20% - Accent2 21 4" xfId="2975" xr:uid="{9EB25BB7-B03C-4CCA-934E-5CE55D51379A}"/>
    <cellStyle name="20% - Accent2 22" xfId="2976" xr:uid="{49512547-1764-4862-9ABE-A8768916822E}"/>
    <cellStyle name="20% - Accent2 22 2" xfId="2977" xr:uid="{E3331CF0-0133-46E6-9908-AE1BA21D8273}"/>
    <cellStyle name="20% - Accent2 22 2 2" xfId="2978" xr:uid="{8CF83074-8058-4121-B5ED-35340E06024D}"/>
    <cellStyle name="20% - Accent2 22 3" xfId="2979" xr:uid="{FCA55375-E061-454A-9E4D-ED4A90813BCE}"/>
    <cellStyle name="20% - Accent2 22 3 2" xfId="2980" xr:uid="{282A24FE-C804-4FB1-9A7F-7FD73F71E38C}"/>
    <cellStyle name="20% - Accent2 22 4" xfId="2981" xr:uid="{0301ABF9-AB1C-4E99-83C4-A132FDCD85DC}"/>
    <cellStyle name="20% - Accent2 23" xfId="2982" xr:uid="{692E1ACB-12A2-4A97-B162-9027E9FADE22}"/>
    <cellStyle name="20% - Accent2 23 2" xfId="2983" xr:uid="{3D3C1DD7-CF20-48EC-A242-230B2B15BDB9}"/>
    <cellStyle name="20% - Accent2 23 3" xfId="2984" xr:uid="{8E5064B1-BFBB-41A7-BFB7-3B8DE8908412}"/>
    <cellStyle name="20% - Accent2 24" xfId="2985" xr:uid="{6383041D-6577-45BA-B905-61A4CC5FC881}"/>
    <cellStyle name="20% - Accent2 24 2" xfId="2986" xr:uid="{112FC6E7-5FC2-4B36-B00C-AFC95D40FA14}"/>
    <cellStyle name="20% - Accent2 25" xfId="2987" xr:uid="{D76C9828-E6F7-4C9E-A954-451502F3FC19}"/>
    <cellStyle name="20% - Accent2 25 2" xfId="2988" xr:uid="{3AA69984-EF98-444D-8004-2357649CEDF6}"/>
    <cellStyle name="20% - Accent2 26" xfId="2989" xr:uid="{52A95240-F1A1-4F1C-B587-2160DC9100DD}"/>
    <cellStyle name="20% - Accent2 26 2" xfId="2990" xr:uid="{29192545-5DD8-4379-A74A-088AACACCE6D}"/>
    <cellStyle name="20% - Accent2 27" xfId="2991" xr:uid="{6D112DF6-2742-48E2-98CC-0500F31A9B4F}"/>
    <cellStyle name="20% - Accent2 27 2" xfId="2992" xr:uid="{4F6A42C3-6F62-482C-BB31-39137C702529}"/>
    <cellStyle name="20% - Accent2 28" xfId="2993" xr:uid="{031FD20A-8E48-4764-936C-DF0A92FD9B1E}"/>
    <cellStyle name="20% - Accent2 28 2" xfId="2994" xr:uid="{E7DBCC94-2C57-4C0A-9F91-0BCD416125E1}"/>
    <cellStyle name="20% - Accent2 29" xfId="2995" xr:uid="{3BC0C113-55EA-4351-80B6-79A1AF295FC0}"/>
    <cellStyle name="20% - Accent2 29 2" xfId="2996" xr:uid="{7C33F894-A650-49A4-9931-D9A8147C27E4}"/>
    <cellStyle name="20% - Accent2 3" xfId="2997" xr:uid="{CDB9DBA7-A4A0-4012-9E21-41BBED6FC95B}"/>
    <cellStyle name="20% - Accent2 3 10" xfId="2998" xr:uid="{F417A77E-7D5B-468B-8531-EB0B83F8D39B}"/>
    <cellStyle name="20% - Accent2 3 10 2" xfId="2999" xr:uid="{240C255D-B0D2-4A2B-9A81-CF92B9442F82}"/>
    <cellStyle name="20% - Accent2 3 11" xfId="3000" xr:uid="{302C1181-B158-4C8B-894C-4D1438583C4A}"/>
    <cellStyle name="20% - Accent2 3 11 2" xfId="3001" xr:uid="{17CD27B5-3B58-46C2-97D7-810384A65761}"/>
    <cellStyle name="20% - Accent2 3 12" xfId="3002" xr:uid="{D0DCE5F7-B010-4D67-AAD1-20D07A96CAC9}"/>
    <cellStyle name="20% - Accent2 3 13" xfId="3003" xr:uid="{DF79646A-DB26-45B1-B3C0-0B68C70CBAF3}"/>
    <cellStyle name="20% - Accent2 3 13 2" xfId="3004" xr:uid="{39857F5F-8B1B-4731-985D-271AD45FF71E}"/>
    <cellStyle name="20% - Accent2 3 14" xfId="3005" xr:uid="{60B0DB12-C8C0-4CE7-9084-FB46341E24B9}"/>
    <cellStyle name="20% - Accent2 3 14 2" xfId="3006" xr:uid="{F2D55AD5-80D7-4D00-91C4-21C7A42621F0}"/>
    <cellStyle name="20% - Accent2 3 15" xfId="3007" xr:uid="{C50B31F6-4212-4357-B9D4-7AC391B9B5E2}"/>
    <cellStyle name="20% - Accent2 3 16" xfId="3008" xr:uid="{BE762AEA-C603-4D01-96B6-F26720BAEDF0}"/>
    <cellStyle name="20% - Accent2 3 17" xfId="3009" xr:uid="{A41D6AD6-D2B9-4DDE-BA9B-44A6B2F96197}"/>
    <cellStyle name="20% - Accent2 3 18" xfId="3010" xr:uid="{72FD4EDB-8A8C-43C0-85B3-1B33009C4A57}"/>
    <cellStyle name="20% - Accent2 3 2" xfId="3011" xr:uid="{5607C559-680F-48C6-A582-D5B1E3B83CB0}"/>
    <cellStyle name="20% - Accent2 3 2 10" xfId="3012" xr:uid="{23E8452C-EE69-4F84-9B73-B09E7C1EBDB7}"/>
    <cellStyle name="20% - Accent2 3 2 10 2" xfId="3013" xr:uid="{25FEB82D-7128-4ACD-8AB3-12AECCD35F2E}"/>
    <cellStyle name="20% - Accent2 3 2 11" xfId="3014" xr:uid="{940ECC49-5184-48CD-ADD1-90EB34643426}"/>
    <cellStyle name="20% - Accent2 3 2 11 2" xfId="3015" xr:uid="{B7D95F5E-DDF2-4897-890A-06E4C79E3C70}"/>
    <cellStyle name="20% - Accent2 3 2 12" xfId="3016" xr:uid="{D45C5B6C-FCDE-4B8D-9B67-09FA24F84889}"/>
    <cellStyle name="20% - Accent2 3 2 13" xfId="3017" xr:uid="{338B031E-0107-4A43-94A6-1614EAEDF90E}"/>
    <cellStyle name="20% - Accent2 3 2 14" xfId="3018" xr:uid="{A4E345E1-B3CF-4BB1-8792-FA2B3C39E948}"/>
    <cellStyle name="20% - Accent2 3 2 2" xfId="3019" xr:uid="{DC1DAB63-848F-480E-9083-F6C50B4546C5}"/>
    <cellStyle name="20% - Accent2 3 2 2 10" xfId="3020" xr:uid="{C4C940FB-528F-4F77-8CC8-AAFDFFCCFA49}"/>
    <cellStyle name="20% - Accent2 3 2 2 11" xfId="3021" xr:uid="{A3C502E0-181B-4C99-934E-E639B8FD6058}"/>
    <cellStyle name="20% - Accent2 3 2 2 2" xfId="3022" xr:uid="{A1A7D005-091D-4AD9-B65B-9FB1F5360E5D}"/>
    <cellStyle name="20% - Accent2 3 2 2 2 2" xfId="3023" xr:uid="{A8B0641C-71F8-4A34-8651-697609DFC160}"/>
    <cellStyle name="20% - Accent2 3 2 2 2 2 2" xfId="3024" xr:uid="{681996F1-1B87-412E-B6E3-1B1E061DB0D4}"/>
    <cellStyle name="20% - Accent2 3 2 2 2 2 2 2" xfId="3025" xr:uid="{B0E26EB1-C034-45AB-84CC-32DD2DC2A9FF}"/>
    <cellStyle name="20% - Accent2 3 2 2 2 2 3" xfId="3026" xr:uid="{79D768F9-4582-48FA-A521-B6ED3A7B2702}"/>
    <cellStyle name="20% - Accent2 3 2 2 2 2 3 2" xfId="3027" xr:uid="{6CD37A5A-3426-4D8F-8631-8FD1BE274383}"/>
    <cellStyle name="20% - Accent2 3 2 2 2 2 4" xfId="3028" xr:uid="{C10614F3-4E5A-4CAA-A4BF-0B98381B6F4A}"/>
    <cellStyle name="20% - Accent2 3 2 2 2 3" xfId="3029" xr:uid="{2E6276D6-81AC-4089-8959-0F844733DEEB}"/>
    <cellStyle name="20% - Accent2 3 2 2 2 3 2" xfId="3030" xr:uid="{69F87687-2830-498C-B392-616AEF7C4C70}"/>
    <cellStyle name="20% - Accent2 3 2 2 2 4" xfId="3031" xr:uid="{A2E83E9A-FE10-4211-810E-3A07AC690641}"/>
    <cellStyle name="20% - Accent2 3 2 2 2 4 2" xfId="3032" xr:uid="{539B3E0E-7B65-49DE-BCE1-7258B057E279}"/>
    <cellStyle name="20% - Accent2 3 2 2 2 5" xfId="3033" xr:uid="{82F2F7B9-5830-43FC-887A-13BEB6B46509}"/>
    <cellStyle name="20% - Accent2 3 2 2 2 5 2" xfId="3034" xr:uid="{2C3B8623-3F46-47BB-85E5-9433EE9D9B9E}"/>
    <cellStyle name="20% - Accent2 3 2 2 2 6" xfId="3035" xr:uid="{7417862D-AB74-494E-BB8A-65AB0D8CC1F6}"/>
    <cellStyle name="20% - Accent2 3 2 2 2 7" xfId="3036" xr:uid="{72C2966A-C7A0-4CD0-8E7C-D2D6C5F6DA58}"/>
    <cellStyle name="20% - Accent2 3 2 2 3" xfId="3037" xr:uid="{6B65FAF1-0BE2-4A9B-9325-C8C3D0E66613}"/>
    <cellStyle name="20% - Accent2 3 2 2 3 2" xfId="3038" xr:uid="{27CFFD20-B26B-4C79-80E3-EB2D1C85F6A3}"/>
    <cellStyle name="20% - Accent2 3 2 2 3 2 2" xfId="3039" xr:uid="{E444DD7A-EDD1-41C6-BA07-8A4EA3B78552}"/>
    <cellStyle name="20% - Accent2 3 2 2 3 2 2 2" xfId="3040" xr:uid="{DAAE2AB1-9089-4F50-8E9B-DB3A5ECA777B}"/>
    <cellStyle name="20% - Accent2 3 2 2 3 2 3" xfId="3041" xr:uid="{A57EAAD7-E927-454A-AE95-C3C8CA7F705A}"/>
    <cellStyle name="20% - Accent2 3 2 2 3 2 3 2" xfId="3042" xr:uid="{58C6B6D4-D5A2-477D-BCD4-D66C228B6C31}"/>
    <cellStyle name="20% - Accent2 3 2 2 3 2 4" xfId="3043" xr:uid="{4BFCF17A-A9AA-47D6-B226-EC6191B66B93}"/>
    <cellStyle name="20% - Accent2 3 2 2 3 3" xfId="3044" xr:uid="{2092D165-1B11-466E-BC69-2560F45455F6}"/>
    <cellStyle name="20% - Accent2 3 2 2 3 3 2" xfId="3045" xr:uid="{BCB09FCF-F4BE-422A-9CC3-A8215678A287}"/>
    <cellStyle name="20% - Accent2 3 2 2 3 4" xfId="3046" xr:uid="{3A0BEE2B-37BF-4B4B-9FDD-13F518F93B7B}"/>
    <cellStyle name="20% - Accent2 3 2 2 3 4 2" xfId="3047" xr:uid="{48112A45-4AF0-4700-8D20-CE180680A118}"/>
    <cellStyle name="20% - Accent2 3 2 2 3 5" xfId="3048" xr:uid="{7A29CF36-E756-490F-8E59-074DEFE3DFE7}"/>
    <cellStyle name="20% - Accent2 3 2 2 3 5 2" xfId="3049" xr:uid="{398EF3F3-EBE6-47F1-886D-47DC8CD171F5}"/>
    <cellStyle name="20% - Accent2 3 2 2 3 6" xfId="3050" xr:uid="{F110D850-F5F6-48C9-B1DB-58C6D4842FA7}"/>
    <cellStyle name="20% - Accent2 3 2 2 4" xfId="3051" xr:uid="{9B71A6DF-5E40-406C-A00F-5880C1C71F4D}"/>
    <cellStyle name="20% - Accent2 3 2 2 4 2" xfId="3052" xr:uid="{FEEDBEDD-F5F0-4961-8880-037C1701E3A6}"/>
    <cellStyle name="20% - Accent2 3 2 2 4 2 2" xfId="3053" xr:uid="{73144ADD-B0A3-4566-BD3F-E02A33905E65}"/>
    <cellStyle name="20% - Accent2 3 2 2 4 3" xfId="3054" xr:uid="{07AAE462-2790-4368-8CE8-1F7EAA056200}"/>
    <cellStyle name="20% - Accent2 3 2 2 4 3 2" xfId="3055" xr:uid="{659F296F-2592-4887-A569-1851891EBBF0}"/>
    <cellStyle name="20% - Accent2 3 2 2 4 4" xfId="3056" xr:uid="{4B7B0AFB-1038-4A76-9B77-16F2FF938833}"/>
    <cellStyle name="20% - Accent2 3 2 2 5" xfId="3057" xr:uid="{2390AD0E-0CB8-4BBF-B2B6-35A349271F79}"/>
    <cellStyle name="20% - Accent2 3 2 2 5 2" xfId="3058" xr:uid="{D7B859AC-449A-452B-AD29-9BCD71543EAD}"/>
    <cellStyle name="20% - Accent2 3 2 2 6" xfId="3059" xr:uid="{9FE6612E-F7C5-4826-BEAA-B1D42B9B466D}"/>
    <cellStyle name="20% - Accent2 3 2 2 6 2" xfId="3060" xr:uid="{82416EDC-9421-401E-9B01-4B47F8ABABBE}"/>
    <cellStyle name="20% - Accent2 3 2 2 7" xfId="3061" xr:uid="{9459A016-A91C-4FF3-A434-6208D3844812}"/>
    <cellStyle name="20% - Accent2 3 2 2 7 2" xfId="3062" xr:uid="{5973871D-7C32-4767-B39D-353D91AB9F33}"/>
    <cellStyle name="20% - Accent2 3 2 2 8" xfId="3063" xr:uid="{5B077879-D427-4D59-B2B2-D40C6E7E7CA8}"/>
    <cellStyle name="20% - Accent2 3 2 2 8 2" xfId="3064" xr:uid="{3E9A8FB9-729B-4EB2-8FA5-1F6964B12510}"/>
    <cellStyle name="20% - Accent2 3 2 2 9" xfId="3065" xr:uid="{8C094597-4B29-4449-8268-39F42FFEF78D}"/>
    <cellStyle name="20% - Accent2 3 2 2 9 2" xfId="3066" xr:uid="{5DD97E7C-75FE-4957-B0C2-B93C907588F6}"/>
    <cellStyle name="20% - Accent2 3 2 3" xfId="3067" xr:uid="{D6BA27B6-19BF-419D-B50E-F442143AB89C}"/>
    <cellStyle name="20% - Accent2 3 2 3 2" xfId="3068" xr:uid="{7B3103E3-68BA-4106-A070-951B77F4FB20}"/>
    <cellStyle name="20% - Accent2 3 2 3 2 2" xfId="3069" xr:uid="{66AF9052-7E4C-48B8-80FC-0A65142BF3B5}"/>
    <cellStyle name="20% - Accent2 3 2 3 2 2 2" xfId="3070" xr:uid="{8A07D412-24E3-4238-866E-0620834E4FEE}"/>
    <cellStyle name="20% - Accent2 3 2 3 2 2 2 2" xfId="3071" xr:uid="{4F5AA8E4-5A06-4234-A1FB-EBFA735F3C65}"/>
    <cellStyle name="20% - Accent2 3 2 3 2 2 3" xfId="3072" xr:uid="{44A61913-C11E-486F-929C-E2AE91AFD327}"/>
    <cellStyle name="20% - Accent2 3 2 3 2 2 3 2" xfId="3073" xr:uid="{E9F40B48-AF64-402A-A3D3-96CF75DA75A7}"/>
    <cellStyle name="20% - Accent2 3 2 3 2 2 4" xfId="3074" xr:uid="{C2CC886B-6005-475A-AA00-6A3A4A80071D}"/>
    <cellStyle name="20% - Accent2 3 2 3 2 3" xfId="3075" xr:uid="{E3325CF6-574B-466D-927F-FE95548FDCFE}"/>
    <cellStyle name="20% - Accent2 3 2 3 2 3 2" xfId="3076" xr:uid="{415ADFAE-44A2-4AE2-A71A-76DB70A6CDAC}"/>
    <cellStyle name="20% - Accent2 3 2 3 2 4" xfId="3077" xr:uid="{E4780132-01EC-443F-B551-22E065CE3C83}"/>
    <cellStyle name="20% - Accent2 3 2 3 2 4 2" xfId="3078" xr:uid="{10227125-C8EA-4D2B-A355-10BA8D8F5B84}"/>
    <cellStyle name="20% - Accent2 3 2 3 2 5" xfId="3079" xr:uid="{12407C5C-999B-41CA-81A0-260DDA2E1FF8}"/>
    <cellStyle name="20% - Accent2 3 2 3 2 5 2" xfId="3080" xr:uid="{7F6D8415-F5E4-4683-9C33-6D28216F6B61}"/>
    <cellStyle name="20% - Accent2 3 2 3 2 6" xfId="3081" xr:uid="{0E1AC0E7-B0BE-49DE-AF5E-83E3F6C68647}"/>
    <cellStyle name="20% - Accent2 3 2 3 3" xfId="3082" xr:uid="{033DA703-1D67-4206-9DBC-66A298C85468}"/>
    <cellStyle name="20% - Accent2 3 2 3 3 2" xfId="3083" xr:uid="{8AB18331-1AB4-4D23-86AF-C2CEBF57EA68}"/>
    <cellStyle name="20% - Accent2 3 2 3 3 2 2" xfId="3084" xr:uid="{73AF157A-4778-4544-8556-E3B6EB0F7D06}"/>
    <cellStyle name="20% - Accent2 3 2 3 3 2 2 2" xfId="3085" xr:uid="{C915EBAE-7ECB-4A49-8719-219B2B76AA2C}"/>
    <cellStyle name="20% - Accent2 3 2 3 3 2 3" xfId="3086" xr:uid="{91C02E3E-6131-4CB8-BFE7-C6BDFFA792E5}"/>
    <cellStyle name="20% - Accent2 3 2 3 3 2 3 2" xfId="3087" xr:uid="{74CB8C64-2D52-4B44-A0FF-C687F54054F5}"/>
    <cellStyle name="20% - Accent2 3 2 3 3 2 4" xfId="3088" xr:uid="{AD947CF3-0244-4504-BC8F-65939A0D9064}"/>
    <cellStyle name="20% - Accent2 3 2 3 3 3" xfId="3089" xr:uid="{89272614-651B-4606-B711-BE84156FA667}"/>
    <cellStyle name="20% - Accent2 3 2 3 3 3 2" xfId="3090" xr:uid="{7711ED96-D2BA-4218-896E-33744345EAA3}"/>
    <cellStyle name="20% - Accent2 3 2 3 3 4" xfId="3091" xr:uid="{2AEB6A2C-8D0A-4567-A295-ACEBC8860C8B}"/>
    <cellStyle name="20% - Accent2 3 2 3 3 4 2" xfId="3092" xr:uid="{2A679DD5-B302-4C39-8018-C0AF63FF78DE}"/>
    <cellStyle name="20% - Accent2 3 2 3 3 5" xfId="3093" xr:uid="{793D885D-DF96-4995-B0B1-4295F307B404}"/>
    <cellStyle name="20% - Accent2 3 2 3 3 5 2" xfId="3094" xr:uid="{1E03A145-1E78-42AB-93F2-450A2055A854}"/>
    <cellStyle name="20% - Accent2 3 2 3 3 6" xfId="3095" xr:uid="{49D27AAD-00D6-4459-BFC3-4E3EA78BFE52}"/>
    <cellStyle name="20% - Accent2 3 2 3 4" xfId="3096" xr:uid="{D343BFBE-2A0F-4049-A532-CA2B9F468873}"/>
    <cellStyle name="20% - Accent2 3 2 3 4 2" xfId="3097" xr:uid="{08FF8904-EAD0-4ECF-85C5-02D89636906E}"/>
    <cellStyle name="20% - Accent2 3 2 3 4 2 2" xfId="3098" xr:uid="{23F85028-FDD5-4074-AA7B-CAA85F15C45D}"/>
    <cellStyle name="20% - Accent2 3 2 3 4 3" xfId="3099" xr:uid="{0831777F-DCD0-4F9A-AAD7-4CCA31AE5DFB}"/>
    <cellStyle name="20% - Accent2 3 2 3 4 3 2" xfId="3100" xr:uid="{B9C40B50-64B4-4F7B-983A-3B254B0E0D91}"/>
    <cellStyle name="20% - Accent2 3 2 3 4 4" xfId="3101" xr:uid="{068D0125-FEF5-4ACC-BD07-B240E19B3A5E}"/>
    <cellStyle name="20% - Accent2 3 2 3 5" xfId="3102" xr:uid="{29B59337-966A-4873-B3C5-193EFFFBC943}"/>
    <cellStyle name="20% - Accent2 3 2 3 5 2" xfId="3103" xr:uid="{F201181A-E250-49C1-9E9A-FD1CDF325F4D}"/>
    <cellStyle name="20% - Accent2 3 2 3 6" xfId="3104" xr:uid="{CF5BD8B6-58E5-498B-ABEB-FD183E48DC6C}"/>
    <cellStyle name="20% - Accent2 3 2 3 6 2" xfId="3105" xr:uid="{A6EC92E2-C555-47BC-82F6-D78B41903CF0}"/>
    <cellStyle name="20% - Accent2 3 2 3 7" xfId="3106" xr:uid="{41974C33-92A8-45BE-889D-CF20D4A365C4}"/>
    <cellStyle name="20% - Accent2 3 2 3 7 2" xfId="3107" xr:uid="{FDBC6CF5-D276-416E-8AE5-E88AFD1C7A13}"/>
    <cellStyle name="20% - Accent2 3 2 3 8" xfId="3108" xr:uid="{8C8A1488-560F-49D7-BF85-EB120CE72F0B}"/>
    <cellStyle name="20% - Accent2 3 2 3 9" xfId="3109" xr:uid="{78649F1D-7777-456E-A3C6-B7C4A39831AE}"/>
    <cellStyle name="20% - Accent2 3 2 4" xfId="3110" xr:uid="{9CCCAD7E-BF8F-423C-B9EF-F31BED735E16}"/>
    <cellStyle name="20% - Accent2 3 2 4 2" xfId="3111" xr:uid="{DD03F694-A4AA-4FB7-AA3A-6D3AE3474629}"/>
    <cellStyle name="20% - Accent2 3 2 4 2 2" xfId="3112" xr:uid="{A9CB549E-0E90-459C-BF41-B23BA828439E}"/>
    <cellStyle name="20% - Accent2 3 2 4 2 2 2" xfId="3113" xr:uid="{F8B326D0-195B-44D5-B672-A8BA6F67A59A}"/>
    <cellStyle name="20% - Accent2 3 2 4 2 3" xfId="3114" xr:uid="{C3A896B2-E105-43AF-80D7-A53DB2FB58FD}"/>
    <cellStyle name="20% - Accent2 3 2 4 2 3 2" xfId="3115" xr:uid="{444318A2-3A87-4FCC-899F-CDB324D558A7}"/>
    <cellStyle name="20% - Accent2 3 2 4 2 4" xfId="3116" xr:uid="{F56D75CB-A9C4-4748-84F0-7DF89A15A25A}"/>
    <cellStyle name="20% - Accent2 3 2 4 3" xfId="3117" xr:uid="{E4C1B21A-37A6-4CAE-9794-88AB27F55BDD}"/>
    <cellStyle name="20% - Accent2 3 2 4 3 2" xfId="3118" xr:uid="{882460AC-C183-4B10-9EDC-B678D5509F72}"/>
    <cellStyle name="20% - Accent2 3 2 4 4" xfId="3119" xr:uid="{D86C7B11-B533-4650-BCB2-B79D644396EE}"/>
    <cellStyle name="20% - Accent2 3 2 4 4 2" xfId="3120" xr:uid="{5761BBAE-6620-4889-9653-DA1303E7E32F}"/>
    <cellStyle name="20% - Accent2 3 2 4 5" xfId="3121" xr:uid="{2A29D547-2B41-43E7-884B-CD460F4B9A53}"/>
    <cellStyle name="20% - Accent2 3 2 4 5 2" xfId="3122" xr:uid="{B68DB589-CD67-460E-84A0-D7B8AE61F822}"/>
    <cellStyle name="20% - Accent2 3 2 4 6" xfId="3123" xr:uid="{52B0CEC7-0674-433D-86A7-DD81D886B31C}"/>
    <cellStyle name="20% - Accent2 3 2 5" xfId="3124" xr:uid="{D641434B-F7AA-47F7-85E3-6E31F59871FE}"/>
    <cellStyle name="20% - Accent2 3 2 5 2" xfId="3125" xr:uid="{24228076-B5E9-4427-A5E5-63D2E27908E4}"/>
    <cellStyle name="20% - Accent2 3 2 5 2 2" xfId="3126" xr:uid="{90002EDC-B9DE-44F4-8E0F-91C2C571C1C3}"/>
    <cellStyle name="20% - Accent2 3 2 5 2 2 2" xfId="3127" xr:uid="{FB33C04C-8C09-4F2F-9D41-749BF88CE976}"/>
    <cellStyle name="20% - Accent2 3 2 5 2 3" xfId="3128" xr:uid="{FA1F81AA-2C3F-4971-A3C2-10B919ACACA3}"/>
    <cellStyle name="20% - Accent2 3 2 5 2 3 2" xfId="3129" xr:uid="{576F2C9A-0A7F-4D95-90D0-CFC5EFC366BE}"/>
    <cellStyle name="20% - Accent2 3 2 5 2 4" xfId="3130" xr:uid="{12BEC4EC-2265-4CE6-BD9E-BD29288C88DB}"/>
    <cellStyle name="20% - Accent2 3 2 5 3" xfId="3131" xr:uid="{BFDC7EF1-73E8-477F-8ACB-69D43D1DB182}"/>
    <cellStyle name="20% - Accent2 3 2 5 3 2" xfId="3132" xr:uid="{0315F14F-464B-4367-B49F-357C1219A7B3}"/>
    <cellStyle name="20% - Accent2 3 2 5 4" xfId="3133" xr:uid="{1E9475A6-59E1-4294-A817-3E8F29FD1049}"/>
    <cellStyle name="20% - Accent2 3 2 5 4 2" xfId="3134" xr:uid="{8E8F7C39-B303-474D-9629-F533D622285F}"/>
    <cellStyle name="20% - Accent2 3 2 5 5" xfId="3135" xr:uid="{25484EF0-3597-41F2-9A86-58E15CB048FA}"/>
    <cellStyle name="20% - Accent2 3 2 5 5 2" xfId="3136" xr:uid="{93CDD353-6240-46A2-B52C-A0FD6A7FB684}"/>
    <cellStyle name="20% - Accent2 3 2 5 6" xfId="3137" xr:uid="{7946D451-DB47-4E08-A948-38D083A145EF}"/>
    <cellStyle name="20% - Accent2 3 2 6" xfId="3138" xr:uid="{3F27AB90-E3E1-4C8F-833A-A59E1A8A50FC}"/>
    <cellStyle name="20% - Accent2 3 2 6 2" xfId="3139" xr:uid="{A8F86105-B55B-4E4A-A979-33079ACAAE9E}"/>
    <cellStyle name="20% - Accent2 3 2 6 2 2" xfId="3140" xr:uid="{6C9307FC-9C50-422E-9348-EED406FC5B4F}"/>
    <cellStyle name="20% - Accent2 3 2 6 3" xfId="3141" xr:uid="{C88A6285-B4B7-4C10-B6A0-54AE2C86CC36}"/>
    <cellStyle name="20% - Accent2 3 2 6 3 2" xfId="3142" xr:uid="{89FAB56E-E481-400D-84C6-AD1F1D94C47A}"/>
    <cellStyle name="20% - Accent2 3 2 6 4" xfId="3143" xr:uid="{D4AB7334-2B95-4F07-B515-CCE245C72981}"/>
    <cellStyle name="20% - Accent2 3 2 7" xfId="3144" xr:uid="{F0D980A9-7429-4BA1-A0C2-0684D284778C}"/>
    <cellStyle name="20% - Accent2 3 2 7 2" xfId="3145" xr:uid="{E878F428-753F-4ED0-ADEE-C19F94B37DEE}"/>
    <cellStyle name="20% - Accent2 3 2 8" xfId="3146" xr:uid="{35DA4D46-0316-4305-A01B-E02C06FFDF70}"/>
    <cellStyle name="20% - Accent2 3 2 8 2" xfId="3147" xr:uid="{C2399573-9749-4C9C-BDF6-337EF50BDBB7}"/>
    <cellStyle name="20% - Accent2 3 2 9" xfId="3148" xr:uid="{C129E55F-6B4E-46C0-9C88-19FB67A1BC84}"/>
    <cellStyle name="20% - Accent2 3 2 9 2" xfId="3149" xr:uid="{05B913C6-D5FD-4A30-8890-2FCF9D62F64A}"/>
    <cellStyle name="20% - Accent2 3 3" xfId="3150" xr:uid="{BDF97C57-B4A9-4694-BD5E-14853139EB62}"/>
    <cellStyle name="20% - Accent2 3 3 10" xfId="3151" xr:uid="{5D61B581-13C0-4D9E-84C0-BA648A1F083D}"/>
    <cellStyle name="20% - Accent2 3 3 11" xfId="3152" xr:uid="{207BC74D-8225-4551-8588-A744DBBF004E}"/>
    <cellStyle name="20% - Accent2 3 3 12" xfId="3153" xr:uid="{4460C5F3-74A2-4970-A9C4-EDAD6815F7D3}"/>
    <cellStyle name="20% - Accent2 3 3 2" xfId="3154" xr:uid="{3B8B701E-032D-4D79-BDC7-FCCB7B37B575}"/>
    <cellStyle name="20% - Accent2 3 3 2 2" xfId="3155" xr:uid="{FFC41111-0D8C-453F-A981-B0A5595EFAA6}"/>
    <cellStyle name="20% - Accent2 3 3 2 2 2" xfId="3156" xr:uid="{726FDDE9-5A07-4E38-8704-E41E4C615795}"/>
    <cellStyle name="20% - Accent2 3 3 2 2 2 2" xfId="3157" xr:uid="{401DEEA7-7266-4A7E-BFA0-412305C329DE}"/>
    <cellStyle name="20% - Accent2 3 3 2 2 3" xfId="3158" xr:uid="{58B422EE-373A-41E6-A2C6-CD56374C36F1}"/>
    <cellStyle name="20% - Accent2 3 3 2 2 3 2" xfId="3159" xr:uid="{486E89AC-479C-422E-8C47-56B083315EE4}"/>
    <cellStyle name="20% - Accent2 3 3 2 2 4" xfId="3160" xr:uid="{DD4C9012-2F24-4D94-BF0C-859513E63756}"/>
    <cellStyle name="20% - Accent2 3 3 2 3" xfId="3161" xr:uid="{E221BC83-1739-436E-9283-45C8D0C413AE}"/>
    <cellStyle name="20% - Accent2 3 3 2 3 2" xfId="3162" xr:uid="{3690F985-9A0E-45DB-93E4-FE6E1E3A3167}"/>
    <cellStyle name="20% - Accent2 3 3 2 4" xfId="3163" xr:uid="{D40AFEA1-EC3D-48C7-860E-3BA59185DC23}"/>
    <cellStyle name="20% - Accent2 3 3 2 4 2" xfId="3164" xr:uid="{8AFA4712-8DEF-4C92-BAE4-BD0F6F083D83}"/>
    <cellStyle name="20% - Accent2 3 3 2 5" xfId="3165" xr:uid="{B6DE4AF0-D49E-43FB-8ABF-C53220B0564E}"/>
    <cellStyle name="20% - Accent2 3 3 2 5 2" xfId="3166" xr:uid="{2AB7771B-B8D4-4852-8538-77698D49EA94}"/>
    <cellStyle name="20% - Accent2 3 3 2 6" xfId="3167" xr:uid="{4E0E5296-A82F-40A9-8C04-018301C15FA1}"/>
    <cellStyle name="20% - Accent2 3 3 2 6 2" xfId="3168" xr:uid="{FBB0402E-2C27-4602-83F4-0473E44159B3}"/>
    <cellStyle name="20% - Accent2 3 3 2 7" xfId="3169" xr:uid="{E3C5EFB5-2951-4BC0-A6A9-5BE6766CBB2B}"/>
    <cellStyle name="20% - Accent2 3 3 2 7 2" xfId="3170" xr:uid="{EC543BDC-ED30-40F7-B5B8-86E6D98EC8D0}"/>
    <cellStyle name="20% - Accent2 3 3 2 8" xfId="3171" xr:uid="{11B0DDC3-5961-43B2-81CA-565CB89CA2A8}"/>
    <cellStyle name="20% - Accent2 3 3 2 9" xfId="3172" xr:uid="{3AA8739C-7DE2-4581-9F8A-C5C27ADA92C7}"/>
    <cellStyle name="20% - Accent2 3 3 3" xfId="3173" xr:uid="{F55ECDDD-6BD6-46A7-AB20-41C33057ECB7}"/>
    <cellStyle name="20% - Accent2 3 3 3 2" xfId="3174" xr:uid="{78CAA1B0-534F-448E-A8B8-2458606BCB23}"/>
    <cellStyle name="20% - Accent2 3 3 3 2 2" xfId="3175" xr:uid="{0987795A-7DDB-47AC-863A-0442E0AFB0E4}"/>
    <cellStyle name="20% - Accent2 3 3 3 2 2 2" xfId="3176" xr:uid="{E0B29C6A-711D-44CB-88C4-781F353A9E29}"/>
    <cellStyle name="20% - Accent2 3 3 3 2 3" xfId="3177" xr:uid="{4B83740C-9044-4806-8F38-BB3826D1E7A5}"/>
    <cellStyle name="20% - Accent2 3 3 3 2 3 2" xfId="3178" xr:uid="{7C046D07-A830-44DC-8EFF-CEDEB323D4AC}"/>
    <cellStyle name="20% - Accent2 3 3 3 2 4" xfId="3179" xr:uid="{436ABD58-720D-46D7-8F4B-67D52A2DCDCF}"/>
    <cellStyle name="20% - Accent2 3 3 3 3" xfId="3180" xr:uid="{A95A9874-9B2E-4A84-84DB-A7D19DE16FF0}"/>
    <cellStyle name="20% - Accent2 3 3 3 3 2" xfId="3181" xr:uid="{052F3A67-2C46-4900-B470-3B534EB8A066}"/>
    <cellStyle name="20% - Accent2 3 3 3 4" xfId="3182" xr:uid="{722BC7A5-BB62-4380-B01D-AC992C7FB201}"/>
    <cellStyle name="20% - Accent2 3 3 3 4 2" xfId="3183" xr:uid="{86C399F7-205D-4B75-A7CA-78606C7DB978}"/>
    <cellStyle name="20% - Accent2 3 3 3 5" xfId="3184" xr:uid="{51365DD8-230E-4063-BFE0-35ADF7923EAD}"/>
    <cellStyle name="20% - Accent2 3 3 3 5 2" xfId="3185" xr:uid="{853EA925-5B1A-4F6C-BDA1-A4E18DBA2E6D}"/>
    <cellStyle name="20% - Accent2 3 3 3 6" xfId="3186" xr:uid="{142E22D2-C5CE-4708-B2C9-DD0B8FC510FD}"/>
    <cellStyle name="20% - Accent2 3 3 4" xfId="3187" xr:uid="{6122F8E4-7A5C-415A-8699-1383B63EDAE8}"/>
    <cellStyle name="20% - Accent2 3 3 4 2" xfId="3188" xr:uid="{59EAE908-DFD8-4464-BA5D-B42AEDB24112}"/>
    <cellStyle name="20% - Accent2 3 3 4 2 2" xfId="3189" xr:uid="{A8595E11-0A15-4BC3-9D2B-18DC4C1A1C26}"/>
    <cellStyle name="20% - Accent2 3 3 4 3" xfId="3190" xr:uid="{89B60FE6-9926-450B-A832-C469AB42B674}"/>
    <cellStyle name="20% - Accent2 3 3 4 3 2" xfId="3191" xr:uid="{28295FCF-AFFB-40D9-A321-492FB8595878}"/>
    <cellStyle name="20% - Accent2 3 3 4 4" xfId="3192" xr:uid="{D45F477D-73A7-4F2D-BB42-2B41EF1C9A5B}"/>
    <cellStyle name="20% - Accent2 3 3 5" xfId="3193" xr:uid="{68EC64CE-CAD8-447F-B3B2-6D2ABAA438ED}"/>
    <cellStyle name="20% - Accent2 3 3 5 2" xfId="3194" xr:uid="{086BC6E0-435F-4C09-91AD-B03D7DBDCD56}"/>
    <cellStyle name="20% - Accent2 3 3 6" xfId="3195" xr:uid="{4C0A15D4-5219-4C92-B3EE-15834D011D16}"/>
    <cellStyle name="20% - Accent2 3 3 6 2" xfId="3196" xr:uid="{CC8F120D-7A09-4E28-A8B9-B726DF9FD4C4}"/>
    <cellStyle name="20% - Accent2 3 3 7" xfId="3197" xr:uid="{6F832367-1CAC-4BB7-AB64-8BE5E59C24CD}"/>
    <cellStyle name="20% - Accent2 3 3 7 2" xfId="3198" xr:uid="{39B80DFD-7A10-41A8-AA90-D887794A949E}"/>
    <cellStyle name="20% - Accent2 3 3 8" xfId="3199" xr:uid="{E4293F0F-CD28-4602-B486-C61BEB3A5A1C}"/>
    <cellStyle name="20% - Accent2 3 3 8 2" xfId="3200" xr:uid="{A9934D2D-79EB-498C-9E48-900823226DDC}"/>
    <cellStyle name="20% - Accent2 3 3 9" xfId="3201" xr:uid="{8DF1D2D7-ACFF-4CC4-9415-17D5BC267E9E}"/>
    <cellStyle name="20% - Accent2 3 3 9 2" xfId="3202" xr:uid="{E2D17E1F-7948-42EB-B520-56530B1B9325}"/>
    <cellStyle name="20% - Accent2 3 4" xfId="3203" xr:uid="{8A7CA04C-E840-49F9-9F71-5BE152567859}"/>
    <cellStyle name="20% - Accent2 3 4 10" xfId="3204" xr:uid="{B07A9EC5-5BC7-4173-82FC-5F22CD711F42}"/>
    <cellStyle name="20% - Accent2 3 4 11" xfId="3205" xr:uid="{BC76E03C-4EDA-4929-90FA-8ED45EB2E19A}"/>
    <cellStyle name="20% - Accent2 3 4 12" xfId="3206" xr:uid="{2AB723ED-53C6-479A-8038-67240E73C444}"/>
    <cellStyle name="20% - Accent2 3 4 2" xfId="3207" xr:uid="{EB82FBB2-CEEE-4956-880B-C592D82F796F}"/>
    <cellStyle name="20% - Accent2 3 4 2 2" xfId="3208" xr:uid="{F17D9BF9-1808-47F2-8E41-C3D0A756B630}"/>
    <cellStyle name="20% - Accent2 3 4 2 2 2" xfId="3209" xr:uid="{17B52ABD-A193-400B-847A-EB87BC4EE431}"/>
    <cellStyle name="20% - Accent2 3 4 2 2 2 2" xfId="3210" xr:uid="{50ABD39A-68C9-4CFC-8136-828552219B74}"/>
    <cellStyle name="20% - Accent2 3 4 2 2 3" xfId="3211" xr:uid="{0017CBF4-3525-43C8-AEF9-F28729C08612}"/>
    <cellStyle name="20% - Accent2 3 4 2 2 3 2" xfId="3212" xr:uid="{30770D72-0D57-4299-B8D9-190DE1576A1F}"/>
    <cellStyle name="20% - Accent2 3 4 2 2 4" xfId="3213" xr:uid="{FF37B157-8601-48E4-9976-6B82D7BC06FE}"/>
    <cellStyle name="20% - Accent2 3 4 2 3" xfId="3214" xr:uid="{333BF3A6-4D94-4AE9-95D2-64897E661362}"/>
    <cellStyle name="20% - Accent2 3 4 2 3 2" xfId="3215" xr:uid="{D14FEA50-FF71-4691-85E9-933CCB7829CB}"/>
    <cellStyle name="20% - Accent2 3 4 2 4" xfId="3216" xr:uid="{FC0A9592-C562-454F-9347-6E1E938E37C2}"/>
    <cellStyle name="20% - Accent2 3 4 2 4 2" xfId="3217" xr:uid="{4D40DCAA-360E-4C78-BD79-53DE5642F203}"/>
    <cellStyle name="20% - Accent2 3 4 2 5" xfId="3218" xr:uid="{C7936A32-E67B-413F-B120-9425495AA88F}"/>
    <cellStyle name="20% - Accent2 3 4 2 5 2" xfId="3219" xr:uid="{F7495300-2DA1-4378-8BCD-AE30F0B97D51}"/>
    <cellStyle name="20% - Accent2 3 4 2 6" xfId="3220" xr:uid="{0A855B05-EC5F-45E5-804B-A420FE96BFC6}"/>
    <cellStyle name="20% - Accent2 3 4 3" xfId="3221" xr:uid="{4E4FD263-7157-4ED4-81C2-FEAF9218160D}"/>
    <cellStyle name="20% - Accent2 3 4 3 2" xfId="3222" xr:uid="{CA5E1847-55BB-4D2C-A202-F2B40D5BA07D}"/>
    <cellStyle name="20% - Accent2 3 4 3 2 2" xfId="3223" xr:uid="{E0A0AE89-0336-4A26-9D19-7934A59C5510}"/>
    <cellStyle name="20% - Accent2 3 4 3 2 2 2" xfId="3224" xr:uid="{D7DF63AF-E473-455A-8334-BAC00FA21240}"/>
    <cellStyle name="20% - Accent2 3 4 3 2 3" xfId="3225" xr:uid="{843A1039-F14C-411B-B4ED-2917639F595F}"/>
    <cellStyle name="20% - Accent2 3 4 3 2 3 2" xfId="3226" xr:uid="{9D52BC6B-15B1-4DE1-97B3-CAD3762A03B2}"/>
    <cellStyle name="20% - Accent2 3 4 3 2 4" xfId="3227" xr:uid="{09F86D6A-A791-44B2-A090-7D4D52C29819}"/>
    <cellStyle name="20% - Accent2 3 4 3 3" xfId="3228" xr:uid="{86B68357-00F8-40D8-83D6-C79AFFB443B8}"/>
    <cellStyle name="20% - Accent2 3 4 3 3 2" xfId="3229" xr:uid="{1B95B8CA-7DB3-496D-B6A6-33CB0373F706}"/>
    <cellStyle name="20% - Accent2 3 4 3 4" xfId="3230" xr:uid="{0ED5CEEA-A1F3-4F0F-9690-79E4EF3ACC5C}"/>
    <cellStyle name="20% - Accent2 3 4 3 4 2" xfId="3231" xr:uid="{A522119C-ADDB-41ED-8431-36F7CBC2F0F0}"/>
    <cellStyle name="20% - Accent2 3 4 3 5" xfId="3232" xr:uid="{FDD7E269-4A59-4F7A-963A-8E8FA48F31E8}"/>
    <cellStyle name="20% - Accent2 3 4 3 5 2" xfId="3233" xr:uid="{4965F4B6-986B-45E6-8709-39CD69076A0B}"/>
    <cellStyle name="20% - Accent2 3 4 3 6" xfId="3234" xr:uid="{B27EE3D4-B172-40F6-A63A-0B4AE74773AB}"/>
    <cellStyle name="20% - Accent2 3 4 4" xfId="3235" xr:uid="{6C078554-88B4-4D8A-907D-936624C9B193}"/>
    <cellStyle name="20% - Accent2 3 4 4 2" xfId="3236" xr:uid="{5C924355-BA4D-46E5-AAC4-64DA0E349B46}"/>
    <cellStyle name="20% - Accent2 3 4 4 2 2" xfId="3237" xr:uid="{264DE28E-F9AA-4FDA-9408-8DDC17992A86}"/>
    <cellStyle name="20% - Accent2 3 4 4 3" xfId="3238" xr:uid="{C0045514-F2E9-4FCB-A718-47518CE87159}"/>
    <cellStyle name="20% - Accent2 3 4 4 3 2" xfId="3239" xr:uid="{627BE675-CD94-4DB2-9B19-60B3D4EB95D9}"/>
    <cellStyle name="20% - Accent2 3 4 4 4" xfId="3240" xr:uid="{FA38BC45-E001-45D2-AC0C-F456EAC281DE}"/>
    <cellStyle name="20% - Accent2 3 4 5" xfId="3241" xr:uid="{F784B0F6-ADD7-4132-BC58-9AB527100A99}"/>
    <cellStyle name="20% - Accent2 3 4 5 2" xfId="3242" xr:uid="{B7F11E3F-DDF4-4148-804E-AC8E33AA1B97}"/>
    <cellStyle name="20% - Accent2 3 4 6" xfId="3243" xr:uid="{DD4E75ED-BAB7-468C-A69E-80A42F36ECE6}"/>
    <cellStyle name="20% - Accent2 3 4 6 2" xfId="3244" xr:uid="{23431291-7BB7-4457-AF26-34602296F3A0}"/>
    <cellStyle name="20% - Accent2 3 4 7" xfId="3245" xr:uid="{952C12E3-8899-4B3F-B082-613ADBFED7BB}"/>
    <cellStyle name="20% - Accent2 3 4 7 2" xfId="3246" xr:uid="{E7C35925-BABB-42B3-90C7-12D2C6FB52F0}"/>
    <cellStyle name="20% - Accent2 3 4 8" xfId="3247" xr:uid="{03EBC20E-DFCC-4040-AEE1-72F0A081C89A}"/>
    <cellStyle name="20% - Accent2 3 4 8 2" xfId="3248" xr:uid="{0F432010-FA65-47BD-B20D-1DE4BC77F758}"/>
    <cellStyle name="20% - Accent2 3 4 9" xfId="3249" xr:uid="{E316AA28-D925-4103-B47D-772692E4C34D}"/>
    <cellStyle name="20% - Accent2 3 4 9 2" xfId="3250" xr:uid="{C426C043-3ADC-43CB-BD1F-48B8226C0B71}"/>
    <cellStyle name="20% - Accent2 3 5" xfId="3251" xr:uid="{87C60BD1-F11A-4514-BE6E-D69DEF5A2DE9}"/>
    <cellStyle name="20% - Accent2 3 5 10" xfId="3252" xr:uid="{67C13E04-22C2-4A8B-86AF-B1D2B1CFA8E2}"/>
    <cellStyle name="20% - Accent2 3 5 2" xfId="3253" xr:uid="{3E7AF0E1-FC0A-436C-AF91-183F42868CED}"/>
    <cellStyle name="20% - Accent2 3 5 2 2" xfId="3254" xr:uid="{6128704B-4F58-4D97-8B61-D08A228A9135}"/>
    <cellStyle name="20% - Accent2 3 5 2 2 2" xfId="3255" xr:uid="{5EB5B541-CFE3-46B2-94EC-70A9244D30EC}"/>
    <cellStyle name="20% - Accent2 3 5 2 2 2 2" xfId="3256" xr:uid="{24A16A96-2E78-421D-B795-FED85809CDD9}"/>
    <cellStyle name="20% - Accent2 3 5 2 2 3" xfId="3257" xr:uid="{B705B557-510C-4FA4-9F6E-DC654D47DEF7}"/>
    <cellStyle name="20% - Accent2 3 5 2 2 3 2" xfId="3258" xr:uid="{BEE623F1-EB90-46BF-8E03-51578BA296CC}"/>
    <cellStyle name="20% - Accent2 3 5 2 2 4" xfId="3259" xr:uid="{E970992C-4F47-4B8B-971D-7C7DA402437E}"/>
    <cellStyle name="20% - Accent2 3 5 2 3" xfId="3260" xr:uid="{8CFC9CE2-95A5-4C5E-A945-67A5A4F53F05}"/>
    <cellStyle name="20% - Accent2 3 5 2 3 2" xfId="3261" xr:uid="{CFEDE748-1A37-4B6A-A547-2B33899BFE1C}"/>
    <cellStyle name="20% - Accent2 3 5 2 4" xfId="3262" xr:uid="{A6338BD1-E72B-4C52-810F-3D4CDA392C58}"/>
    <cellStyle name="20% - Accent2 3 5 2 4 2" xfId="3263" xr:uid="{1D540B92-61E6-4B37-AFCF-7D7445901F48}"/>
    <cellStyle name="20% - Accent2 3 5 2 5" xfId="3264" xr:uid="{8C7432F6-0FEA-48C2-A6E2-21A3E510A787}"/>
    <cellStyle name="20% - Accent2 3 5 2 5 2" xfId="3265" xr:uid="{CA166A1E-74DA-4638-BFAC-B9E2EFAA98D5}"/>
    <cellStyle name="20% - Accent2 3 5 2 6" xfId="3266" xr:uid="{D7A7C912-B917-409B-9F41-1DF7DFB00029}"/>
    <cellStyle name="20% - Accent2 3 5 3" xfId="3267" xr:uid="{DE4247DF-83DE-434B-AB9A-CD52D778DAEB}"/>
    <cellStyle name="20% - Accent2 3 5 3 2" xfId="3268" xr:uid="{7ED04790-7179-45A8-AA0B-94F1A4C97030}"/>
    <cellStyle name="20% - Accent2 3 5 3 2 2" xfId="3269" xr:uid="{91FB9767-4465-475F-9908-45882122B453}"/>
    <cellStyle name="20% - Accent2 3 5 3 2 2 2" xfId="3270" xr:uid="{6DA3828B-F973-474B-88FD-C17E6287A1C2}"/>
    <cellStyle name="20% - Accent2 3 5 3 2 3" xfId="3271" xr:uid="{540D7CB3-ACA8-4238-907B-AB5C976C626A}"/>
    <cellStyle name="20% - Accent2 3 5 3 2 3 2" xfId="3272" xr:uid="{5979080C-D478-449F-8A78-7A5D46CD24E3}"/>
    <cellStyle name="20% - Accent2 3 5 3 2 4" xfId="3273" xr:uid="{93369751-117D-457F-A0DF-223933F84EDB}"/>
    <cellStyle name="20% - Accent2 3 5 3 3" xfId="3274" xr:uid="{22A17A96-1656-4DC0-878D-BEBEB762C782}"/>
    <cellStyle name="20% - Accent2 3 5 3 3 2" xfId="3275" xr:uid="{E4DBAF6C-EAA4-4300-8CD7-C40A19D5C526}"/>
    <cellStyle name="20% - Accent2 3 5 3 4" xfId="3276" xr:uid="{D098684F-5650-4099-A82B-9061ED805EFC}"/>
    <cellStyle name="20% - Accent2 3 5 3 4 2" xfId="3277" xr:uid="{9317D3C5-F589-4597-9E2F-47E84C487661}"/>
    <cellStyle name="20% - Accent2 3 5 3 5" xfId="3278" xr:uid="{BDFE607A-589B-4061-9825-08743C9D23E4}"/>
    <cellStyle name="20% - Accent2 3 5 3 5 2" xfId="3279" xr:uid="{2A05D12F-C607-456C-B504-212EF9C8AAD6}"/>
    <cellStyle name="20% - Accent2 3 5 3 6" xfId="3280" xr:uid="{1E2D5C06-95E9-47B5-A36C-9A02E3B92653}"/>
    <cellStyle name="20% - Accent2 3 5 4" xfId="3281" xr:uid="{B94E4859-4F57-45F3-906F-3AF8865F0CE8}"/>
    <cellStyle name="20% - Accent2 3 5 4 2" xfId="3282" xr:uid="{6010D415-A18E-49AE-9706-F6A8A7655F7B}"/>
    <cellStyle name="20% - Accent2 3 5 4 2 2" xfId="3283" xr:uid="{4D01C767-5E08-48EE-B8FA-876EF567F936}"/>
    <cellStyle name="20% - Accent2 3 5 4 3" xfId="3284" xr:uid="{41C3B8FE-D52E-40BE-A92E-D44B26805574}"/>
    <cellStyle name="20% - Accent2 3 5 4 3 2" xfId="3285" xr:uid="{930D31DD-FF61-465C-8706-DAECD4D4B016}"/>
    <cellStyle name="20% - Accent2 3 5 4 4" xfId="3286" xr:uid="{302CDCDB-E40A-4E57-80EC-687D6D0FACF2}"/>
    <cellStyle name="20% - Accent2 3 5 5" xfId="3287" xr:uid="{12164D16-A7DE-4574-A3A7-96F6D9CB2696}"/>
    <cellStyle name="20% - Accent2 3 5 5 2" xfId="3288" xr:uid="{098B48A4-C306-4467-81CE-AE0343DE8B99}"/>
    <cellStyle name="20% - Accent2 3 5 6" xfId="3289" xr:uid="{92A5B807-3846-4FFC-B221-B79F2508E514}"/>
    <cellStyle name="20% - Accent2 3 5 6 2" xfId="3290" xr:uid="{B50EF2C7-4595-44EC-87FD-D5A4663BBBF9}"/>
    <cellStyle name="20% - Accent2 3 5 7" xfId="3291" xr:uid="{377FB0EF-74A8-4A67-A95B-C0CEE647779B}"/>
    <cellStyle name="20% - Accent2 3 5 7 2" xfId="3292" xr:uid="{EF9BAA9F-B630-400C-86AE-F79A3D7FC980}"/>
    <cellStyle name="20% - Accent2 3 5 8" xfId="3293" xr:uid="{4D7FB88A-9E37-466C-9830-51D73D79DA9B}"/>
    <cellStyle name="20% - Accent2 3 5 9" xfId="3294" xr:uid="{B319D132-ACF5-4910-B1C6-EA90B0035B27}"/>
    <cellStyle name="20% - Accent2 3 6" xfId="3295" xr:uid="{B1A4E6BD-B12D-4187-A234-4A0DD0CDA1F8}"/>
    <cellStyle name="20% - Accent2 3 6 2" xfId="3296" xr:uid="{2AF232FA-0B3F-4907-B321-74CBD018EB73}"/>
    <cellStyle name="20% - Accent2 3 6 2 2" xfId="3297" xr:uid="{CFA395D3-F37E-427B-95F6-04EF56947AE8}"/>
    <cellStyle name="20% - Accent2 3 6 2 2 2" xfId="3298" xr:uid="{ACDB7A79-7D4E-4EC9-B688-11F0965A098B}"/>
    <cellStyle name="20% - Accent2 3 6 2 3" xfId="3299" xr:uid="{1087C524-9B2C-49CA-9E09-F9EB8CBEC940}"/>
    <cellStyle name="20% - Accent2 3 6 2 3 2" xfId="3300" xr:uid="{92D535CF-A699-4C6B-BF6C-D0929FEF7CDF}"/>
    <cellStyle name="20% - Accent2 3 6 2 4" xfId="3301" xr:uid="{317F9D90-90CF-4C04-97DF-049C7D311E3E}"/>
    <cellStyle name="20% - Accent2 3 6 3" xfId="3302" xr:uid="{D26C8FF7-95EF-45A6-994E-243EEAB42ECC}"/>
    <cellStyle name="20% - Accent2 3 6 3 2" xfId="3303" xr:uid="{D8DB9E2D-51FB-433A-AD61-6809ACE4F9FE}"/>
    <cellStyle name="20% - Accent2 3 6 4" xfId="3304" xr:uid="{C35C05C9-2232-49C6-A345-925A2EF33C44}"/>
    <cellStyle name="20% - Accent2 3 6 4 2" xfId="3305" xr:uid="{284A91C3-1C7A-41B8-9B33-D326F7D95FF4}"/>
    <cellStyle name="20% - Accent2 3 6 5" xfId="3306" xr:uid="{0031940C-C786-4168-B84F-B349CA83D71B}"/>
    <cellStyle name="20% - Accent2 3 6 5 2" xfId="3307" xr:uid="{9D89C492-5D18-426C-BAD8-801F50974BBD}"/>
    <cellStyle name="20% - Accent2 3 6 6" xfId="3308" xr:uid="{CEE36340-C992-487C-BF28-30D69AA70AA6}"/>
    <cellStyle name="20% - Accent2 3 6 6 2" xfId="3309" xr:uid="{CBEC6A7D-0E1D-476F-B5E7-EC25AF21CAB8}"/>
    <cellStyle name="20% - Accent2 3 7" xfId="3310" xr:uid="{85587C93-70E1-4202-BBE1-F29FAF660FC9}"/>
    <cellStyle name="20% - Accent2 3 7 2" xfId="3311" xr:uid="{92485421-6A21-4BDE-8155-49C34F1E8460}"/>
    <cellStyle name="20% - Accent2 3 7 2 2" xfId="3312" xr:uid="{D8839EE9-E801-47D8-A14F-C1B5597A0842}"/>
    <cellStyle name="20% - Accent2 3 7 2 2 2" xfId="3313" xr:uid="{5ED0ED9F-9D0C-40F4-A8C4-77432112FE37}"/>
    <cellStyle name="20% - Accent2 3 7 2 3" xfId="3314" xr:uid="{D2384D22-0244-430A-8F3D-03503B46662A}"/>
    <cellStyle name="20% - Accent2 3 7 2 3 2" xfId="3315" xr:uid="{9B065F1B-A3E3-4EEE-B8A2-203FAF26F2CF}"/>
    <cellStyle name="20% - Accent2 3 7 2 4" xfId="3316" xr:uid="{6EB926B9-A101-491B-A5CD-7956986B1262}"/>
    <cellStyle name="20% - Accent2 3 7 3" xfId="3317" xr:uid="{CAB8CF02-047E-4B0B-A46D-9FC995ED8AE2}"/>
    <cellStyle name="20% - Accent2 3 7 3 2" xfId="3318" xr:uid="{076D506F-0EA0-4A14-875E-2F37FA0955A8}"/>
    <cellStyle name="20% - Accent2 3 7 4" xfId="3319" xr:uid="{B355BA27-B276-4DD5-8A98-714C2F22F94A}"/>
    <cellStyle name="20% - Accent2 3 7 4 2" xfId="3320" xr:uid="{9AB367B4-CFBF-4A0A-A788-65F85FF74BED}"/>
    <cellStyle name="20% - Accent2 3 7 5" xfId="3321" xr:uid="{2D0E0051-7AB7-4222-AE12-96724A78D544}"/>
    <cellStyle name="20% - Accent2 3 7 5 2" xfId="3322" xr:uid="{3F085753-2420-423D-B160-3E53E89ECA8A}"/>
    <cellStyle name="20% - Accent2 3 7 6" xfId="3323" xr:uid="{4B1D95CB-C86B-4155-B339-DB3F81AD545F}"/>
    <cellStyle name="20% - Accent2 3 8" xfId="3324" xr:uid="{B1C599ED-93B7-45B3-AD1B-366C4C8A7FBD}"/>
    <cellStyle name="20% - Accent2 3 8 2" xfId="3325" xr:uid="{E449DD71-EE0F-4FEA-9450-12DE5151D487}"/>
    <cellStyle name="20% - Accent2 3 8 2 2" xfId="3326" xr:uid="{FB2F5198-9791-4603-995F-6A6E72727340}"/>
    <cellStyle name="20% - Accent2 3 8 3" xfId="3327" xr:uid="{E7FC63A7-59D4-4A8A-848E-612692DCA4B1}"/>
    <cellStyle name="20% - Accent2 3 8 3 2" xfId="3328" xr:uid="{765A10A1-ED46-49F0-8E75-755C06B61314}"/>
    <cellStyle name="20% - Accent2 3 8 4" xfId="3329" xr:uid="{0EC230B1-6AEA-4B59-9556-E6B99C938D23}"/>
    <cellStyle name="20% - Accent2 3 9" xfId="3330" xr:uid="{C935993E-D71F-4D58-B55F-D0A9BF7C2368}"/>
    <cellStyle name="20% - Accent2 3 9 2" xfId="3331" xr:uid="{DBF18804-E4E1-4DB7-AD4B-A9FB85DF23BE}"/>
    <cellStyle name="20% - Accent2 30" xfId="3332" xr:uid="{1DC0FED1-3A95-410F-B661-1F8FBEC8781A}"/>
    <cellStyle name="20% - Accent2 30 2" xfId="3333" xr:uid="{424847B9-E269-49BD-97F8-E9B5F3F51199}"/>
    <cellStyle name="20% - Accent2 31" xfId="3334" xr:uid="{2A73B506-2EEE-4740-83FA-E049BE51C3D7}"/>
    <cellStyle name="20% - Accent2 31 2" xfId="3335" xr:uid="{80CE22E0-A22F-444F-A63E-6849987E7611}"/>
    <cellStyle name="20% - Accent2 32" xfId="3336" xr:uid="{5A2CFC2C-B2C0-4543-B9C2-2143C02C0E11}"/>
    <cellStyle name="20% - Accent2 32 2" xfId="3337" xr:uid="{E9F93A29-6029-457E-8B4B-F568E1C9F92E}"/>
    <cellStyle name="20% - Accent2 33" xfId="3338" xr:uid="{70EA8E5F-FE52-4279-B020-C9E821BB3372}"/>
    <cellStyle name="20% - Accent2 33 2" xfId="3339" xr:uid="{E294505B-0292-47B2-98E0-47CF267FB99A}"/>
    <cellStyle name="20% - Accent2 34" xfId="3340" xr:uid="{818B6473-62F2-40E3-B3AD-331B2BB5C867}"/>
    <cellStyle name="20% - Accent2 34 2" xfId="3341" xr:uid="{DA634512-295E-4BBF-9804-9D08277DE613}"/>
    <cellStyle name="20% - Accent2 35" xfId="3342" xr:uid="{4914F0D7-6B5A-4673-B5CC-F42D111C660A}"/>
    <cellStyle name="20% - Accent2 35 2" xfId="3343" xr:uid="{746CBD53-2B78-4E86-B75A-02DE3ADA8BEF}"/>
    <cellStyle name="20% - Accent2 36" xfId="3344" xr:uid="{B65D76DD-938C-450A-A854-9B09F3A3B780}"/>
    <cellStyle name="20% - Accent2 36 2" xfId="3345" xr:uid="{3C923F8F-DCC6-48A3-876D-10F8D64EC5C8}"/>
    <cellStyle name="20% - Accent2 37" xfId="3346" xr:uid="{0CFE37A3-5210-4056-ABCC-73F701F34154}"/>
    <cellStyle name="20% - Accent2 37 2" xfId="3347" xr:uid="{0995CD48-3D51-4AB1-9838-37D24232D877}"/>
    <cellStyle name="20% - Accent2 38" xfId="3348" xr:uid="{03C0C3E3-1B18-4B8B-BF33-9DF1058D0EC8}"/>
    <cellStyle name="20% - Accent2 39" xfId="3349" xr:uid="{A9DBDC5E-6252-4465-8617-486A2C734639}"/>
    <cellStyle name="20% - Accent2 4" xfId="3350" xr:uid="{76088F16-CD71-488D-97C4-671BA555A948}"/>
    <cellStyle name="20% - Accent2 4 10" xfId="3351" xr:uid="{803A7E88-439F-49ED-B2F1-5B69E8472695}"/>
    <cellStyle name="20% - Accent2 4 10 2" xfId="3352" xr:uid="{0273E79D-E64F-48F8-887F-2FF8DD31472F}"/>
    <cellStyle name="20% - Accent2 4 11" xfId="3353" xr:uid="{23278DB6-4B9E-4680-A7C6-D8D3444CF06B}"/>
    <cellStyle name="20% - Accent2 4 11 2" xfId="3354" xr:uid="{EF3B1C0F-3708-4D01-AFA4-A1DDB66D396A}"/>
    <cellStyle name="20% - Accent2 4 12" xfId="3355" xr:uid="{C1977787-F761-49D8-894F-7B39A89E5C3D}"/>
    <cellStyle name="20% - Accent2 4 12 2" xfId="3356" xr:uid="{C072E03C-FC10-453D-BDF9-4D2742178CC4}"/>
    <cellStyle name="20% - Accent2 4 13" xfId="3357" xr:uid="{BB4255B8-1BBE-421C-9F5A-6F7076FC5FFE}"/>
    <cellStyle name="20% - Accent2 4 13 2" xfId="3358" xr:uid="{484A89DC-DD3E-41D0-BE0C-689E94062998}"/>
    <cellStyle name="20% - Accent2 4 14" xfId="3359" xr:uid="{76BD9FBA-C4C6-4F8B-A8E5-74AAFE84885A}"/>
    <cellStyle name="20% - Accent2 4 15" xfId="3360" xr:uid="{BCEDD4EC-AFD9-4DF2-A66E-96607C014DD0}"/>
    <cellStyle name="20% - Accent2 4 2" xfId="3361" xr:uid="{CC8D2361-9974-49C8-AF8C-E2F433E2847E}"/>
    <cellStyle name="20% - Accent2 4 2 10" xfId="3362" xr:uid="{51B08DDB-3E28-4952-BCA4-AC8E2FE7B607}"/>
    <cellStyle name="20% - Accent2 4 2 10 2" xfId="3363" xr:uid="{ACFFB42D-A706-48F4-A08B-AB1A6842D378}"/>
    <cellStyle name="20% - Accent2 4 2 11" xfId="3364" xr:uid="{2547AFD3-4E80-448D-9E74-096C6F2403BC}"/>
    <cellStyle name="20% - Accent2 4 2 11 2" xfId="3365" xr:uid="{5360CB7B-3273-48E6-A07C-613BB1D4F613}"/>
    <cellStyle name="20% - Accent2 4 2 12" xfId="3366" xr:uid="{2E8532D2-47A5-43B6-9E06-9A54B42AFABF}"/>
    <cellStyle name="20% - Accent2 4 2 13" xfId="3367" xr:uid="{A32E7285-3781-43F1-89BD-8C33817057A1}"/>
    <cellStyle name="20% - Accent2 4 2 2" xfId="3368" xr:uid="{27C570A5-E1C9-48E4-A691-F06A9AC5F3B6}"/>
    <cellStyle name="20% - Accent2 4 2 2 10" xfId="3369" xr:uid="{D2A84D62-D271-4CEB-88BB-C1CC5C44D436}"/>
    <cellStyle name="20% - Accent2 4 2 2 11" xfId="3370" xr:uid="{428710FA-01B3-48E0-8B64-41D10A6B43CA}"/>
    <cellStyle name="20% - Accent2 4 2 2 2" xfId="3371" xr:uid="{C6CDF2D8-3D98-45F4-AE7E-DDCDD34790E6}"/>
    <cellStyle name="20% - Accent2 4 2 2 2 2" xfId="3372" xr:uid="{5B69E3B5-EB43-4E66-BD42-325203125327}"/>
    <cellStyle name="20% - Accent2 4 2 2 2 2 2" xfId="3373" xr:uid="{0ADEBC09-B7DE-4EBF-A8F1-818E315B92C2}"/>
    <cellStyle name="20% - Accent2 4 2 2 2 2 2 2" xfId="3374" xr:uid="{240B5E68-A867-444F-8D88-5504355B1A26}"/>
    <cellStyle name="20% - Accent2 4 2 2 2 2 3" xfId="3375" xr:uid="{4814D1CA-A275-4F0F-978C-3D6FAB653C95}"/>
    <cellStyle name="20% - Accent2 4 2 2 2 2 3 2" xfId="3376" xr:uid="{C53D3EFE-26A1-40DE-9727-FA686C22B84A}"/>
    <cellStyle name="20% - Accent2 4 2 2 2 2 4" xfId="3377" xr:uid="{44677714-8824-4236-ABBC-0EC28E2A5BA5}"/>
    <cellStyle name="20% - Accent2 4 2 2 2 3" xfId="3378" xr:uid="{FB01AD66-5940-4F9F-A81F-04D19B2630A0}"/>
    <cellStyle name="20% - Accent2 4 2 2 2 3 2" xfId="3379" xr:uid="{77999EE0-E732-4D14-A9EE-17473F38DA67}"/>
    <cellStyle name="20% - Accent2 4 2 2 2 4" xfId="3380" xr:uid="{1762F8B0-9326-4CEB-BF02-5072DA3D1A5D}"/>
    <cellStyle name="20% - Accent2 4 2 2 2 4 2" xfId="3381" xr:uid="{F8171864-B818-4EB0-833D-F1FE83F376BC}"/>
    <cellStyle name="20% - Accent2 4 2 2 2 5" xfId="3382" xr:uid="{950BA2DF-84C7-4914-91E1-EE06BCEE19EF}"/>
    <cellStyle name="20% - Accent2 4 2 2 2 5 2" xfId="3383" xr:uid="{3E6AC1DC-4EF0-49D1-98E3-56181F97058A}"/>
    <cellStyle name="20% - Accent2 4 2 2 2 6" xfId="3384" xr:uid="{719F0A60-E9FC-40A3-8911-5DF11A377EBC}"/>
    <cellStyle name="20% - Accent2 4 2 2 3" xfId="3385" xr:uid="{020C0B11-70B5-41FC-855A-0FCA3AD04B12}"/>
    <cellStyle name="20% - Accent2 4 2 2 3 2" xfId="3386" xr:uid="{00D5CF49-EEEA-4E67-8026-EED2BD3D5AF2}"/>
    <cellStyle name="20% - Accent2 4 2 2 3 2 2" xfId="3387" xr:uid="{A85FB60A-F2F5-49D4-A42D-C12189508831}"/>
    <cellStyle name="20% - Accent2 4 2 2 3 2 2 2" xfId="3388" xr:uid="{5CBC6960-E207-4122-807C-27959BC36929}"/>
    <cellStyle name="20% - Accent2 4 2 2 3 2 3" xfId="3389" xr:uid="{46926775-99F5-4183-9FF1-C8E52D5A593C}"/>
    <cellStyle name="20% - Accent2 4 2 2 3 2 3 2" xfId="3390" xr:uid="{FC6B96B9-C0AB-40A1-AD4B-10301588A28A}"/>
    <cellStyle name="20% - Accent2 4 2 2 3 2 4" xfId="3391" xr:uid="{D222464F-92BD-4AB3-93F1-C8A647AA3430}"/>
    <cellStyle name="20% - Accent2 4 2 2 3 3" xfId="3392" xr:uid="{BC5A3948-F947-462F-A2AE-F096DA182E42}"/>
    <cellStyle name="20% - Accent2 4 2 2 3 3 2" xfId="3393" xr:uid="{C7D33329-3E48-47CD-9A53-A3F1637A2E4A}"/>
    <cellStyle name="20% - Accent2 4 2 2 3 4" xfId="3394" xr:uid="{0F71A766-29C9-4D10-882C-5BB1FBB087D3}"/>
    <cellStyle name="20% - Accent2 4 2 2 3 4 2" xfId="3395" xr:uid="{1680723D-0E9A-4085-B7C7-2879F5EF7BBC}"/>
    <cellStyle name="20% - Accent2 4 2 2 3 5" xfId="3396" xr:uid="{7C811CDA-8401-4476-91EF-03C496F82E46}"/>
    <cellStyle name="20% - Accent2 4 2 2 3 5 2" xfId="3397" xr:uid="{DBBEEA09-8FF3-4EFF-B300-FF049DC32A4C}"/>
    <cellStyle name="20% - Accent2 4 2 2 3 6" xfId="3398" xr:uid="{45E9B0B9-23E5-4885-B85A-E58F0F404364}"/>
    <cellStyle name="20% - Accent2 4 2 2 4" xfId="3399" xr:uid="{1334E1AE-B789-415D-80CE-C3E825244D4A}"/>
    <cellStyle name="20% - Accent2 4 2 2 4 2" xfId="3400" xr:uid="{DE2AD3AF-62E1-49DE-960D-DF55D1966306}"/>
    <cellStyle name="20% - Accent2 4 2 2 4 2 2" xfId="3401" xr:uid="{F11716E9-B41C-4660-874F-2AD49183EC3A}"/>
    <cellStyle name="20% - Accent2 4 2 2 4 3" xfId="3402" xr:uid="{AB68AF4D-8D39-4355-B5CD-677358DDBB87}"/>
    <cellStyle name="20% - Accent2 4 2 2 4 3 2" xfId="3403" xr:uid="{0F551705-EDB4-4A77-B50A-38D31BABD93A}"/>
    <cellStyle name="20% - Accent2 4 2 2 4 4" xfId="3404" xr:uid="{4ABFB669-E3D2-4FD2-BFED-A3DCC4DC1660}"/>
    <cellStyle name="20% - Accent2 4 2 2 5" xfId="3405" xr:uid="{D69297DB-0A59-43D4-AF96-36EE6D3838C3}"/>
    <cellStyle name="20% - Accent2 4 2 2 5 2" xfId="3406" xr:uid="{643797B9-147C-4166-B8D5-67467A58723D}"/>
    <cellStyle name="20% - Accent2 4 2 2 6" xfId="3407" xr:uid="{2F618DC2-8CEB-4C57-9014-DD042F95E5E3}"/>
    <cellStyle name="20% - Accent2 4 2 2 6 2" xfId="3408" xr:uid="{8A223214-0202-4509-91E6-42E3997CEEA6}"/>
    <cellStyle name="20% - Accent2 4 2 2 7" xfId="3409" xr:uid="{A756F723-03C5-4E28-A268-B72DEEEF24B5}"/>
    <cellStyle name="20% - Accent2 4 2 2 7 2" xfId="3410" xr:uid="{673D7F60-C723-47C7-B6AD-6678C6162D2A}"/>
    <cellStyle name="20% - Accent2 4 2 2 8" xfId="3411" xr:uid="{484FFC0F-A774-4424-8822-C9AD15D22486}"/>
    <cellStyle name="20% - Accent2 4 2 2 8 2" xfId="3412" xr:uid="{8589796E-BF97-4EB0-97FE-9F43E323F47A}"/>
    <cellStyle name="20% - Accent2 4 2 2 9" xfId="3413" xr:uid="{EA080050-EF54-4A2B-9CE1-EE740A976CB7}"/>
    <cellStyle name="20% - Accent2 4 2 2 9 2" xfId="3414" xr:uid="{D962D806-FC81-4EB6-A1C0-4A7D302EFC24}"/>
    <cellStyle name="20% - Accent2 4 2 3" xfId="3415" xr:uid="{D817FFC9-8326-4C9C-B0E5-AB304A01F053}"/>
    <cellStyle name="20% - Accent2 4 2 3 2" xfId="3416" xr:uid="{32DC436B-BB53-46A4-A848-104A3952B19C}"/>
    <cellStyle name="20% - Accent2 4 2 3 2 2" xfId="3417" xr:uid="{CFFF1ADC-6A3E-4435-A89E-2013C9E2F369}"/>
    <cellStyle name="20% - Accent2 4 2 3 2 2 2" xfId="3418" xr:uid="{8999B2D0-DD7D-45B6-9D15-111001C7C367}"/>
    <cellStyle name="20% - Accent2 4 2 3 2 2 2 2" xfId="3419" xr:uid="{3225E031-7FDD-4F8B-9F9E-B314B64AB71B}"/>
    <cellStyle name="20% - Accent2 4 2 3 2 2 3" xfId="3420" xr:uid="{08DBE0EA-61DA-4A21-91F1-60E41503DF88}"/>
    <cellStyle name="20% - Accent2 4 2 3 2 2 3 2" xfId="3421" xr:uid="{B7B9AA96-16E5-4D76-9FEB-23CC19F0BA60}"/>
    <cellStyle name="20% - Accent2 4 2 3 2 2 4" xfId="3422" xr:uid="{929CCA6C-0744-4C2E-B2F2-EE3E109A6D11}"/>
    <cellStyle name="20% - Accent2 4 2 3 2 3" xfId="3423" xr:uid="{C1B1FC62-0A63-4C17-837C-DE94E3178597}"/>
    <cellStyle name="20% - Accent2 4 2 3 2 3 2" xfId="3424" xr:uid="{983BCFA6-C4D1-4A80-AB87-CF789D06C55A}"/>
    <cellStyle name="20% - Accent2 4 2 3 2 4" xfId="3425" xr:uid="{2D19085D-DA63-42CF-8399-576CDA0467EA}"/>
    <cellStyle name="20% - Accent2 4 2 3 2 4 2" xfId="3426" xr:uid="{A456E770-0F8A-4522-95BC-4CF2928A7FEB}"/>
    <cellStyle name="20% - Accent2 4 2 3 2 5" xfId="3427" xr:uid="{DA2D773F-80F9-405B-91C9-0B268FB8BB2B}"/>
    <cellStyle name="20% - Accent2 4 2 3 2 5 2" xfId="3428" xr:uid="{D12F832C-BA1D-4641-9FFE-982D40949703}"/>
    <cellStyle name="20% - Accent2 4 2 3 2 6" xfId="3429" xr:uid="{E19CD2D2-7464-4C04-8286-B0569656B05E}"/>
    <cellStyle name="20% - Accent2 4 2 3 3" xfId="3430" xr:uid="{76397564-F448-4B95-9CE2-F3D5E8785D86}"/>
    <cellStyle name="20% - Accent2 4 2 3 3 2" xfId="3431" xr:uid="{49E2B09E-0A35-4093-BDF4-6DBD73F291A0}"/>
    <cellStyle name="20% - Accent2 4 2 3 3 2 2" xfId="3432" xr:uid="{87804F84-2F74-4453-B8EB-6F6372B54A26}"/>
    <cellStyle name="20% - Accent2 4 2 3 3 2 2 2" xfId="3433" xr:uid="{C5C26D1E-0E5E-4B15-916C-43A95592D340}"/>
    <cellStyle name="20% - Accent2 4 2 3 3 2 3" xfId="3434" xr:uid="{53487587-DE5F-4854-B017-6894C9A52DCD}"/>
    <cellStyle name="20% - Accent2 4 2 3 3 2 3 2" xfId="3435" xr:uid="{B9A65844-9306-4836-8300-DEDA73ED14E7}"/>
    <cellStyle name="20% - Accent2 4 2 3 3 2 4" xfId="3436" xr:uid="{F1C74FB8-FA71-4834-916F-EED4A3064835}"/>
    <cellStyle name="20% - Accent2 4 2 3 3 3" xfId="3437" xr:uid="{010B2EC7-A286-4DE5-88E8-97557D961BD9}"/>
    <cellStyle name="20% - Accent2 4 2 3 3 3 2" xfId="3438" xr:uid="{E011339F-F284-44EB-A53F-D99BE248DCF7}"/>
    <cellStyle name="20% - Accent2 4 2 3 3 4" xfId="3439" xr:uid="{A67B272E-8A15-477C-A5C7-2D405BF8CF55}"/>
    <cellStyle name="20% - Accent2 4 2 3 3 4 2" xfId="3440" xr:uid="{B2739750-9149-4614-B1B5-4871679592B0}"/>
    <cellStyle name="20% - Accent2 4 2 3 3 5" xfId="3441" xr:uid="{A933926A-DCD0-476E-90C4-405043A83F9B}"/>
    <cellStyle name="20% - Accent2 4 2 3 3 5 2" xfId="3442" xr:uid="{93A86D51-A191-49C2-B69B-6262BC5DE013}"/>
    <cellStyle name="20% - Accent2 4 2 3 3 6" xfId="3443" xr:uid="{E26D6C56-55E3-4FFC-9CD9-7D5A419140BF}"/>
    <cellStyle name="20% - Accent2 4 2 3 4" xfId="3444" xr:uid="{CB5F86A6-8AFD-4984-B3A7-5E5D29BDCAD6}"/>
    <cellStyle name="20% - Accent2 4 2 3 4 2" xfId="3445" xr:uid="{3D16C0ED-BDDA-443A-8A3A-3F83E23E6EDE}"/>
    <cellStyle name="20% - Accent2 4 2 3 4 2 2" xfId="3446" xr:uid="{7D2D57FD-D344-4CD9-A0F7-7EC1F7986D51}"/>
    <cellStyle name="20% - Accent2 4 2 3 4 3" xfId="3447" xr:uid="{6A45D90A-EB81-4B64-AE72-780EE0F85480}"/>
    <cellStyle name="20% - Accent2 4 2 3 4 3 2" xfId="3448" xr:uid="{9669030E-928B-4070-9E58-EEFE73E5EFBD}"/>
    <cellStyle name="20% - Accent2 4 2 3 4 4" xfId="3449" xr:uid="{6DFA110D-AA90-4592-8819-580152974D45}"/>
    <cellStyle name="20% - Accent2 4 2 3 5" xfId="3450" xr:uid="{F94DFCF2-0823-4529-82D9-31D2DD0D547A}"/>
    <cellStyle name="20% - Accent2 4 2 3 5 2" xfId="3451" xr:uid="{D1D2AD2B-7973-48E8-A155-474532E11D03}"/>
    <cellStyle name="20% - Accent2 4 2 3 6" xfId="3452" xr:uid="{A64300AF-AC78-4A3F-9EA7-598E23F5CE4F}"/>
    <cellStyle name="20% - Accent2 4 2 3 6 2" xfId="3453" xr:uid="{1EE1E500-0EA1-48A7-9F2B-3477FDB3F789}"/>
    <cellStyle name="20% - Accent2 4 2 3 7" xfId="3454" xr:uid="{DA054A43-54FD-4126-982B-B0ED68609A81}"/>
    <cellStyle name="20% - Accent2 4 2 3 7 2" xfId="3455" xr:uid="{EBEF6E05-2FC6-4F53-B8F1-D74D1E658FA5}"/>
    <cellStyle name="20% - Accent2 4 2 3 8" xfId="3456" xr:uid="{56A39243-F758-4919-8528-D4D12371528E}"/>
    <cellStyle name="20% - Accent2 4 2 4" xfId="3457" xr:uid="{E8CD5890-4D2A-435D-8C93-E1EEFEA783CC}"/>
    <cellStyle name="20% - Accent2 4 2 4 2" xfId="3458" xr:uid="{5A6C8BD1-0CB5-4DD7-AA28-D07A23E04028}"/>
    <cellStyle name="20% - Accent2 4 2 4 2 2" xfId="3459" xr:uid="{EC0B95D7-E30F-44B9-A004-29FB1B64DB49}"/>
    <cellStyle name="20% - Accent2 4 2 4 2 2 2" xfId="3460" xr:uid="{A5EEB858-29B4-4004-9DDA-2560E83B4BBA}"/>
    <cellStyle name="20% - Accent2 4 2 4 2 3" xfId="3461" xr:uid="{0CFCB333-5A65-4271-A3E5-95D418CCC85A}"/>
    <cellStyle name="20% - Accent2 4 2 4 2 3 2" xfId="3462" xr:uid="{10D64770-FE12-4C80-938B-53929805D8AB}"/>
    <cellStyle name="20% - Accent2 4 2 4 2 4" xfId="3463" xr:uid="{4130CA02-0BB6-437E-8DC0-08C602B26BFD}"/>
    <cellStyle name="20% - Accent2 4 2 4 3" xfId="3464" xr:uid="{0904EEDB-5C68-49C6-BB79-B7CA773006E6}"/>
    <cellStyle name="20% - Accent2 4 2 4 3 2" xfId="3465" xr:uid="{FD3C240F-F75B-43CC-8FBD-061A559118FA}"/>
    <cellStyle name="20% - Accent2 4 2 4 4" xfId="3466" xr:uid="{10594C8F-799F-436D-B99D-327729ECE29A}"/>
    <cellStyle name="20% - Accent2 4 2 4 4 2" xfId="3467" xr:uid="{70E1FEFE-5CBD-478A-B6F4-645A5B179F47}"/>
    <cellStyle name="20% - Accent2 4 2 4 5" xfId="3468" xr:uid="{E9215ED9-3C31-4A43-AF4B-D2EFD039123D}"/>
    <cellStyle name="20% - Accent2 4 2 4 5 2" xfId="3469" xr:uid="{4455BAED-5170-4C2C-AF78-35C3CA069266}"/>
    <cellStyle name="20% - Accent2 4 2 4 6" xfId="3470" xr:uid="{733D0824-F2EA-4C0D-A6C7-C7D0CA8D12E3}"/>
    <cellStyle name="20% - Accent2 4 2 5" xfId="3471" xr:uid="{4A41B219-4B48-4C75-8F36-00E011407B21}"/>
    <cellStyle name="20% - Accent2 4 2 5 2" xfId="3472" xr:uid="{52F69239-EFBA-4DDF-BCC2-96056B05ACFE}"/>
    <cellStyle name="20% - Accent2 4 2 5 2 2" xfId="3473" xr:uid="{3DBCE2B6-1B49-4669-9D92-423B71D399C8}"/>
    <cellStyle name="20% - Accent2 4 2 5 2 2 2" xfId="3474" xr:uid="{F918A062-D7C6-40F2-9C35-10883DD89696}"/>
    <cellStyle name="20% - Accent2 4 2 5 2 3" xfId="3475" xr:uid="{8F30E027-B472-4B01-B263-1723397CBAD6}"/>
    <cellStyle name="20% - Accent2 4 2 5 2 3 2" xfId="3476" xr:uid="{E964404D-17C9-4ABB-BD52-8D92EF045438}"/>
    <cellStyle name="20% - Accent2 4 2 5 2 4" xfId="3477" xr:uid="{83AF6C21-C753-449F-A775-15C5C7CDE8E2}"/>
    <cellStyle name="20% - Accent2 4 2 5 3" xfId="3478" xr:uid="{6E14968E-0E30-4C44-8777-459524967E5B}"/>
    <cellStyle name="20% - Accent2 4 2 5 3 2" xfId="3479" xr:uid="{0B01805C-55D8-40AE-82BB-56A8A93667E8}"/>
    <cellStyle name="20% - Accent2 4 2 5 4" xfId="3480" xr:uid="{10E457D5-D6C8-404E-B179-8CC4E05BDF47}"/>
    <cellStyle name="20% - Accent2 4 2 5 4 2" xfId="3481" xr:uid="{7E65571F-1F18-4F2C-B23E-B703A6D6B32A}"/>
    <cellStyle name="20% - Accent2 4 2 5 5" xfId="3482" xr:uid="{830EDFA5-76B6-4008-89B2-E26C5EE02A30}"/>
    <cellStyle name="20% - Accent2 4 2 5 5 2" xfId="3483" xr:uid="{30EB0512-9C1F-4425-87C8-7C54F2C73409}"/>
    <cellStyle name="20% - Accent2 4 2 5 6" xfId="3484" xr:uid="{F82EEBCC-895C-480F-A00B-EC4A197F21AD}"/>
    <cellStyle name="20% - Accent2 4 2 6" xfId="3485" xr:uid="{5E5BCFC7-D34F-4630-807E-55CBD29353E1}"/>
    <cellStyle name="20% - Accent2 4 2 6 2" xfId="3486" xr:uid="{B38FD6F7-5964-488B-9F71-0028F370A4F4}"/>
    <cellStyle name="20% - Accent2 4 2 6 2 2" xfId="3487" xr:uid="{AC55CF44-C0D3-4842-9ED5-518286E52543}"/>
    <cellStyle name="20% - Accent2 4 2 6 3" xfId="3488" xr:uid="{0F7EF42C-D3EF-4CFD-8832-FA07B896D344}"/>
    <cellStyle name="20% - Accent2 4 2 6 3 2" xfId="3489" xr:uid="{EC3F6F45-729D-4A8F-9D0C-552DBC2FFFC0}"/>
    <cellStyle name="20% - Accent2 4 2 6 4" xfId="3490" xr:uid="{1B78CE27-D4F1-4271-A088-A25CE26EAD3D}"/>
    <cellStyle name="20% - Accent2 4 2 7" xfId="3491" xr:uid="{6127B7A6-818F-4232-904C-454C089A9779}"/>
    <cellStyle name="20% - Accent2 4 2 7 2" xfId="3492" xr:uid="{7EF659F6-3CC0-4DC0-B8AE-4AF6E0574EAE}"/>
    <cellStyle name="20% - Accent2 4 2 8" xfId="3493" xr:uid="{B17788B7-E1B8-4DB5-9D59-4FD92F382158}"/>
    <cellStyle name="20% - Accent2 4 2 8 2" xfId="3494" xr:uid="{14F311FB-683C-411F-8424-4D211E0C4743}"/>
    <cellStyle name="20% - Accent2 4 2 9" xfId="3495" xr:uid="{BC5B816D-C541-4887-8372-03CCB6E31E45}"/>
    <cellStyle name="20% - Accent2 4 2 9 2" xfId="3496" xr:uid="{4D8C1877-CAB6-44DC-9739-7747E6F21A8E}"/>
    <cellStyle name="20% - Accent2 4 3" xfId="3497" xr:uid="{1941CB84-F1AD-4783-BDE3-AF855DF9C51E}"/>
    <cellStyle name="20% - Accent2 4 3 10" xfId="3498" xr:uid="{32D426BC-C909-452A-96B1-1BE6D323C945}"/>
    <cellStyle name="20% - Accent2 4 3 11" xfId="3499" xr:uid="{BB58179A-07A0-4C01-91AB-77DE709781CD}"/>
    <cellStyle name="20% - Accent2 4 3 2" xfId="3500" xr:uid="{B5F5D771-03B0-4F9F-BFA8-0036135BD8F0}"/>
    <cellStyle name="20% - Accent2 4 3 2 2" xfId="3501" xr:uid="{596E787F-FBE1-4B34-AB8F-903A8E3CC1E3}"/>
    <cellStyle name="20% - Accent2 4 3 2 2 2" xfId="3502" xr:uid="{F66A08EE-4F84-472B-9617-56FC32D7AD44}"/>
    <cellStyle name="20% - Accent2 4 3 2 2 2 2" xfId="3503" xr:uid="{F15BF4AB-4330-4CC3-8E98-15E7CEF0BFFA}"/>
    <cellStyle name="20% - Accent2 4 3 2 2 3" xfId="3504" xr:uid="{9A2915AB-A670-4AA8-A4DC-D093D4553D56}"/>
    <cellStyle name="20% - Accent2 4 3 2 2 3 2" xfId="3505" xr:uid="{7C8D015B-9FE1-46FF-917B-A31D6C0DD48A}"/>
    <cellStyle name="20% - Accent2 4 3 2 2 4" xfId="3506" xr:uid="{6F17DA8F-52A9-4820-9239-08B3067A7457}"/>
    <cellStyle name="20% - Accent2 4 3 2 3" xfId="3507" xr:uid="{D9888099-76B1-48AF-B8D2-76E8196155DA}"/>
    <cellStyle name="20% - Accent2 4 3 2 3 2" xfId="3508" xr:uid="{F4F9D5BA-C31B-40CC-BB3F-763462FD55EA}"/>
    <cellStyle name="20% - Accent2 4 3 2 4" xfId="3509" xr:uid="{9F6B16DF-99F9-4EBF-827A-1C30C07EB4D4}"/>
    <cellStyle name="20% - Accent2 4 3 2 4 2" xfId="3510" xr:uid="{934DED8E-5C50-4E37-8C8A-E9DBC842848A}"/>
    <cellStyle name="20% - Accent2 4 3 2 5" xfId="3511" xr:uid="{B961725C-3A5F-4362-B816-41A2AFC2FFFD}"/>
    <cellStyle name="20% - Accent2 4 3 2 5 2" xfId="3512" xr:uid="{56B00393-FFE6-44D6-8649-E034CEAF9B2B}"/>
    <cellStyle name="20% - Accent2 4 3 2 6" xfId="3513" xr:uid="{CA09D144-EE69-4F3E-8B9B-56A210D13F30}"/>
    <cellStyle name="20% - Accent2 4 3 2 6 2" xfId="3514" xr:uid="{E5436C48-0785-4199-9AAB-D3BC259C1C82}"/>
    <cellStyle name="20% - Accent2 4 3 2 7" xfId="3515" xr:uid="{CD9E79A7-1EF1-4E30-9F6B-8D53B2B6D1CC}"/>
    <cellStyle name="20% - Accent2 4 3 2 7 2" xfId="3516" xr:uid="{C552B41D-7E4D-4271-B94A-3BBAC6EACB56}"/>
    <cellStyle name="20% - Accent2 4 3 2 8" xfId="3517" xr:uid="{44C139C5-539C-41D9-A86D-E1360180FDFD}"/>
    <cellStyle name="20% - Accent2 4 3 3" xfId="3518" xr:uid="{2C2D2F9A-6380-442C-9A3A-646C6147C487}"/>
    <cellStyle name="20% - Accent2 4 3 3 2" xfId="3519" xr:uid="{23692A66-7606-4899-A8DF-C11BB434718E}"/>
    <cellStyle name="20% - Accent2 4 3 3 2 2" xfId="3520" xr:uid="{1A90C004-9A78-4F8D-8A98-1F16BA2B5A1E}"/>
    <cellStyle name="20% - Accent2 4 3 3 2 2 2" xfId="3521" xr:uid="{8785F187-F761-4E77-AAF6-9D3ECF45A1C8}"/>
    <cellStyle name="20% - Accent2 4 3 3 2 3" xfId="3522" xr:uid="{67B72E06-4E54-4145-A834-A2AFF2B9B67B}"/>
    <cellStyle name="20% - Accent2 4 3 3 2 3 2" xfId="3523" xr:uid="{AE64306E-998F-4C4D-A7C0-6649049F743C}"/>
    <cellStyle name="20% - Accent2 4 3 3 2 4" xfId="3524" xr:uid="{C0463691-8716-4A02-8354-820995F9CE3F}"/>
    <cellStyle name="20% - Accent2 4 3 3 3" xfId="3525" xr:uid="{BF04961E-3F0C-498D-A3D8-4C19E80F4EDB}"/>
    <cellStyle name="20% - Accent2 4 3 3 3 2" xfId="3526" xr:uid="{69691FFD-184B-4BDC-8C13-7DC5E80C7C4D}"/>
    <cellStyle name="20% - Accent2 4 3 3 4" xfId="3527" xr:uid="{7DAE9D99-281E-4265-8608-C338B2BBCC03}"/>
    <cellStyle name="20% - Accent2 4 3 3 4 2" xfId="3528" xr:uid="{9B674D6B-607C-47E5-8A73-8596F2E6B75B}"/>
    <cellStyle name="20% - Accent2 4 3 3 5" xfId="3529" xr:uid="{717E930F-4D6B-4B2E-A258-2C0AD26DF8DC}"/>
    <cellStyle name="20% - Accent2 4 3 3 5 2" xfId="3530" xr:uid="{12D3184A-C3A1-4BB2-B515-E7FEEE9FA5BE}"/>
    <cellStyle name="20% - Accent2 4 3 3 6" xfId="3531" xr:uid="{E60DB95D-0007-4837-94A9-3A2523C4493F}"/>
    <cellStyle name="20% - Accent2 4 3 4" xfId="3532" xr:uid="{ED43DD10-60AA-41B9-8798-8E37ED668247}"/>
    <cellStyle name="20% - Accent2 4 3 4 2" xfId="3533" xr:uid="{928F95EC-BAF7-4AD2-AA53-4EE7A585086E}"/>
    <cellStyle name="20% - Accent2 4 3 4 2 2" xfId="3534" xr:uid="{C02CC290-F586-4493-B737-B3FBDE0390C6}"/>
    <cellStyle name="20% - Accent2 4 3 4 3" xfId="3535" xr:uid="{057CA487-6654-492E-B790-39E1DAC66C0E}"/>
    <cellStyle name="20% - Accent2 4 3 4 3 2" xfId="3536" xr:uid="{2A9C8B4B-2129-4548-AE37-6A4C8558B6BC}"/>
    <cellStyle name="20% - Accent2 4 3 4 4" xfId="3537" xr:uid="{35F02963-71B9-4889-9EAD-14BB430C438D}"/>
    <cellStyle name="20% - Accent2 4 3 5" xfId="3538" xr:uid="{11DD1EA4-A219-4D91-8162-D09E416AF1C7}"/>
    <cellStyle name="20% - Accent2 4 3 5 2" xfId="3539" xr:uid="{D0B1D548-5AAC-4058-8907-B7B229C802BF}"/>
    <cellStyle name="20% - Accent2 4 3 6" xfId="3540" xr:uid="{27943BD2-B13C-4CF9-9847-3BD84FB655E8}"/>
    <cellStyle name="20% - Accent2 4 3 6 2" xfId="3541" xr:uid="{AFE84A06-DE7F-44F1-87D1-9AACC76F04F6}"/>
    <cellStyle name="20% - Accent2 4 3 7" xfId="3542" xr:uid="{6C65FB1F-36A8-4C17-9C4D-69B388649DFF}"/>
    <cellStyle name="20% - Accent2 4 3 7 2" xfId="3543" xr:uid="{3EBC6B8E-825D-468F-8C12-EEAC4F1F3390}"/>
    <cellStyle name="20% - Accent2 4 3 8" xfId="3544" xr:uid="{F225B6C4-A48E-4891-8790-FC60050CA762}"/>
    <cellStyle name="20% - Accent2 4 3 8 2" xfId="3545" xr:uid="{EB3D2C2A-2B27-4790-A0B2-35CC78163A69}"/>
    <cellStyle name="20% - Accent2 4 3 9" xfId="3546" xr:uid="{F929EBBE-D233-4B17-8242-6F8FB4985E73}"/>
    <cellStyle name="20% - Accent2 4 3 9 2" xfId="3547" xr:uid="{29304799-5ED4-4BD5-A6D9-7393D0BEC880}"/>
    <cellStyle name="20% - Accent2 4 4" xfId="3548" xr:uid="{022CD561-608F-430B-BAF2-9364BA5D5BCE}"/>
    <cellStyle name="20% - Accent2 4 4 10" xfId="3549" xr:uid="{DEBCDFA9-21BC-4611-8403-9D398D38D8A5}"/>
    <cellStyle name="20% - Accent2 4 4 2" xfId="3550" xr:uid="{C23EF253-CCBC-47C3-9EC5-317E1EB85FC2}"/>
    <cellStyle name="20% - Accent2 4 4 2 2" xfId="3551" xr:uid="{C61BD2A8-9C58-420B-B2DA-4ED513BE3658}"/>
    <cellStyle name="20% - Accent2 4 4 2 2 2" xfId="3552" xr:uid="{DA1F07D7-0573-4290-A6EA-4D8C16E27110}"/>
    <cellStyle name="20% - Accent2 4 4 2 2 2 2" xfId="3553" xr:uid="{C9A31414-016C-4276-A37E-F25F4B39AAEF}"/>
    <cellStyle name="20% - Accent2 4 4 2 2 3" xfId="3554" xr:uid="{12EF06D3-AE0E-4AF7-83EC-43143E80E762}"/>
    <cellStyle name="20% - Accent2 4 4 2 2 3 2" xfId="3555" xr:uid="{C62B0B9F-04AB-4988-B25E-61FAA0F4791E}"/>
    <cellStyle name="20% - Accent2 4 4 2 2 4" xfId="3556" xr:uid="{F354CAC9-A950-4007-8461-9436AB870F57}"/>
    <cellStyle name="20% - Accent2 4 4 2 3" xfId="3557" xr:uid="{2A5B7C88-0DBA-4F59-93CA-FB5411289CAD}"/>
    <cellStyle name="20% - Accent2 4 4 2 3 2" xfId="3558" xr:uid="{10070AB6-9B33-4136-8DBC-2322E5834C0D}"/>
    <cellStyle name="20% - Accent2 4 4 2 4" xfId="3559" xr:uid="{02E2C249-CD1B-43CC-93CC-CC9C450BE2DE}"/>
    <cellStyle name="20% - Accent2 4 4 2 4 2" xfId="3560" xr:uid="{88935F29-DBCD-4C10-AFBB-0376D61B3801}"/>
    <cellStyle name="20% - Accent2 4 4 2 5" xfId="3561" xr:uid="{E4540846-E3C5-456A-B253-43D0DBAC1FDC}"/>
    <cellStyle name="20% - Accent2 4 4 2 5 2" xfId="3562" xr:uid="{DE8FF474-1B3B-40F1-952F-20239DD07DD1}"/>
    <cellStyle name="20% - Accent2 4 4 2 6" xfId="3563" xr:uid="{A2553D65-BD61-4177-A78D-83214F3700C1}"/>
    <cellStyle name="20% - Accent2 4 4 3" xfId="3564" xr:uid="{40076519-5093-4330-8AA3-03EC674E2C92}"/>
    <cellStyle name="20% - Accent2 4 4 3 2" xfId="3565" xr:uid="{5E392346-5980-4E78-BDB3-D14BB138DBAD}"/>
    <cellStyle name="20% - Accent2 4 4 3 2 2" xfId="3566" xr:uid="{678B4B32-DE25-464A-8E1C-3800AF7EC3E3}"/>
    <cellStyle name="20% - Accent2 4 4 3 2 2 2" xfId="3567" xr:uid="{85B2D733-6885-43B0-8ED3-37338991F6F8}"/>
    <cellStyle name="20% - Accent2 4 4 3 2 3" xfId="3568" xr:uid="{9CB04184-8903-46A5-902B-99AFBC758349}"/>
    <cellStyle name="20% - Accent2 4 4 3 2 3 2" xfId="3569" xr:uid="{F254BFED-8851-4C69-8B8C-BC732EF09B35}"/>
    <cellStyle name="20% - Accent2 4 4 3 2 4" xfId="3570" xr:uid="{828179A3-5E21-45EA-B538-DF2B74D482F4}"/>
    <cellStyle name="20% - Accent2 4 4 3 3" xfId="3571" xr:uid="{1CA7D14C-C7EE-4E88-A85D-FB0C72275C28}"/>
    <cellStyle name="20% - Accent2 4 4 3 3 2" xfId="3572" xr:uid="{FDBA2585-CB16-487D-A49C-44AD4EC07551}"/>
    <cellStyle name="20% - Accent2 4 4 3 4" xfId="3573" xr:uid="{C453C00F-4A78-4880-9285-3874CD473A5D}"/>
    <cellStyle name="20% - Accent2 4 4 3 4 2" xfId="3574" xr:uid="{D6E252E5-56A1-4E44-8DBE-C32DFE81A81B}"/>
    <cellStyle name="20% - Accent2 4 4 3 5" xfId="3575" xr:uid="{A9CCF5D7-961C-41DE-9766-864AE30945BB}"/>
    <cellStyle name="20% - Accent2 4 4 3 5 2" xfId="3576" xr:uid="{F0515A24-CAFB-4FA0-B714-657F3304CD23}"/>
    <cellStyle name="20% - Accent2 4 4 3 6" xfId="3577" xr:uid="{687A5321-B388-4E48-A001-FAE3A73FFCB5}"/>
    <cellStyle name="20% - Accent2 4 4 4" xfId="3578" xr:uid="{DF2D90D8-08B5-48DE-8E58-86A1467A893C}"/>
    <cellStyle name="20% - Accent2 4 4 4 2" xfId="3579" xr:uid="{85DF7F13-A7A6-4248-8CC0-8DD6B2363739}"/>
    <cellStyle name="20% - Accent2 4 4 4 2 2" xfId="3580" xr:uid="{533D95A6-E354-4073-A5BC-BD6802BBC221}"/>
    <cellStyle name="20% - Accent2 4 4 4 3" xfId="3581" xr:uid="{44E34872-CCC8-44A3-9531-8A0A4E555540}"/>
    <cellStyle name="20% - Accent2 4 4 4 3 2" xfId="3582" xr:uid="{F178B093-F325-46CE-8F52-282344B251DF}"/>
    <cellStyle name="20% - Accent2 4 4 4 4" xfId="3583" xr:uid="{341CE080-E20F-4665-9815-D7CA49ACAC81}"/>
    <cellStyle name="20% - Accent2 4 4 5" xfId="3584" xr:uid="{20F8FC74-82A6-4524-AFF5-B2D15CB8C5C3}"/>
    <cellStyle name="20% - Accent2 4 4 5 2" xfId="3585" xr:uid="{B8E6AFB5-ACF3-49C8-A2E5-B929CE42B963}"/>
    <cellStyle name="20% - Accent2 4 4 6" xfId="3586" xr:uid="{F514E5E2-CFC7-4ECD-A3E2-5E22A0EEB3EB}"/>
    <cellStyle name="20% - Accent2 4 4 6 2" xfId="3587" xr:uid="{13EA77A7-5B1F-49E5-86A9-6760E3333F76}"/>
    <cellStyle name="20% - Accent2 4 4 7" xfId="3588" xr:uid="{795C6962-BA01-45EF-AF00-357D88C576FF}"/>
    <cellStyle name="20% - Accent2 4 4 7 2" xfId="3589" xr:uid="{5CCC8C24-C079-4499-8126-BB487ECA6F48}"/>
    <cellStyle name="20% - Accent2 4 4 8" xfId="3590" xr:uid="{E809D17F-62BC-427B-8F82-D5167768D9B2}"/>
    <cellStyle name="20% - Accent2 4 4 8 2" xfId="3591" xr:uid="{123E2738-58A5-47F2-B754-09D48942159B}"/>
    <cellStyle name="20% - Accent2 4 4 9" xfId="3592" xr:uid="{40230DB4-8A3A-4C11-A9DA-EE37F5675728}"/>
    <cellStyle name="20% - Accent2 4 4 9 2" xfId="3593" xr:uid="{E6DE5DCA-A4D0-4F4A-B912-8AEF3C58812A}"/>
    <cellStyle name="20% - Accent2 4 5" xfId="3594" xr:uid="{CCB4DE2E-E4E4-4631-96E9-ABBFDB5B0EF6}"/>
    <cellStyle name="20% - Accent2 4 5 2" xfId="3595" xr:uid="{910E389C-485F-4366-B095-658A258D2D88}"/>
    <cellStyle name="20% - Accent2 4 5 2 2" xfId="3596" xr:uid="{985CF978-E413-49C7-9074-2BD8C0E10524}"/>
    <cellStyle name="20% - Accent2 4 5 2 2 2" xfId="3597" xr:uid="{62FBC0DA-7904-4A9C-8F09-5BAE44757359}"/>
    <cellStyle name="20% - Accent2 4 5 2 2 2 2" xfId="3598" xr:uid="{A02981D6-B894-4413-9821-8EC11614F4AE}"/>
    <cellStyle name="20% - Accent2 4 5 2 2 3" xfId="3599" xr:uid="{2A2A1BEE-2EDF-489F-B1EC-38B63648580B}"/>
    <cellStyle name="20% - Accent2 4 5 2 2 3 2" xfId="3600" xr:uid="{4CD60224-52C7-4C73-9FC8-55589F41295C}"/>
    <cellStyle name="20% - Accent2 4 5 2 2 4" xfId="3601" xr:uid="{E2B13C79-074C-4D83-9B85-247AD6B30378}"/>
    <cellStyle name="20% - Accent2 4 5 2 3" xfId="3602" xr:uid="{3E1476D7-F6E4-44CB-8304-4B6D3F5EF507}"/>
    <cellStyle name="20% - Accent2 4 5 2 3 2" xfId="3603" xr:uid="{F3977129-2436-4681-A6AF-5AA83D05888E}"/>
    <cellStyle name="20% - Accent2 4 5 2 4" xfId="3604" xr:uid="{0F5780A9-5104-4E69-B0C6-A0CFCA3E74A2}"/>
    <cellStyle name="20% - Accent2 4 5 2 4 2" xfId="3605" xr:uid="{43398BC1-D4E7-4F68-8D6E-A74B5C70E86B}"/>
    <cellStyle name="20% - Accent2 4 5 2 5" xfId="3606" xr:uid="{78E84D9F-1320-4CCA-9BF0-4CFB3FD4D133}"/>
    <cellStyle name="20% - Accent2 4 5 2 5 2" xfId="3607" xr:uid="{8740ED46-5386-4D4A-95B3-A28305761C66}"/>
    <cellStyle name="20% - Accent2 4 5 2 6" xfId="3608" xr:uid="{5D060C9D-1B0E-4141-AB7B-89878A5EF7A8}"/>
    <cellStyle name="20% - Accent2 4 5 3" xfId="3609" xr:uid="{9469DA91-3A94-4804-AD1D-12678850C858}"/>
    <cellStyle name="20% - Accent2 4 5 3 2" xfId="3610" xr:uid="{C68775C7-5223-41AD-A74A-16F4FD16979D}"/>
    <cellStyle name="20% - Accent2 4 5 3 2 2" xfId="3611" xr:uid="{1B16BC46-D62C-4E2A-BC93-DFF3199D4BCA}"/>
    <cellStyle name="20% - Accent2 4 5 3 2 2 2" xfId="3612" xr:uid="{37970923-528F-4984-8E3C-D6831FB4F0C5}"/>
    <cellStyle name="20% - Accent2 4 5 3 2 3" xfId="3613" xr:uid="{ED827B5E-9F76-4A70-A0CC-130538DF03D6}"/>
    <cellStyle name="20% - Accent2 4 5 3 2 3 2" xfId="3614" xr:uid="{9FA2E793-E149-4745-980E-664980579AEA}"/>
    <cellStyle name="20% - Accent2 4 5 3 2 4" xfId="3615" xr:uid="{5402510A-CFFA-4F78-9E3B-E6E1BA8C9DFB}"/>
    <cellStyle name="20% - Accent2 4 5 3 3" xfId="3616" xr:uid="{B533C6B5-34F3-4917-89C4-7540910F077E}"/>
    <cellStyle name="20% - Accent2 4 5 3 3 2" xfId="3617" xr:uid="{077D021D-1823-42A9-99E5-977348890226}"/>
    <cellStyle name="20% - Accent2 4 5 3 4" xfId="3618" xr:uid="{458DB77C-0239-4167-8F46-F8C473082ABC}"/>
    <cellStyle name="20% - Accent2 4 5 3 4 2" xfId="3619" xr:uid="{C352A462-F4A3-452C-9149-1BA29CBED0F8}"/>
    <cellStyle name="20% - Accent2 4 5 3 5" xfId="3620" xr:uid="{6F067673-C8D9-4C25-B042-B918649B688A}"/>
    <cellStyle name="20% - Accent2 4 5 3 5 2" xfId="3621" xr:uid="{6F1C89FD-4B8E-44C3-BC88-47F5061F0CD5}"/>
    <cellStyle name="20% - Accent2 4 5 3 6" xfId="3622" xr:uid="{07388BE5-3731-4E47-8767-79D04E7F813F}"/>
    <cellStyle name="20% - Accent2 4 5 4" xfId="3623" xr:uid="{4CFCB09B-D358-433F-85FD-78A2CB636152}"/>
    <cellStyle name="20% - Accent2 4 5 4 2" xfId="3624" xr:uid="{4A8B4D62-DCC2-4923-98C9-E7A5F6EB28FF}"/>
    <cellStyle name="20% - Accent2 4 5 4 2 2" xfId="3625" xr:uid="{340C668D-9D45-4679-BCE3-294855C28334}"/>
    <cellStyle name="20% - Accent2 4 5 4 3" xfId="3626" xr:uid="{E2395155-4222-4336-8DF0-F7699E049FD9}"/>
    <cellStyle name="20% - Accent2 4 5 4 3 2" xfId="3627" xr:uid="{6C4C09BF-0550-4E93-B5CF-AF0CD6D255B5}"/>
    <cellStyle name="20% - Accent2 4 5 4 4" xfId="3628" xr:uid="{3E856D76-E4C2-4DB2-A9AE-61536BF6D39E}"/>
    <cellStyle name="20% - Accent2 4 5 5" xfId="3629" xr:uid="{647AD495-EDA4-40CD-8FB9-450A6DDB0AFC}"/>
    <cellStyle name="20% - Accent2 4 5 5 2" xfId="3630" xr:uid="{26030E8B-6629-4CCC-BA9F-91C602B364C3}"/>
    <cellStyle name="20% - Accent2 4 5 6" xfId="3631" xr:uid="{6C33F18F-0287-4CB0-BCDA-860FED9FC832}"/>
    <cellStyle name="20% - Accent2 4 5 6 2" xfId="3632" xr:uid="{4281CBA8-4BB2-4E30-B951-CEA8816E9866}"/>
    <cellStyle name="20% - Accent2 4 5 7" xfId="3633" xr:uid="{9BBF350F-76C6-45C3-840C-ECA82D580FBA}"/>
    <cellStyle name="20% - Accent2 4 5 7 2" xfId="3634" xr:uid="{1209C5DB-F0A5-4A04-8C1B-94CF24E77E8E}"/>
    <cellStyle name="20% - Accent2 4 5 8" xfId="3635" xr:uid="{CEAD3470-A5D8-4198-B37A-2153CD746DF8}"/>
    <cellStyle name="20% - Accent2 4 6" xfId="3636" xr:uid="{C0D65F90-A3F8-40CF-96F1-5435913243BD}"/>
    <cellStyle name="20% - Accent2 4 6 2" xfId="3637" xr:uid="{717A0FCB-0BE3-4E05-80A0-2D209B668F02}"/>
    <cellStyle name="20% - Accent2 4 6 2 2" xfId="3638" xr:uid="{F588B065-BB3D-48A0-9E98-BF4D6B5346F6}"/>
    <cellStyle name="20% - Accent2 4 6 2 2 2" xfId="3639" xr:uid="{347FEEDF-4870-4B47-8A48-ADB7B470C8BC}"/>
    <cellStyle name="20% - Accent2 4 6 2 3" xfId="3640" xr:uid="{7FEC2E73-2CB9-4293-8797-5497CFB4153E}"/>
    <cellStyle name="20% - Accent2 4 6 2 3 2" xfId="3641" xr:uid="{320CEF2A-1787-47A9-891F-0F51E07ABA03}"/>
    <cellStyle name="20% - Accent2 4 6 2 4" xfId="3642" xr:uid="{4E0E5B2E-6953-4035-868E-DC370289FF61}"/>
    <cellStyle name="20% - Accent2 4 6 3" xfId="3643" xr:uid="{BA78F7B3-B27C-42CD-9895-7A230623149D}"/>
    <cellStyle name="20% - Accent2 4 6 3 2" xfId="3644" xr:uid="{FB8E0147-E7D0-4DB3-B289-1279F0A6C156}"/>
    <cellStyle name="20% - Accent2 4 6 4" xfId="3645" xr:uid="{E78A802B-CCF6-45F2-AAF0-5BD3002E44F0}"/>
    <cellStyle name="20% - Accent2 4 6 4 2" xfId="3646" xr:uid="{31DF43BE-5D6A-4C54-AD68-04A5FFA98E72}"/>
    <cellStyle name="20% - Accent2 4 6 5" xfId="3647" xr:uid="{E212D373-B83B-4EAF-AD55-AB0A69DCE3BD}"/>
    <cellStyle name="20% - Accent2 4 6 5 2" xfId="3648" xr:uid="{9E8A88A0-3640-47FD-8ED6-5271C741DA8F}"/>
    <cellStyle name="20% - Accent2 4 6 6" xfId="3649" xr:uid="{DE9FD3BA-0A6A-42B6-9C19-A00CCD73DB41}"/>
    <cellStyle name="20% - Accent2 4 7" xfId="3650" xr:uid="{40788494-52B6-4128-ABF6-C5F2A70E63F5}"/>
    <cellStyle name="20% - Accent2 4 7 2" xfId="3651" xr:uid="{C2EDF2CF-95C3-4E9E-939E-2F56E671BF8B}"/>
    <cellStyle name="20% - Accent2 4 7 2 2" xfId="3652" xr:uid="{3CEB5D80-951E-432D-A8BA-008EAC41C1E7}"/>
    <cellStyle name="20% - Accent2 4 7 2 2 2" xfId="3653" xr:uid="{EB9774B1-EB1B-410C-AACF-6F30126E888E}"/>
    <cellStyle name="20% - Accent2 4 7 2 3" xfId="3654" xr:uid="{AE90BBD5-C6D0-466F-B9FD-CAA6FC124671}"/>
    <cellStyle name="20% - Accent2 4 7 2 3 2" xfId="3655" xr:uid="{7BCBF0A8-B743-46EC-93FD-70EABD25636D}"/>
    <cellStyle name="20% - Accent2 4 7 2 4" xfId="3656" xr:uid="{D0E6C1A5-2963-47DE-A22E-9FD228CDDF3F}"/>
    <cellStyle name="20% - Accent2 4 7 3" xfId="3657" xr:uid="{D7E044B5-2328-43E7-BA78-96E558A94A96}"/>
    <cellStyle name="20% - Accent2 4 7 3 2" xfId="3658" xr:uid="{84B62C25-4035-470D-AD24-F67DDF6CF6EF}"/>
    <cellStyle name="20% - Accent2 4 7 4" xfId="3659" xr:uid="{1B4CD16C-5C8E-4650-82F7-42738C3D6F90}"/>
    <cellStyle name="20% - Accent2 4 7 4 2" xfId="3660" xr:uid="{1EDF4A05-AB8B-43D1-AAFA-7E1C2F698F4A}"/>
    <cellStyle name="20% - Accent2 4 7 5" xfId="3661" xr:uid="{A1BD161D-496A-465B-A10B-E986E4B2828F}"/>
    <cellStyle name="20% - Accent2 4 7 5 2" xfId="3662" xr:uid="{C7C7877C-0DEA-455C-A56F-2B5FE09851AC}"/>
    <cellStyle name="20% - Accent2 4 7 6" xfId="3663" xr:uid="{11ECAB18-B9A4-4FEB-AAD2-54476377A8E3}"/>
    <cellStyle name="20% - Accent2 4 8" xfId="3664" xr:uid="{D7129689-ED53-4AB4-B0C5-11D2A1D1175B}"/>
    <cellStyle name="20% - Accent2 4 8 2" xfId="3665" xr:uid="{521F18FC-3DF5-4D24-B950-57FBAF29FBC2}"/>
    <cellStyle name="20% - Accent2 4 8 2 2" xfId="3666" xr:uid="{13D09299-9306-42A5-B646-2920E04CE1D1}"/>
    <cellStyle name="20% - Accent2 4 8 3" xfId="3667" xr:uid="{D8051B76-06C4-47BA-8245-5179E81E6E1F}"/>
    <cellStyle name="20% - Accent2 4 8 3 2" xfId="3668" xr:uid="{74DE24EB-E0DF-4A89-A5C9-C17D1A15E10B}"/>
    <cellStyle name="20% - Accent2 4 8 4" xfId="3669" xr:uid="{F48978BB-DAB7-4860-B960-84402B93D878}"/>
    <cellStyle name="20% - Accent2 4 9" xfId="3670" xr:uid="{0061B80F-4F54-4F91-AFB1-D216392DBD5F}"/>
    <cellStyle name="20% - Accent2 4 9 2" xfId="3671" xr:uid="{A2FAB112-5A16-4334-80B7-68D5D9A39C04}"/>
    <cellStyle name="20% - Accent2 5" xfId="3672" xr:uid="{10AE1B13-B806-4365-937D-8265BFA380FC}"/>
    <cellStyle name="20% - Accent2 5 10" xfId="3673" xr:uid="{86413A2A-1BBB-4C9C-81AD-93D171380011}"/>
    <cellStyle name="20% - Accent2 5 10 2" xfId="3674" xr:uid="{9F6B9583-1DAC-443E-AD82-509DD5CB708D}"/>
    <cellStyle name="20% - Accent2 5 11" xfId="3675" xr:uid="{6D745315-9426-42E6-A07B-B04A8D1C2CA0}"/>
    <cellStyle name="20% - Accent2 5 11 2" xfId="3676" xr:uid="{470C9D11-66B2-4C01-BCFA-C9351CF3A85F}"/>
    <cellStyle name="20% - Accent2 5 12" xfId="3677" xr:uid="{689D6AD4-18E7-4430-BF2E-C52F4357A0EF}"/>
    <cellStyle name="20% - Accent2 5 12 2" xfId="3678" xr:uid="{1A71E420-8AE0-4587-A79E-EC9E48B0610F}"/>
    <cellStyle name="20% - Accent2 5 13" xfId="3679" xr:uid="{ABC3A7FC-5C4D-4399-835C-0821874CD2B2}"/>
    <cellStyle name="20% - Accent2 5 13 2" xfId="3680" xr:uid="{6793B2D9-88BC-4843-AC08-19361BF747A1}"/>
    <cellStyle name="20% - Accent2 5 14" xfId="3681" xr:uid="{A9238C7B-058B-40C3-BEDF-8776107C92BC}"/>
    <cellStyle name="20% - Accent2 5 15" xfId="3682" xr:uid="{2B4F6296-8756-4E3C-95CE-2E9175AF01C0}"/>
    <cellStyle name="20% - Accent2 5 2" xfId="3683" xr:uid="{7836A342-CBEE-456B-9AA0-723B9F014977}"/>
    <cellStyle name="20% - Accent2 5 2 10" xfId="3684" xr:uid="{BFCA8A62-8BF3-4FE9-8926-56505EC8FC9E}"/>
    <cellStyle name="20% - Accent2 5 2 10 2" xfId="3685" xr:uid="{F68F9BAE-BC0D-4942-91DE-5D3D1E2E0F5A}"/>
    <cellStyle name="20% - Accent2 5 2 11" xfId="3686" xr:uid="{4B985487-DCF3-4765-979F-7ADD39326E5C}"/>
    <cellStyle name="20% - Accent2 5 2 11 2" xfId="3687" xr:uid="{E3000E25-47A8-4B01-A35B-8F6DE9F14F5A}"/>
    <cellStyle name="20% - Accent2 5 2 12" xfId="3688" xr:uid="{90020107-E2E9-4E8E-BEB6-28CF1E8DC975}"/>
    <cellStyle name="20% - Accent2 5 2 13" xfId="3689" xr:uid="{546486D0-792A-4304-99E7-30283210818E}"/>
    <cellStyle name="20% - Accent2 5 2 2" xfId="3690" xr:uid="{A35A5ECC-11A9-4747-944C-676C75DAE652}"/>
    <cellStyle name="20% - Accent2 5 2 2 10" xfId="3691" xr:uid="{7C96AEB5-4FD9-4C09-B83F-8A2E3D2CAB31}"/>
    <cellStyle name="20% - Accent2 5 2 2 11" xfId="3692" xr:uid="{D2F2CC4D-2896-419D-B619-5A5D0BE9877A}"/>
    <cellStyle name="20% - Accent2 5 2 2 2" xfId="3693" xr:uid="{465C8290-8B3E-4003-AEDD-93DFDD935FF3}"/>
    <cellStyle name="20% - Accent2 5 2 2 2 2" xfId="3694" xr:uid="{4D45A7DA-469E-41A0-8EF6-275F6CB67548}"/>
    <cellStyle name="20% - Accent2 5 2 2 2 2 2" xfId="3695" xr:uid="{F9A9E6F2-712D-477C-A52E-C45DE1C126A2}"/>
    <cellStyle name="20% - Accent2 5 2 2 2 2 2 2" xfId="3696" xr:uid="{8690B21A-CD0D-4D55-8F43-C48E2682BC3E}"/>
    <cellStyle name="20% - Accent2 5 2 2 2 2 3" xfId="3697" xr:uid="{7740FC16-BCEE-44B6-8238-31DDC1BC2CCC}"/>
    <cellStyle name="20% - Accent2 5 2 2 2 2 3 2" xfId="3698" xr:uid="{C6DF3033-F0F5-4125-8D37-780DD3EE35A0}"/>
    <cellStyle name="20% - Accent2 5 2 2 2 2 4" xfId="3699" xr:uid="{43171249-0202-445A-A63B-824F47E293BE}"/>
    <cellStyle name="20% - Accent2 5 2 2 2 3" xfId="3700" xr:uid="{58F4CC97-B6CC-4FD6-A3B5-5259B0280A3B}"/>
    <cellStyle name="20% - Accent2 5 2 2 2 3 2" xfId="3701" xr:uid="{59D6422A-260B-4A4E-9A47-F478C3082415}"/>
    <cellStyle name="20% - Accent2 5 2 2 2 4" xfId="3702" xr:uid="{AD68B65E-DFF3-49F3-8AC1-052EDBDBA31B}"/>
    <cellStyle name="20% - Accent2 5 2 2 2 4 2" xfId="3703" xr:uid="{8FE8E6A3-ACD9-446C-984C-0A6940966FD8}"/>
    <cellStyle name="20% - Accent2 5 2 2 2 5" xfId="3704" xr:uid="{76FAE6C4-7905-41EB-B32F-D635B8D84ED4}"/>
    <cellStyle name="20% - Accent2 5 2 2 2 5 2" xfId="3705" xr:uid="{9891A478-2796-420F-AF39-F8D92A9157FB}"/>
    <cellStyle name="20% - Accent2 5 2 2 2 6" xfId="3706" xr:uid="{0AC93E61-C739-4BD6-AB7B-3D37DB0B6B97}"/>
    <cellStyle name="20% - Accent2 5 2 2 3" xfId="3707" xr:uid="{0BB29195-B52B-42DD-B81D-230640CBD057}"/>
    <cellStyle name="20% - Accent2 5 2 2 3 2" xfId="3708" xr:uid="{2B044D6A-A99D-4325-AA54-A8D76C9FE046}"/>
    <cellStyle name="20% - Accent2 5 2 2 3 2 2" xfId="3709" xr:uid="{103FD570-F396-4D29-A8BE-7F3536FF95C4}"/>
    <cellStyle name="20% - Accent2 5 2 2 3 2 2 2" xfId="3710" xr:uid="{0371D078-0421-44EE-8179-7884F8AFE3FE}"/>
    <cellStyle name="20% - Accent2 5 2 2 3 2 3" xfId="3711" xr:uid="{48DBA7CF-3B30-4AE1-895D-3D9FB40BBEF4}"/>
    <cellStyle name="20% - Accent2 5 2 2 3 2 3 2" xfId="3712" xr:uid="{C1506E4B-2FF4-4067-9BCC-F8ACEC83E1C7}"/>
    <cellStyle name="20% - Accent2 5 2 2 3 2 4" xfId="3713" xr:uid="{419FED61-39F1-4E21-87E3-D029FEBFD996}"/>
    <cellStyle name="20% - Accent2 5 2 2 3 3" xfId="3714" xr:uid="{66524559-0DAB-4639-8690-E54F2E9C5E00}"/>
    <cellStyle name="20% - Accent2 5 2 2 3 3 2" xfId="3715" xr:uid="{14F496D4-B3D8-4A40-A7A9-3E1DBDCD18EE}"/>
    <cellStyle name="20% - Accent2 5 2 2 3 4" xfId="3716" xr:uid="{5292C2A2-4511-4123-8AEE-5B7D6F1CA00C}"/>
    <cellStyle name="20% - Accent2 5 2 2 3 4 2" xfId="3717" xr:uid="{E923B276-9949-4B3C-9C01-952E6327C345}"/>
    <cellStyle name="20% - Accent2 5 2 2 3 5" xfId="3718" xr:uid="{AB3BE914-A0AE-4A75-9AE8-F5E6D92BD407}"/>
    <cellStyle name="20% - Accent2 5 2 2 3 5 2" xfId="3719" xr:uid="{30C04EF1-C03F-4677-88AD-A635DEA00B73}"/>
    <cellStyle name="20% - Accent2 5 2 2 3 6" xfId="3720" xr:uid="{F4AD6D71-1131-48F6-89E8-34E9D3F1D201}"/>
    <cellStyle name="20% - Accent2 5 2 2 4" xfId="3721" xr:uid="{D3A03DD4-ECC2-49AD-8999-A97B4598DCF1}"/>
    <cellStyle name="20% - Accent2 5 2 2 4 2" xfId="3722" xr:uid="{E0360FC2-1A65-433B-8077-FCDCED57D905}"/>
    <cellStyle name="20% - Accent2 5 2 2 4 2 2" xfId="3723" xr:uid="{E158E0CB-C22F-4EDD-9A75-CAF193E7ED51}"/>
    <cellStyle name="20% - Accent2 5 2 2 4 3" xfId="3724" xr:uid="{146CF2B1-7C73-472A-BB24-BD92FD8124F2}"/>
    <cellStyle name="20% - Accent2 5 2 2 4 3 2" xfId="3725" xr:uid="{530C2FF5-A7FF-42CA-924C-B540F717C6F1}"/>
    <cellStyle name="20% - Accent2 5 2 2 4 4" xfId="3726" xr:uid="{94957FB8-959A-4826-8CDB-D6D3648287D3}"/>
    <cellStyle name="20% - Accent2 5 2 2 5" xfId="3727" xr:uid="{0D9C3F8E-15BE-44BE-8A11-8B823A4EA0BA}"/>
    <cellStyle name="20% - Accent2 5 2 2 5 2" xfId="3728" xr:uid="{0AAAEAD6-F5D2-4C80-A1CA-BD83EF6E6D81}"/>
    <cellStyle name="20% - Accent2 5 2 2 6" xfId="3729" xr:uid="{3D2AD43D-14EC-42C5-92C8-84DD13823F6D}"/>
    <cellStyle name="20% - Accent2 5 2 2 6 2" xfId="3730" xr:uid="{2187453E-DF5E-4025-BBA0-CD7C20EFB822}"/>
    <cellStyle name="20% - Accent2 5 2 2 7" xfId="3731" xr:uid="{BDCEC41A-7773-4F44-AF2B-5528365B3D78}"/>
    <cellStyle name="20% - Accent2 5 2 2 7 2" xfId="3732" xr:uid="{1B90698C-A2B3-4F3A-8366-193288A8B350}"/>
    <cellStyle name="20% - Accent2 5 2 2 8" xfId="3733" xr:uid="{2F18DCFB-9277-4208-B675-1013FE764B31}"/>
    <cellStyle name="20% - Accent2 5 2 2 8 2" xfId="3734" xr:uid="{252D4F90-A796-48BA-8675-DB0FC3F0FB31}"/>
    <cellStyle name="20% - Accent2 5 2 2 9" xfId="3735" xr:uid="{B0FE2740-0F71-4815-A6BB-4708D42D18D8}"/>
    <cellStyle name="20% - Accent2 5 2 2 9 2" xfId="3736" xr:uid="{217AC8C7-41C8-4D79-9397-7861A330B576}"/>
    <cellStyle name="20% - Accent2 5 2 3" xfId="3737" xr:uid="{C9F2BBBD-4A10-4152-857D-D0026C4515DA}"/>
    <cellStyle name="20% - Accent2 5 2 3 2" xfId="3738" xr:uid="{D5C13450-18E9-42E7-A09F-310D28489BBF}"/>
    <cellStyle name="20% - Accent2 5 2 3 2 2" xfId="3739" xr:uid="{702032E1-2E68-4E71-A440-2C83D00C21BF}"/>
    <cellStyle name="20% - Accent2 5 2 3 2 2 2" xfId="3740" xr:uid="{7614A0B0-DE4B-4854-8D4E-191C5C637A93}"/>
    <cellStyle name="20% - Accent2 5 2 3 2 2 2 2" xfId="3741" xr:uid="{01921F4A-FEFE-45FD-A1A7-A93FAD0218B9}"/>
    <cellStyle name="20% - Accent2 5 2 3 2 2 3" xfId="3742" xr:uid="{11EB55BA-3A73-472A-8AD3-6EC95D9B91D0}"/>
    <cellStyle name="20% - Accent2 5 2 3 2 2 3 2" xfId="3743" xr:uid="{FCCEDD9C-B282-487D-B041-6AA803F88740}"/>
    <cellStyle name="20% - Accent2 5 2 3 2 2 4" xfId="3744" xr:uid="{CF183626-4671-4B08-BB58-D3E7309DEFFA}"/>
    <cellStyle name="20% - Accent2 5 2 3 2 3" xfId="3745" xr:uid="{CFA732F6-7692-4B1A-85E7-BA27FD287608}"/>
    <cellStyle name="20% - Accent2 5 2 3 2 3 2" xfId="3746" xr:uid="{9D820978-3D26-4A2D-BAB9-730CEC7E5612}"/>
    <cellStyle name="20% - Accent2 5 2 3 2 4" xfId="3747" xr:uid="{491C419D-33A5-42D8-A7E3-04553D604662}"/>
    <cellStyle name="20% - Accent2 5 2 3 2 4 2" xfId="3748" xr:uid="{E69B0AAA-D4E6-46F1-8427-07AF662E18C5}"/>
    <cellStyle name="20% - Accent2 5 2 3 2 5" xfId="3749" xr:uid="{12CAB9EA-810B-4A73-A8B0-9843F7ADEC3A}"/>
    <cellStyle name="20% - Accent2 5 2 3 2 5 2" xfId="3750" xr:uid="{E4149D2A-870C-443A-A74E-5D5F3483E258}"/>
    <cellStyle name="20% - Accent2 5 2 3 2 6" xfId="3751" xr:uid="{8B006730-124B-453B-BF6A-CBFF8F6CEA6B}"/>
    <cellStyle name="20% - Accent2 5 2 3 3" xfId="3752" xr:uid="{E6F841B7-DA9E-4AC8-9C59-0BC2800D47ED}"/>
    <cellStyle name="20% - Accent2 5 2 3 3 2" xfId="3753" xr:uid="{BD0ECD30-84B7-42A1-9C96-45F2998E2F59}"/>
    <cellStyle name="20% - Accent2 5 2 3 3 2 2" xfId="3754" xr:uid="{0FD4BF71-1DD5-4A23-8050-7D18F1B5BAC4}"/>
    <cellStyle name="20% - Accent2 5 2 3 3 2 2 2" xfId="3755" xr:uid="{5E919D23-D865-4D35-8E2C-D25ABCA7BB0C}"/>
    <cellStyle name="20% - Accent2 5 2 3 3 2 3" xfId="3756" xr:uid="{15E23F6C-A089-4C81-834C-2E1C297E078A}"/>
    <cellStyle name="20% - Accent2 5 2 3 3 2 3 2" xfId="3757" xr:uid="{40E31CAE-0485-437F-9D55-401393DC1F4F}"/>
    <cellStyle name="20% - Accent2 5 2 3 3 2 4" xfId="3758" xr:uid="{FF7B0F44-6C0F-4209-8A7D-9E2BC805F710}"/>
    <cellStyle name="20% - Accent2 5 2 3 3 3" xfId="3759" xr:uid="{03422F0F-7CBD-4437-8EE3-12135157F144}"/>
    <cellStyle name="20% - Accent2 5 2 3 3 3 2" xfId="3760" xr:uid="{968538DC-660C-4F99-A85D-DA11860FA250}"/>
    <cellStyle name="20% - Accent2 5 2 3 3 4" xfId="3761" xr:uid="{3EDC550F-B282-46C7-A4ED-0F49564C6EFE}"/>
    <cellStyle name="20% - Accent2 5 2 3 3 4 2" xfId="3762" xr:uid="{CD8DC8C6-C8DC-4D47-B759-D08D2706977C}"/>
    <cellStyle name="20% - Accent2 5 2 3 3 5" xfId="3763" xr:uid="{E8F79EEC-5D0E-480F-967F-F6CA7B46FAC5}"/>
    <cellStyle name="20% - Accent2 5 2 3 3 5 2" xfId="3764" xr:uid="{61BAF66F-35F5-48DA-A531-8F8BDD9D8F23}"/>
    <cellStyle name="20% - Accent2 5 2 3 3 6" xfId="3765" xr:uid="{F5852EE8-C183-40DA-8668-FE268CFB65E7}"/>
    <cellStyle name="20% - Accent2 5 2 3 4" xfId="3766" xr:uid="{00B6E0D7-03C0-4F30-BA0D-94EF950EFAEB}"/>
    <cellStyle name="20% - Accent2 5 2 3 4 2" xfId="3767" xr:uid="{F971274E-3DE8-49EB-89C7-1114D47D358F}"/>
    <cellStyle name="20% - Accent2 5 2 3 4 2 2" xfId="3768" xr:uid="{059E4D70-029E-4E14-AC25-03C16A502B5E}"/>
    <cellStyle name="20% - Accent2 5 2 3 4 3" xfId="3769" xr:uid="{74B6B44F-167D-4259-95FC-F8576451EE67}"/>
    <cellStyle name="20% - Accent2 5 2 3 4 3 2" xfId="3770" xr:uid="{64A5C685-63C5-4DA2-BFA9-057A90FD9444}"/>
    <cellStyle name="20% - Accent2 5 2 3 4 4" xfId="3771" xr:uid="{E1A8E04A-8D06-4401-A261-544FDFDC4B98}"/>
    <cellStyle name="20% - Accent2 5 2 3 5" xfId="3772" xr:uid="{2913B578-EA0E-4E31-B64F-FA075B4A5413}"/>
    <cellStyle name="20% - Accent2 5 2 3 5 2" xfId="3773" xr:uid="{0B4531BC-9D97-42A7-826C-E4FF82505DF7}"/>
    <cellStyle name="20% - Accent2 5 2 3 6" xfId="3774" xr:uid="{87A41174-84BC-4FD8-9E67-05FE3725DFDA}"/>
    <cellStyle name="20% - Accent2 5 2 3 6 2" xfId="3775" xr:uid="{AA74FFF7-A2F4-4825-BAF2-DAC2929E0EBA}"/>
    <cellStyle name="20% - Accent2 5 2 3 7" xfId="3776" xr:uid="{1A761E9B-5551-411B-AC90-AD863714B205}"/>
    <cellStyle name="20% - Accent2 5 2 3 7 2" xfId="3777" xr:uid="{F027157E-74C4-4C2D-88D0-6348C025B969}"/>
    <cellStyle name="20% - Accent2 5 2 3 8" xfId="3778" xr:uid="{9516F3DB-7D47-4801-8ED3-65CB80A30B56}"/>
    <cellStyle name="20% - Accent2 5 2 4" xfId="3779" xr:uid="{51620784-676C-4D98-B4F9-F38E5C5A17FB}"/>
    <cellStyle name="20% - Accent2 5 2 4 2" xfId="3780" xr:uid="{43235876-2306-437F-A724-1B44E1C7E027}"/>
    <cellStyle name="20% - Accent2 5 2 4 2 2" xfId="3781" xr:uid="{CE91C20C-4CC8-4115-8B9C-4E5DDA26FB25}"/>
    <cellStyle name="20% - Accent2 5 2 4 2 2 2" xfId="3782" xr:uid="{B57AC2FD-FDC0-42E6-BC31-ED3D5F9F36A8}"/>
    <cellStyle name="20% - Accent2 5 2 4 2 3" xfId="3783" xr:uid="{D58DBFD9-BA57-4916-8FA7-3EEA319FBA4B}"/>
    <cellStyle name="20% - Accent2 5 2 4 2 3 2" xfId="3784" xr:uid="{7AE12D09-3140-4133-9802-76DCA0776961}"/>
    <cellStyle name="20% - Accent2 5 2 4 2 4" xfId="3785" xr:uid="{009170EF-97FA-42C6-95FA-75A99BBF91DF}"/>
    <cellStyle name="20% - Accent2 5 2 4 3" xfId="3786" xr:uid="{BD9732D8-94B7-4241-8AD6-E7E010642607}"/>
    <cellStyle name="20% - Accent2 5 2 4 3 2" xfId="3787" xr:uid="{5F9D24C9-1825-4C70-B7A3-BAA0C488B1BD}"/>
    <cellStyle name="20% - Accent2 5 2 4 4" xfId="3788" xr:uid="{D170F220-1E74-4450-846B-A0062DB3F01D}"/>
    <cellStyle name="20% - Accent2 5 2 4 4 2" xfId="3789" xr:uid="{18A4A705-0A3C-4FE3-BF2C-117BBF2AB0B9}"/>
    <cellStyle name="20% - Accent2 5 2 4 5" xfId="3790" xr:uid="{A0D8F46A-CD87-411E-8D6F-C4B84A0EE428}"/>
    <cellStyle name="20% - Accent2 5 2 4 5 2" xfId="3791" xr:uid="{19B4430E-24A6-43CB-9F5C-7071B410C4E4}"/>
    <cellStyle name="20% - Accent2 5 2 4 6" xfId="3792" xr:uid="{C0BB46A7-665D-4996-8F61-538C2C882A7C}"/>
    <cellStyle name="20% - Accent2 5 2 5" xfId="3793" xr:uid="{86D03D8E-689F-4D10-A506-54629EC4EF06}"/>
    <cellStyle name="20% - Accent2 5 2 5 2" xfId="3794" xr:uid="{3FBD48C7-3D80-4ACD-868F-7CCE6F7D1397}"/>
    <cellStyle name="20% - Accent2 5 2 5 2 2" xfId="3795" xr:uid="{848EA435-6385-4FA4-9C2D-8D913CBA3513}"/>
    <cellStyle name="20% - Accent2 5 2 5 2 2 2" xfId="3796" xr:uid="{0AC9F810-D08D-4FBC-9E28-8192EC2A16C0}"/>
    <cellStyle name="20% - Accent2 5 2 5 2 3" xfId="3797" xr:uid="{4A6001AA-9111-4332-9CE9-6C50563BB8D2}"/>
    <cellStyle name="20% - Accent2 5 2 5 2 3 2" xfId="3798" xr:uid="{2342ACF4-FCCD-49EB-9654-C6B4BC0C65C0}"/>
    <cellStyle name="20% - Accent2 5 2 5 2 4" xfId="3799" xr:uid="{711C65AF-D934-46F1-956F-B7012459AFEC}"/>
    <cellStyle name="20% - Accent2 5 2 5 3" xfId="3800" xr:uid="{659A4456-DA1F-4BD8-BAD1-25C6B1F98C72}"/>
    <cellStyle name="20% - Accent2 5 2 5 3 2" xfId="3801" xr:uid="{963C9887-F994-4695-9383-147F06C56DA7}"/>
    <cellStyle name="20% - Accent2 5 2 5 4" xfId="3802" xr:uid="{3CA63727-3DC2-4A3C-9FB4-4C2A5CB35689}"/>
    <cellStyle name="20% - Accent2 5 2 5 4 2" xfId="3803" xr:uid="{A29AB014-28B0-4D18-9279-16B733FE0660}"/>
    <cellStyle name="20% - Accent2 5 2 5 5" xfId="3804" xr:uid="{2A46DA64-C8E7-4BE1-9F21-2A7FADC6E6E9}"/>
    <cellStyle name="20% - Accent2 5 2 5 5 2" xfId="3805" xr:uid="{BBF4ADA6-EA05-43D1-B7CE-37827DDEEF3B}"/>
    <cellStyle name="20% - Accent2 5 2 5 6" xfId="3806" xr:uid="{AA06FA7C-A1FF-4AD2-96E7-3903222E1CBB}"/>
    <cellStyle name="20% - Accent2 5 2 6" xfId="3807" xr:uid="{6AAD660F-8A6A-443F-A2CD-A2C810F5BF7B}"/>
    <cellStyle name="20% - Accent2 5 2 6 2" xfId="3808" xr:uid="{2D8959D8-2A3A-4784-8ACE-9C88DAE655F2}"/>
    <cellStyle name="20% - Accent2 5 2 6 2 2" xfId="3809" xr:uid="{CE82C740-9927-4F16-B334-25FE951DE634}"/>
    <cellStyle name="20% - Accent2 5 2 6 3" xfId="3810" xr:uid="{C6E31266-035C-4149-8061-FDB5B32122FD}"/>
    <cellStyle name="20% - Accent2 5 2 6 3 2" xfId="3811" xr:uid="{2C48CCB8-3EA5-4DD7-862F-A2CA8B124F24}"/>
    <cellStyle name="20% - Accent2 5 2 6 4" xfId="3812" xr:uid="{CE2B147E-30CF-44A0-95AF-6EFE788AF416}"/>
    <cellStyle name="20% - Accent2 5 2 7" xfId="3813" xr:uid="{6EC85F05-5C41-4E66-815B-5A301F02C8BD}"/>
    <cellStyle name="20% - Accent2 5 2 7 2" xfId="3814" xr:uid="{62F05F5B-623B-4565-902A-C4FEBC327C29}"/>
    <cellStyle name="20% - Accent2 5 2 8" xfId="3815" xr:uid="{43BA9514-A7AA-4C15-A14B-49605955DDE1}"/>
    <cellStyle name="20% - Accent2 5 2 8 2" xfId="3816" xr:uid="{1C5A2C44-7471-4802-B8DF-9D3EF178F0EE}"/>
    <cellStyle name="20% - Accent2 5 2 9" xfId="3817" xr:uid="{8EB4BE20-D532-4CBD-8B60-815ECDE8CB80}"/>
    <cellStyle name="20% - Accent2 5 2 9 2" xfId="3818" xr:uid="{D9EA3DD1-DF4B-4D48-ACD7-120185AB811B}"/>
    <cellStyle name="20% - Accent2 5 3" xfId="3819" xr:uid="{1A393599-696F-48EC-BCE3-AB1995847D35}"/>
    <cellStyle name="20% - Accent2 5 3 10" xfId="3820" xr:uid="{912D59F9-DDC6-4F24-B87D-DE2E1E87C42A}"/>
    <cellStyle name="20% - Accent2 5 3 11" xfId="3821" xr:uid="{7285162F-5B2C-4F38-B935-1ECD85CD14C1}"/>
    <cellStyle name="20% - Accent2 5 3 2" xfId="3822" xr:uid="{F3B73878-E953-494B-87A6-5C62145CD5E1}"/>
    <cellStyle name="20% - Accent2 5 3 2 2" xfId="3823" xr:uid="{CB74DD18-49AB-4BAC-9BAD-C60A0526C8C2}"/>
    <cellStyle name="20% - Accent2 5 3 2 2 2" xfId="3824" xr:uid="{29D68EDE-2F24-4B97-A046-399852E5F606}"/>
    <cellStyle name="20% - Accent2 5 3 2 2 2 2" xfId="3825" xr:uid="{32D24D84-B95E-4784-A9CC-F84324D3E6B0}"/>
    <cellStyle name="20% - Accent2 5 3 2 2 3" xfId="3826" xr:uid="{B3FEC67F-A4B4-4307-ABEC-A6FB283E6AB7}"/>
    <cellStyle name="20% - Accent2 5 3 2 2 3 2" xfId="3827" xr:uid="{86F84FA9-9E0D-4946-ACC3-3A4333EEAF6E}"/>
    <cellStyle name="20% - Accent2 5 3 2 2 4" xfId="3828" xr:uid="{FED632D3-275F-4FBF-9A6F-8F495931BFCD}"/>
    <cellStyle name="20% - Accent2 5 3 2 3" xfId="3829" xr:uid="{00DDFB45-A01A-47CC-87F0-FBC28EDD2C2C}"/>
    <cellStyle name="20% - Accent2 5 3 2 3 2" xfId="3830" xr:uid="{719BB581-AC84-4687-88AA-85732609057D}"/>
    <cellStyle name="20% - Accent2 5 3 2 4" xfId="3831" xr:uid="{AC05D74F-A698-4F5C-B0E6-EF62E93F4F10}"/>
    <cellStyle name="20% - Accent2 5 3 2 4 2" xfId="3832" xr:uid="{C2AC44F2-8091-4643-8E81-659D1D5650D1}"/>
    <cellStyle name="20% - Accent2 5 3 2 5" xfId="3833" xr:uid="{FE740F1C-B731-46E1-88E2-87D7F5B43F51}"/>
    <cellStyle name="20% - Accent2 5 3 2 5 2" xfId="3834" xr:uid="{BCA20E45-2955-4623-875E-C7CA67038919}"/>
    <cellStyle name="20% - Accent2 5 3 2 6" xfId="3835" xr:uid="{5D5228C5-9B57-44C3-8436-2A737AC97C07}"/>
    <cellStyle name="20% - Accent2 5 3 2 6 2" xfId="3836" xr:uid="{8605292C-4594-4575-A6F8-54BA3A2AE6F8}"/>
    <cellStyle name="20% - Accent2 5 3 2 7" xfId="3837" xr:uid="{D2AE6AEC-B3C4-45FB-8AD8-FF22DE798EA8}"/>
    <cellStyle name="20% - Accent2 5 3 2 7 2" xfId="3838" xr:uid="{FC807B0B-3A8C-40D1-B789-E9AC3E768438}"/>
    <cellStyle name="20% - Accent2 5 3 2 8" xfId="3839" xr:uid="{197995D1-8246-43B7-9EE6-6AB12CB92A7D}"/>
    <cellStyle name="20% - Accent2 5 3 3" xfId="3840" xr:uid="{D8227DA9-5EDB-4A76-A55B-0249787A0BC6}"/>
    <cellStyle name="20% - Accent2 5 3 3 2" xfId="3841" xr:uid="{4DF85A61-EEBE-4A09-AC7C-846B362F6DC4}"/>
    <cellStyle name="20% - Accent2 5 3 3 2 2" xfId="3842" xr:uid="{479F97BA-05E0-4F18-8BF2-3DE17D11E18F}"/>
    <cellStyle name="20% - Accent2 5 3 3 2 2 2" xfId="3843" xr:uid="{D4E43642-85CC-4201-9BAA-B8BA9D4B32C5}"/>
    <cellStyle name="20% - Accent2 5 3 3 2 3" xfId="3844" xr:uid="{C728715E-682A-4F3B-9CCB-2888FEE53348}"/>
    <cellStyle name="20% - Accent2 5 3 3 2 3 2" xfId="3845" xr:uid="{2EB02945-00B7-4625-98F9-9F1C996076EA}"/>
    <cellStyle name="20% - Accent2 5 3 3 2 4" xfId="3846" xr:uid="{70E44308-372B-4E54-BBA3-24227BF76197}"/>
    <cellStyle name="20% - Accent2 5 3 3 3" xfId="3847" xr:uid="{A29B6886-F91C-4756-B90E-E25478F06191}"/>
    <cellStyle name="20% - Accent2 5 3 3 3 2" xfId="3848" xr:uid="{FCB1C3F7-1AD3-4C7C-9EB9-99CAEB35695D}"/>
    <cellStyle name="20% - Accent2 5 3 3 4" xfId="3849" xr:uid="{0BAD281F-147A-4458-B439-385D452B6310}"/>
    <cellStyle name="20% - Accent2 5 3 3 4 2" xfId="3850" xr:uid="{40E9F8DC-1C8D-47C5-BD1F-0467AAA69158}"/>
    <cellStyle name="20% - Accent2 5 3 3 5" xfId="3851" xr:uid="{6D8FDD1E-FE3E-4179-BE3B-B42313300C6B}"/>
    <cellStyle name="20% - Accent2 5 3 3 5 2" xfId="3852" xr:uid="{CA4AECB3-7C06-4446-BC3D-8C7CFC22B841}"/>
    <cellStyle name="20% - Accent2 5 3 3 6" xfId="3853" xr:uid="{D9A4A554-6C84-4D4A-A683-5A2FC3BB13B3}"/>
    <cellStyle name="20% - Accent2 5 3 4" xfId="3854" xr:uid="{622BB9AC-1EC8-46A8-8929-1BD42E88C12A}"/>
    <cellStyle name="20% - Accent2 5 3 4 2" xfId="3855" xr:uid="{1FC40FFC-DE25-4149-8785-EB939EAE5D86}"/>
    <cellStyle name="20% - Accent2 5 3 4 2 2" xfId="3856" xr:uid="{54C5DD87-B0BF-44F8-88EC-BBB1FBE2E1C2}"/>
    <cellStyle name="20% - Accent2 5 3 4 3" xfId="3857" xr:uid="{EA36938A-A134-45FE-889C-4AF20F63B1FF}"/>
    <cellStyle name="20% - Accent2 5 3 4 3 2" xfId="3858" xr:uid="{96393C2E-FA7F-40DD-A72C-188C66F13F7C}"/>
    <cellStyle name="20% - Accent2 5 3 4 4" xfId="3859" xr:uid="{A56702AC-18AC-4B05-87AB-C7CD193D1793}"/>
    <cellStyle name="20% - Accent2 5 3 5" xfId="3860" xr:uid="{5CBBB55D-A43B-4161-A610-F303964F739D}"/>
    <cellStyle name="20% - Accent2 5 3 5 2" xfId="3861" xr:uid="{A7478262-6FE8-4CD7-8E10-B8B6D85FAC49}"/>
    <cellStyle name="20% - Accent2 5 3 6" xfId="3862" xr:uid="{89AAAD05-64E3-4B07-A3E1-8D829D154134}"/>
    <cellStyle name="20% - Accent2 5 3 6 2" xfId="3863" xr:uid="{7CE17178-E547-4F7D-9758-7BB7FEB2DE4F}"/>
    <cellStyle name="20% - Accent2 5 3 7" xfId="3864" xr:uid="{FA322B9E-C529-44E1-8628-00C3F13ADE32}"/>
    <cellStyle name="20% - Accent2 5 3 7 2" xfId="3865" xr:uid="{C8451131-FBD0-4B11-977D-DE98CDE65FA2}"/>
    <cellStyle name="20% - Accent2 5 3 8" xfId="3866" xr:uid="{8EF28E7B-62DD-4AE5-B926-3C844979F995}"/>
    <cellStyle name="20% - Accent2 5 3 8 2" xfId="3867" xr:uid="{7020FFC5-2CA8-4983-BA82-AE9C607B64C8}"/>
    <cellStyle name="20% - Accent2 5 3 9" xfId="3868" xr:uid="{5E999788-3EBF-4062-892F-B4D34ED058A9}"/>
    <cellStyle name="20% - Accent2 5 3 9 2" xfId="3869" xr:uid="{17855F9D-7254-436E-8C8D-8AC2D6E754B4}"/>
    <cellStyle name="20% - Accent2 5 4" xfId="3870" xr:uid="{2BE0A868-5BA0-4335-B925-7334BCDAD4E5}"/>
    <cellStyle name="20% - Accent2 5 4 10" xfId="3871" xr:uid="{58A52964-5F9A-41B2-8E1C-193D3232A566}"/>
    <cellStyle name="20% - Accent2 5 4 2" xfId="3872" xr:uid="{510A23E2-3177-4CAC-B5AE-D006D9BDAA04}"/>
    <cellStyle name="20% - Accent2 5 4 2 2" xfId="3873" xr:uid="{FA7F47DD-7589-44BC-9107-9394C6C3E56C}"/>
    <cellStyle name="20% - Accent2 5 4 2 2 2" xfId="3874" xr:uid="{7AD7FF64-8083-4E05-8065-11F20568A84F}"/>
    <cellStyle name="20% - Accent2 5 4 2 2 2 2" xfId="3875" xr:uid="{F9AF7B56-0EF2-4C63-9F1F-8224B90948F0}"/>
    <cellStyle name="20% - Accent2 5 4 2 2 3" xfId="3876" xr:uid="{51BFDF6A-65CA-4947-A18C-A26805500198}"/>
    <cellStyle name="20% - Accent2 5 4 2 2 3 2" xfId="3877" xr:uid="{FE01D7EA-3B67-4EA3-99BF-E33D3C51A9BD}"/>
    <cellStyle name="20% - Accent2 5 4 2 2 4" xfId="3878" xr:uid="{120173FB-026C-43FF-9391-A81AA00FDABC}"/>
    <cellStyle name="20% - Accent2 5 4 2 3" xfId="3879" xr:uid="{2F7F064F-39A7-4C76-9137-F0152F819292}"/>
    <cellStyle name="20% - Accent2 5 4 2 3 2" xfId="3880" xr:uid="{E1885526-811A-4890-80D8-67AE893F7169}"/>
    <cellStyle name="20% - Accent2 5 4 2 4" xfId="3881" xr:uid="{D6A9EB02-D8CF-4D80-BF87-687D87039CD9}"/>
    <cellStyle name="20% - Accent2 5 4 2 4 2" xfId="3882" xr:uid="{203023AC-4A52-4664-B835-F5F3D01B4C72}"/>
    <cellStyle name="20% - Accent2 5 4 2 5" xfId="3883" xr:uid="{2CA299DA-181E-4A11-AB6D-CAA63032EAE8}"/>
    <cellStyle name="20% - Accent2 5 4 2 5 2" xfId="3884" xr:uid="{77B4EFB3-AC49-468D-9F75-6B240F9ADEA8}"/>
    <cellStyle name="20% - Accent2 5 4 2 6" xfId="3885" xr:uid="{C46038F2-68E5-40E0-9F29-BFCDFC762EBD}"/>
    <cellStyle name="20% - Accent2 5 4 3" xfId="3886" xr:uid="{3F5491C3-6555-4F4F-81EA-30A223B6C890}"/>
    <cellStyle name="20% - Accent2 5 4 3 2" xfId="3887" xr:uid="{6E6C9C5A-2190-45E8-8DCB-921B0F41FFF6}"/>
    <cellStyle name="20% - Accent2 5 4 3 2 2" xfId="3888" xr:uid="{3FCAF7C9-4D78-48FA-ABCC-F6F50AC52693}"/>
    <cellStyle name="20% - Accent2 5 4 3 2 2 2" xfId="3889" xr:uid="{1B648D57-B393-459F-B60E-6882FBC248B0}"/>
    <cellStyle name="20% - Accent2 5 4 3 2 3" xfId="3890" xr:uid="{619F062B-2A83-43C8-92F7-22032AB3A270}"/>
    <cellStyle name="20% - Accent2 5 4 3 2 3 2" xfId="3891" xr:uid="{E3EE58B6-6901-4A6E-9A54-49CD1F82C281}"/>
    <cellStyle name="20% - Accent2 5 4 3 2 4" xfId="3892" xr:uid="{381F98ED-72BF-4E3C-8C65-F80270484BC8}"/>
    <cellStyle name="20% - Accent2 5 4 3 3" xfId="3893" xr:uid="{88299612-4EEF-4B5E-B6CF-A2BBE87A7775}"/>
    <cellStyle name="20% - Accent2 5 4 3 3 2" xfId="3894" xr:uid="{B272AFD0-3745-42E7-9DAE-15AB6F5AE7EC}"/>
    <cellStyle name="20% - Accent2 5 4 3 4" xfId="3895" xr:uid="{D421ADB1-AAC0-4142-9DDA-20666897816A}"/>
    <cellStyle name="20% - Accent2 5 4 3 4 2" xfId="3896" xr:uid="{9E508E4A-C239-4A97-B61A-3D44D0D14A5B}"/>
    <cellStyle name="20% - Accent2 5 4 3 5" xfId="3897" xr:uid="{13C3D01E-AE16-455F-A571-9A3CF24A5B0A}"/>
    <cellStyle name="20% - Accent2 5 4 3 5 2" xfId="3898" xr:uid="{752090D4-828E-436E-842E-BB7EB81D5855}"/>
    <cellStyle name="20% - Accent2 5 4 3 6" xfId="3899" xr:uid="{4AAA78BC-F3F6-4ECF-B3BF-7258F7840B58}"/>
    <cellStyle name="20% - Accent2 5 4 4" xfId="3900" xr:uid="{3C3C0C35-93CD-445C-AB55-3D8C64341533}"/>
    <cellStyle name="20% - Accent2 5 4 4 2" xfId="3901" xr:uid="{EC618ECB-0B0F-4A9D-AE60-FA9CA9D256A8}"/>
    <cellStyle name="20% - Accent2 5 4 4 2 2" xfId="3902" xr:uid="{3B37D29F-54DF-46D6-89F6-E84A8B4CEDA2}"/>
    <cellStyle name="20% - Accent2 5 4 4 3" xfId="3903" xr:uid="{E9D6ABDA-1DFA-4680-8D4D-392BF1A22F7B}"/>
    <cellStyle name="20% - Accent2 5 4 4 3 2" xfId="3904" xr:uid="{4262EA97-6443-47A4-8FF4-99CA2B17E9E2}"/>
    <cellStyle name="20% - Accent2 5 4 4 4" xfId="3905" xr:uid="{2DC55BD7-CEF7-4624-BAC2-08FC54011347}"/>
    <cellStyle name="20% - Accent2 5 4 5" xfId="3906" xr:uid="{B04E544B-D79B-4CFD-AC7A-9586A8F41C3C}"/>
    <cellStyle name="20% - Accent2 5 4 5 2" xfId="3907" xr:uid="{A2F10248-74A1-479F-9CE0-F339E6F78AFB}"/>
    <cellStyle name="20% - Accent2 5 4 6" xfId="3908" xr:uid="{23663AF6-6995-493A-BEC4-4BC4D8E89F11}"/>
    <cellStyle name="20% - Accent2 5 4 6 2" xfId="3909" xr:uid="{3D9B5E17-40D6-4A92-96AD-7B1343FF7DDC}"/>
    <cellStyle name="20% - Accent2 5 4 7" xfId="3910" xr:uid="{3010C1E5-EABB-4B88-A16D-A8E1E93F8C4C}"/>
    <cellStyle name="20% - Accent2 5 4 7 2" xfId="3911" xr:uid="{6CB58868-D41C-4993-A16E-2FEC5E3C02D0}"/>
    <cellStyle name="20% - Accent2 5 4 8" xfId="3912" xr:uid="{7C5B317D-EF7F-4D94-91B9-F3A551B5083D}"/>
    <cellStyle name="20% - Accent2 5 4 8 2" xfId="3913" xr:uid="{C3DC3068-DEA3-4D4E-BD99-2EDC61EDB12D}"/>
    <cellStyle name="20% - Accent2 5 4 9" xfId="3914" xr:uid="{2255BBFA-C5A7-4796-8152-836FEBC9F66B}"/>
    <cellStyle name="20% - Accent2 5 4 9 2" xfId="3915" xr:uid="{85BAAA6F-AB2C-4401-8D79-848CD8E67F4A}"/>
    <cellStyle name="20% - Accent2 5 5" xfId="3916" xr:uid="{E24A43A4-6AEC-46EC-8EF6-7FEFB6FEE2C6}"/>
    <cellStyle name="20% - Accent2 5 5 2" xfId="3917" xr:uid="{EC90F584-2FA4-49D5-B449-E10CCC2C43C9}"/>
    <cellStyle name="20% - Accent2 5 5 2 2" xfId="3918" xr:uid="{A3281CCF-FB6D-44A0-9B45-E3245F1533F3}"/>
    <cellStyle name="20% - Accent2 5 5 2 2 2" xfId="3919" xr:uid="{5019C3A7-11CB-4BE6-AF41-F912EE68082B}"/>
    <cellStyle name="20% - Accent2 5 5 2 2 2 2" xfId="3920" xr:uid="{7A9BC218-86B8-49BB-835D-1D3198EE2074}"/>
    <cellStyle name="20% - Accent2 5 5 2 2 3" xfId="3921" xr:uid="{46CAA4E5-1DB1-4466-B4C0-A36F854B6CFE}"/>
    <cellStyle name="20% - Accent2 5 5 2 2 3 2" xfId="3922" xr:uid="{13F99527-B1C7-4A0B-A92A-EA435F229D3D}"/>
    <cellStyle name="20% - Accent2 5 5 2 2 4" xfId="3923" xr:uid="{DA21EBB3-051B-4F81-997C-AF3FE30DDED3}"/>
    <cellStyle name="20% - Accent2 5 5 2 3" xfId="3924" xr:uid="{6B8F3813-044D-4EFC-9C7D-97C27247D01E}"/>
    <cellStyle name="20% - Accent2 5 5 2 3 2" xfId="3925" xr:uid="{CED9D1BF-D703-4A6A-9D30-CABEBE9CF8A1}"/>
    <cellStyle name="20% - Accent2 5 5 2 4" xfId="3926" xr:uid="{4FBF9B10-796E-46C8-802A-DC2AB90F6CA8}"/>
    <cellStyle name="20% - Accent2 5 5 2 4 2" xfId="3927" xr:uid="{FAA4F5A5-0495-419E-8E91-7996A133E691}"/>
    <cellStyle name="20% - Accent2 5 5 2 5" xfId="3928" xr:uid="{D6774CAF-9772-4BFB-8905-8DF8BAE3441A}"/>
    <cellStyle name="20% - Accent2 5 5 2 5 2" xfId="3929" xr:uid="{690362C3-AA79-4880-A3AD-A8B4887C46E1}"/>
    <cellStyle name="20% - Accent2 5 5 2 6" xfId="3930" xr:uid="{AB85A81B-46D7-4D5F-AD20-25105BDBC811}"/>
    <cellStyle name="20% - Accent2 5 5 3" xfId="3931" xr:uid="{54705A73-6A47-4D1E-BC98-CDDC06C057AC}"/>
    <cellStyle name="20% - Accent2 5 5 3 2" xfId="3932" xr:uid="{CD0877B2-D6DB-4194-A8CF-F1F17BEFD58B}"/>
    <cellStyle name="20% - Accent2 5 5 3 2 2" xfId="3933" xr:uid="{CDEBEFE1-FA21-432F-9B28-3938BC345618}"/>
    <cellStyle name="20% - Accent2 5 5 3 2 2 2" xfId="3934" xr:uid="{DA611C00-C519-44E5-B6CE-9FF1B804C6DA}"/>
    <cellStyle name="20% - Accent2 5 5 3 2 3" xfId="3935" xr:uid="{B4336FAF-E811-4661-9784-601CBF3D997F}"/>
    <cellStyle name="20% - Accent2 5 5 3 2 3 2" xfId="3936" xr:uid="{B8B55B76-E2A6-4605-A48A-D50686F0A68C}"/>
    <cellStyle name="20% - Accent2 5 5 3 2 4" xfId="3937" xr:uid="{FEF63E1E-D37C-401D-9FD4-2CD7EC9E12DF}"/>
    <cellStyle name="20% - Accent2 5 5 3 3" xfId="3938" xr:uid="{AB6A395B-8AF8-4412-8CCA-C936FDCEE4F1}"/>
    <cellStyle name="20% - Accent2 5 5 3 3 2" xfId="3939" xr:uid="{347803B4-F22E-4642-A25C-E43AE8BC374E}"/>
    <cellStyle name="20% - Accent2 5 5 3 4" xfId="3940" xr:uid="{8860D046-656C-4365-B4F2-EB08C8A0D8C6}"/>
    <cellStyle name="20% - Accent2 5 5 3 4 2" xfId="3941" xr:uid="{6A4B6099-EC67-410A-856F-DD37768CA431}"/>
    <cellStyle name="20% - Accent2 5 5 3 5" xfId="3942" xr:uid="{C1FF8C57-25E1-4A9B-8DD3-BCFE39C94F85}"/>
    <cellStyle name="20% - Accent2 5 5 3 5 2" xfId="3943" xr:uid="{BD62F664-F208-45E8-B2E5-0B1B40530E28}"/>
    <cellStyle name="20% - Accent2 5 5 3 6" xfId="3944" xr:uid="{3D6A1C9B-C716-4D9F-ADD9-47D86B4233F9}"/>
    <cellStyle name="20% - Accent2 5 5 4" xfId="3945" xr:uid="{79C9833F-3C9D-43C7-BF90-7B11005A695A}"/>
    <cellStyle name="20% - Accent2 5 5 4 2" xfId="3946" xr:uid="{5A22DEA2-8169-485C-8821-C20D86C31DEA}"/>
    <cellStyle name="20% - Accent2 5 5 4 2 2" xfId="3947" xr:uid="{02765B2B-6704-4305-80B2-45B61D42F367}"/>
    <cellStyle name="20% - Accent2 5 5 4 3" xfId="3948" xr:uid="{43F129A0-6C64-4814-8755-3BC5A0D22131}"/>
    <cellStyle name="20% - Accent2 5 5 4 3 2" xfId="3949" xr:uid="{235C2C2B-2F1A-49BD-8154-63FB7887862E}"/>
    <cellStyle name="20% - Accent2 5 5 4 4" xfId="3950" xr:uid="{3F2B707E-FC5B-4436-A4D7-6BC87DBAADC1}"/>
    <cellStyle name="20% - Accent2 5 5 5" xfId="3951" xr:uid="{84D75F38-9EB6-4984-B916-C4D530F1EDAC}"/>
    <cellStyle name="20% - Accent2 5 5 5 2" xfId="3952" xr:uid="{189DE43C-C626-496F-98BF-107730FCB4D6}"/>
    <cellStyle name="20% - Accent2 5 5 6" xfId="3953" xr:uid="{A8D8F432-3F03-46A7-B2B9-9B03D26E6C6D}"/>
    <cellStyle name="20% - Accent2 5 5 6 2" xfId="3954" xr:uid="{4E1BEF29-0A14-4C1A-B765-9BDD75B0FDAF}"/>
    <cellStyle name="20% - Accent2 5 5 7" xfId="3955" xr:uid="{6AA4F7B7-871A-4394-985E-AA9D9EF4FA55}"/>
    <cellStyle name="20% - Accent2 5 5 7 2" xfId="3956" xr:uid="{906A34D7-4D79-4842-984A-5F63BDEA2B09}"/>
    <cellStyle name="20% - Accent2 5 5 8" xfId="3957" xr:uid="{3D9776D8-8D6C-42EA-8C4C-C0CA3D727BB6}"/>
    <cellStyle name="20% - Accent2 5 6" xfId="3958" xr:uid="{9FEA6F09-7DAA-42B4-BCC8-53360BE12F7D}"/>
    <cellStyle name="20% - Accent2 5 6 2" xfId="3959" xr:uid="{193E164B-323D-4BAC-84A8-E96891EE15AB}"/>
    <cellStyle name="20% - Accent2 5 6 2 2" xfId="3960" xr:uid="{D7BEDA40-EF06-4989-8C18-94AA373F62B7}"/>
    <cellStyle name="20% - Accent2 5 6 2 2 2" xfId="3961" xr:uid="{17AD4949-F37F-4AD7-A917-5DC64998AFFE}"/>
    <cellStyle name="20% - Accent2 5 6 2 3" xfId="3962" xr:uid="{00BB2EB7-A80E-44A9-B6B0-02678CE9D604}"/>
    <cellStyle name="20% - Accent2 5 6 2 3 2" xfId="3963" xr:uid="{D239DE20-BAC2-4994-A81A-ABFC0F2D4FB1}"/>
    <cellStyle name="20% - Accent2 5 6 2 4" xfId="3964" xr:uid="{A80D5F71-F847-4DFB-A29F-B6B39C3CED16}"/>
    <cellStyle name="20% - Accent2 5 6 3" xfId="3965" xr:uid="{2AA81088-9811-4D26-8DC0-0A53E566F444}"/>
    <cellStyle name="20% - Accent2 5 6 3 2" xfId="3966" xr:uid="{32240CB1-F511-4BFB-A8F1-2F57443DFC34}"/>
    <cellStyle name="20% - Accent2 5 6 4" xfId="3967" xr:uid="{78F81D20-5609-465A-880A-90B00D2C4CEC}"/>
    <cellStyle name="20% - Accent2 5 6 4 2" xfId="3968" xr:uid="{93AD3FFB-E472-453D-99CD-889CF457B129}"/>
    <cellStyle name="20% - Accent2 5 6 5" xfId="3969" xr:uid="{78D20D18-8FDA-434A-AE51-2A9DA0C07F71}"/>
    <cellStyle name="20% - Accent2 5 6 5 2" xfId="3970" xr:uid="{061FE764-239F-48C1-BA1C-CCD5D87DCF0D}"/>
    <cellStyle name="20% - Accent2 5 6 6" xfId="3971" xr:uid="{024593C6-EB99-4562-A51F-71AC2B6FE623}"/>
    <cellStyle name="20% - Accent2 5 7" xfId="3972" xr:uid="{B0497E02-77F1-4D6C-99E6-6B97338E3BC2}"/>
    <cellStyle name="20% - Accent2 5 7 2" xfId="3973" xr:uid="{8F8B4648-C2BC-48AD-B311-7C776C45E7D5}"/>
    <cellStyle name="20% - Accent2 5 7 2 2" xfId="3974" xr:uid="{1E2443CA-AD1F-4DDC-BD49-A1F9EDEF3A0A}"/>
    <cellStyle name="20% - Accent2 5 7 2 2 2" xfId="3975" xr:uid="{6AD1587F-5D2D-438F-930F-58D5208575FB}"/>
    <cellStyle name="20% - Accent2 5 7 2 3" xfId="3976" xr:uid="{3FE5DF2C-F931-4D58-8C78-7E14D4ADE357}"/>
    <cellStyle name="20% - Accent2 5 7 2 3 2" xfId="3977" xr:uid="{864BEB52-4818-4BC7-BF0F-FB1AECFBF320}"/>
    <cellStyle name="20% - Accent2 5 7 2 4" xfId="3978" xr:uid="{FFFAD300-F28F-40D9-9971-C08E89BD933D}"/>
    <cellStyle name="20% - Accent2 5 7 3" xfId="3979" xr:uid="{D854D4EE-1A4B-4960-A552-1B393804FA3C}"/>
    <cellStyle name="20% - Accent2 5 7 3 2" xfId="3980" xr:uid="{33D3EE0F-6E6E-4A09-AC7B-DD4CDC52D8E2}"/>
    <cellStyle name="20% - Accent2 5 7 4" xfId="3981" xr:uid="{92028EF9-8C40-42D2-B689-D1F80A33B279}"/>
    <cellStyle name="20% - Accent2 5 7 4 2" xfId="3982" xr:uid="{507B2169-51C3-4868-A73A-AA70464CCFEE}"/>
    <cellStyle name="20% - Accent2 5 7 5" xfId="3983" xr:uid="{354837D6-447F-4525-9CE9-DD8CAACD87AB}"/>
    <cellStyle name="20% - Accent2 5 7 5 2" xfId="3984" xr:uid="{CB44AE7B-2A47-44BA-9FF7-7B2AF930EA6A}"/>
    <cellStyle name="20% - Accent2 5 7 6" xfId="3985" xr:uid="{780A7D3B-FF59-4474-8466-1C8407EB0E1B}"/>
    <cellStyle name="20% - Accent2 5 8" xfId="3986" xr:uid="{BA88A53B-8079-4C77-B0D6-63F1F11EF01C}"/>
    <cellStyle name="20% - Accent2 5 8 2" xfId="3987" xr:uid="{24599699-35C0-4644-869A-79414C753E7E}"/>
    <cellStyle name="20% - Accent2 5 8 2 2" xfId="3988" xr:uid="{0C14CDA5-EAE1-407C-9D02-B8DD7C059C58}"/>
    <cellStyle name="20% - Accent2 5 8 3" xfId="3989" xr:uid="{D499F2D3-8EDD-42FE-97DD-37AA519361A7}"/>
    <cellStyle name="20% - Accent2 5 8 3 2" xfId="3990" xr:uid="{4801A23D-3379-492C-9340-7246A1CF4458}"/>
    <cellStyle name="20% - Accent2 5 8 4" xfId="3991" xr:uid="{7863E77A-71C2-458B-9298-0B7996792D6C}"/>
    <cellStyle name="20% - Accent2 5 9" xfId="3992" xr:uid="{54563AEF-5CE4-4164-B8DC-08FA002D55EB}"/>
    <cellStyle name="20% - Accent2 5 9 2" xfId="3993" xr:uid="{B637E381-6E3A-427E-A3FF-469AB24FA8F0}"/>
    <cellStyle name="20% - Accent2 6" xfId="3994" xr:uid="{096D91F2-0731-4583-8E68-1AD06D0D6A33}"/>
    <cellStyle name="20% - Accent2 6 10" xfId="3995" xr:uid="{8700C4F2-7255-4006-A4CC-1C5E197AB715}"/>
    <cellStyle name="20% - Accent2 6 10 2" xfId="3996" xr:uid="{4FE1FC9D-70E3-440D-ADD8-AA04265B5AF2}"/>
    <cellStyle name="20% - Accent2 6 11" xfId="3997" xr:uid="{F785387C-E4C3-4A68-849E-D2485DE4DDD8}"/>
    <cellStyle name="20% - Accent2 6 11 2" xfId="3998" xr:uid="{9802B25B-3E26-4369-A1AC-B917D77B43BC}"/>
    <cellStyle name="20% - Accent2 6 12" xfId="3999" xr:uid="{4ABA3FFB-B5C6-4B13-9ED0-809DAF2E1C6E}"/>
    <cellStyle name="20% - Accent2 6 12 2" xfId="4000" xr:uid="{BB1B5842-F02A-4DF6-BBFB-ABDE2DF9E438}"/>
    <cellStyle name="20% - Accent2 6 13" xfId="4001" xr:uid="{F4B0AE29-705F-4062-BF46-8672AC61CF3A}"/>
    <cellStyle name="20% - Accent2 6 14" xfId="4002" xr:uid="{4898C666-0A74-4AD2-B5E8-4B3E70C585DB}"/>
    <cellStyle name="20% - Accent2 6 2" xfId="4003" xr:uid="{484CF1C8-02B9-4463-BA2E-3E17117F3785}"/>
    <cellStyle name="20% - Accent2 6 2 10" xfId="4004" xr:uid="{27E45DF3-BC08-4962-9653-C8A379DD0439}"/>
    <cellStyle name="20% - Accent2 6 2 11" xfId="4005" xr:uid="{87CEB9C3-CAC0-458A-B288-95819F564CB3}"/>
    <cellStyle name="20% - Accent2 6 2 2" xfId="4006" xr:uid="{5FA99759-CC28-428A-9D0C-F360D5C255C3}"/>
    <cellStyle name="20% - Accent2 6 2 2 2" xfId="4007" xr:uid="{37C8117A-76A2-49BD-9395-19D932084187}"/>
    <cellStyle name="20% - Accent2 6 2 2 2 2" xfId="4008" xr:uid="{0F5A99F9-4EB1-4824-A1E1-C1EFFC4FF28D}"/>
    <cellStyle name="20% - Accent2 6 2 2 2 2 2" xfId="4009" xr:uid="{2E78B93A-7951-49F6-BC1E-9D0F18C9B5F1}"/>
    <cellStyle name="20% - Accent2 6 2 2 2 3" xfId="4010" xr:uid="{4D209EE1-F1DA-47A2-AC69-E3C69FCB774D}"/>
    <cellStyle name="20% - Accent2 6 2 2 2 3 2" xfId="4011" xr:uid="{A98601FC-B2B1-4905-AA55-423ECCDEE2AD}"/>
    <cellStyle name="20% - Accent2 6 2 2 2 4" xfId="4012" xr:uid="{397995B9-FFD5-4949-B614-920012828CF4}"/>
    <cellStyle name="20% - Accent2 6 2 2 3" xfId="4013" xr:uid="{8712C707-2F34-4B8C-8E26-FA20CFE38DEE}"/>
    <cellStyle name="20% - Accent2 6 2 2 3 2" xfId="4014" xr:uid="{82B1F820-EC55-41D1-B45E-4141EAE924F0}"/>
    <cellStyle name="20% - Accent2 6 2 2 4" xfId="4015" xr:uid="{38AFC759-5D45-4C50-AD21-5D00112E2898}"/>
    <cellStyle name="20% - Accent2 6 2 2 4 2" xfId="4016" xr:uid="{7B236810-1319-4291-8AE7-87F3440ED741}"/>
    <cellStyle name="20% - Accent2 6 2 2 5" xfId="4017" xr:uid="{7887671C-1E14-43FB-AE22-6DEAB0E61A4D}"/>
    <cellStyle name="20% - Accent2 6 2 2 5 2" xfId="4018" xr:uid="{F11470B5-9A35-4140-88E2-77D7925EA3BB}"/>
    <cellStyle name="20% - Accent2 6 2 2 6" xfId="4019" xr:uid="{0E0CA2CF-7202-4C78-96A5-0E9FB764CD66}"/>
    <cellStyle name="20% - Accent2 6 2 2 6 2" xfId="4020" xr:uid="{D3481973-27EC-4EF7-A894-B8C5D3FB9177}"/>
    <cellStyle name="20% - Accent2 6 2 2 7" xfId="4021" xr:uid="{C750CCE7-06FA-4FC5-A397-31FDDD340A16}"/>
    <cellStyle name="20% - Accent2 6 2 2 7 2" xfId="4022" xr:uid="{0FDCE861-BE2B-4C69-AC2A-FF999BEAB56B}"/>
    <cellStyle name="20% - Accent2 6 2 2 8" xfId="4023" xr:uid="{267A8946-F051-4ACE-9F77-3E16AAC9A5DC}"/>
    <cellStyle name="20% - Accent2 6 2 3" xfId="4024" xr:uid="{C1B90EC4-0230-47BC-A417-D5BF55369450}"/>
    <cellStyle name="20% - Accent2 6 2 3 2" xfId="4025" xr:uid="{056D8534-C557-4664-960C-1DA334B298CE}"/>
    <cellStyle name="20% - Accent2 6 2 3 2 2" xfId="4026" xr:uid="{9F1C6565-702D-47E8-95B6-8213976311A7}"/>
    <cellStyle name="20% - Accent2 6 2 3 2 2 2" xfId="4027" xr:uid="{B51B25FF-B0B4-4B5D-8D5D-3D51058FB694}"/>
    <cellStyle name="20% - Accent2 6 2 3 2 3" xfId="4028" xr:uid="{662C92B9-631B-4863-9769-934320D42FA2}"/>
    <cellStyle name="20% - Accent2 6 2 3 2 3 2" xfId="4029" xr:uid="{18FB97A5-423E-403B-BA30-14F1161E68B7}"/>
    <cellStyle name="20% - Accent2 6 2 3 2 4" xfId="4030" xr:uid="{D156733C-DD14-4768-B62D-3BFAA2F73870}"/>
    <cellStyle name="20% - Accent2 6 2 3 3" xfId="4031" xr:uid="{6A35CAE7-0D22-4F73-AC3C-85D04CB686A2}"/>
    <cellStyle name="20% - Accent2 6 2 3 3 2" xfId="4032" xr:uid="{78450578-DB14-4446-B52F-E7ED0B12D713}"/>
    <cellStyle name="20% - Accent2 6 2 3 4" xfId="4033" xr:uid="{46C064D0-0B5B-4B08-8C59-44A23B74131C}"/>
    <cellStyle name="20% - Accent2 6 2 3 4 2" xfId="4034" xr:uid="{13462654-78CC-45F5-A06E-68DDC490709D}"/>
    <cellStyle name="20% - Accent2 6 2 3 5" xfId="4035" xr:uid="{DB84C2AC-79D5-49F2-8409-BA1456EB979A}"/>
    <cellStyle name="20% - Accent2 6 2 3 5 2" xfId="4036" xr:uid="{EA394B41-50BD-43F6-8BB3-A5FDAD48AA45}"/>
    <cellStyle name="20% - Accent2 6 2 3 6" xfId="4037" xr:uid="{D0A75298-66F2-4506-AA2A-F610E50F5E41}"/>
    <cellStyle name="20% - Accent2 6 2 4" xfId="4038" xr:uid="{64F9C18C-5D70-47FD-97B6-F13C10373731}"/>
    <cellStyle name="20% - Accent2 6 2 4 2" xfId="4039" xr:uid="{649614E8-7304-4D74-BBFA-B5EFEAEAB5CA}"/>
    <cellStyle name="20% - Accent2 6 2 4 2 2" xfId="4040" xr:uid="{07BF5657-8924-413E-8215-99F55185BEED}"/>
    <cellStyle name="20% - Accent2 6 2 4 3" xfId="4041" xr:uid="{E77075C7-9956-4993-8567-ED2990600338}"/>
    <cellStyle name="20% - Accent2 6 2 4 3 2" xfId="4042" xr:uid="{58731C88-B5FD-41B7-8DC2-9AD3CC85B130}"/>
    <cellStyle name="20% - Accent2 6 2 4 4" xfId="4043" xr:uid="{3A47A519-0CB5-4929-8F33-D702354F91EB}"/>
    <cellStyle name="20% - Accent2 6 2 5" xfId="4044" xr:uid="{11E62B39-9923-4A15-B600-D2A02BFBF0EB}"/>
    <cellStyle name="20% - Accent2 6 2 5 2" xfId="4045" xr:uid="{9CD9431B-22B1-4B52-9E2F-4111134D3B9E}"/>
    <cellStyle name="20% - Accent2 6 2 6" xfId="4046" xr:uid="{8C2C0070-086A-42DD-A31C-31642D68CD66}"/>
    <cellStyle name="20% - Accent2 6 2 6 2" xfId="4047" xr:uid="{5230FEC9-25EF-4E73-9EFA-DC4DD06ACDE1}"/>
    <cellStyle name="20% - Accent2 6 2 7" xfId="4048" xr:uid="{61805040-1532-40F1-B994-4D30B3747542}"/>
    <cellStyle name="20% - Accent2 6 2 7 2" xfId="4049" xr:uid="{A8C56F03-7226-4B11-BF63-BADA975B1DA4}"/>
    <cellStyle name="20% - Accent2 6 2 8" xfId="4050" xr:uid="{DA8BB787-CD64-4A58-B1F8-6E59BB4F346F}"/>
    <cellStyle name="20% - Accent2 6 2 8 2" xfId="4051" xr:uid="{7BC364CB-823A-4971-AFC3-0681F9166FB3}"/>
    <cellStyle name="20% - Accent2 6 2 9" xfId="4052" xr:uid="{05DE071A-5404-4993-9C60-EC7E9F19BD64}"/>
    <cellStyle name="20% - Accent2 6 2 9 2" xfId="4053" xr:uid="{04D6BF22-6C46-4539-A066-2E7CBDEA4889}"/>
    <cellStyle name="20% - Accent2 6 3" xfId="4054" xr:uid="{84E36E05-3B33-4AC1-AE5C-0109FACF62A7}"/>
    <cellStyle name="20% - Accent2 6 3 10" xfId="4055" xr:uid="{0AA36CBD-8B36-456F-A975-4B4ABB4F16D4}"/>
    <cellStyle name="20% - Accent2 6 3 2" xfId="4056" xr:uid="{17FA2EC8-1BEC-4AA9-931F-E3607BE99DFD}"/>
    <cellStyle name="20% - Accent2 6 3 2 2" xfId="4057" xr:uid="{09A1A1FD-A63B-4FE1-9E41-D9594178D283}"/>
    <cellStyle name="20% - Accent2 6 3 2 2 2" xfId="4058" xr:uid="{EDD7ED02-8CFE-447A-A655-17F8CC640F32}"/>
    <cellStyle name="20% - Accent2 6 3 2 2 2 2" xfId="4059" xr:uid="{ECF5C1A0-4265-4F17-9E5D-0CA8141BFE5C}"/>
    <cellStyle name="20% - Accent2 6 3 2 2 3" xfId="4060" xr:uid="{6FA76120-4F12-4D2E-A770-AFE2DE04754C}"/>
    <cellStyle name="20% - Accent2 6 3 2 2 3 2" xfId="4061" xr:uid="{FCDBCC95-1C1B-41CA-A34E-82C5E7E6373D}"/>
    <cellStyle name="20% - Accent2 6 3 2 2 4" xfId="4062" xr:uid="{A8E64543-33E4-418E-B181-377EA03A2F68}"/>
    <cellStyle name="20% - Accent2 6 3 2 3" xfId="4063" xr:uid="{F9BDE553-C87E-4F0E-B2C2-4BA96CB50D9B}"/>
    <cellStyle name="20% - Accent2 6 3 2 3 2" xfId="4064" xr:uid="{AB5B33AD-FCE9-48AE-B309-3F577F7DC629}"/>
    <cellStyle name="20% - Accent2 6 3 2 4" xfId="4065" xr:uid="{BA9E4D4C-C087-4102-8C31-1894EDB7B8EE}"/>
    <cellStyle name="20% - Accent2 6 3 2 4 2" xfId="4066" xr:uid="{A3097FCD-CBA3-4307-AC5A-F3C123428260}"/>
    <cellStyle name="20% - Accent2 6 3 2 5" xfId="4067" xr:uid="{49F75A49-9496-4DF8-9489-7553089E4456}"/>
    <cellStyle name="20% - Accent2 6 3 2 5 2" xfId="4068" xr:uid="{15078A20-AC9B-4B46-B9E0-36EB5435D7E4}"/>
    <cellStyle name="20% - Accent2 6 3 2 6" xfId="4069" xr:uid="{C58CC65F-9FDB-46D9-9DB0-56FA0C6D7C18}"/>
    <cellStyle name="20% - Accent2 6 3 2 6 2" xfId="4070" xr:uid="{3E4C596D-B83B-4AFF-B208-44941A1C2934}"/>
    <cellStyle name="20% - Accent2 6 3 2 7" xfId="4071" xr:uid="{759847AC-E2B6-4FBE-AB25-4EE94869B438}"/>
    <cellStyle name="20% - Accent2 6 3 2 7 2" xfId="4072" xr:uid="{5D892F33-F027-4044-88D0-7B0C60180917}"/>
    <cellStyle name="20% - Accent2 6 3 2 8" xfId="4073" xr:uid="{98551A63-9409-4CDC-9F36-015F9F86ABD3}"/>
    <cellStyle name="20% - Accent2 6 3 3" xfId="4074" xr:uid="{95CFBBA9-4AA7-4B39-ACF2-D6BF884EF06B}"/>
    <cellStyle name="20% - Accent2 6 3 3 2" xfId="4075" xr:uid="{5918BA13-A18E-4432-9C34-9FF65A95A21E}"/>
    <cellStyle name="20% - Accent2 6 3 3 2 2" xfId="4076" xr:uid="{971A385E-C3E3-43DD-AB3E-A5DB74347ABD}"/>
    <cellStyle name="20% - Accent2 6 3 3 2 2 2" xfId="4077" xr:uid="{07BCB206-87B1-443C-B288-0698380682E6}"/>
    <cellStyle name="20% - Accent2 6 3 3 2 3" xfId="4078" xr:uid="{A3C34874-4A9A-4A97-B0C4-39D334B0FA85}"/>
    <cellStyle name="20% - Accent2 6 3 3 2 3 2" xfId="4079" xr:uid="{B24E0BE1-2019-4DE1-B6BC-3787266B64A6}"/>
    <cellStyle name="20% - Accent2 6 3 3 2 4" xfId="4080" xr:uid="{3AB0D46A-CE84-4675-9EA0-157CC7A09563}"/>
    <cellStyle name="20% - Accent2 6 3 3 3" xfId="4081" xr:uid="{2B24903A-37BC-4552-992A-B79297CD96D7}"/>
    <cellStyle name="20% - Accent2 6 3 3 3 2" xfId="4082" xr:uid="{E8B7E6A7-75B9-418F-89E6-824070102E44}"/>
    <cellStyle name="20% - Accent2 6 3 3 4" xfId="4083" xr:uid="{B803338C-B405-427A-B9A7-BB599BF07988}"/>
    <cellStyle name="20% - Accent2 6 3 3 4 2" xfId="4084" xr:uid="{88ACB878-7744-4639-8878-ABF2E89FF17B}"/>
    <cellStyle name="20% - Accent2 6 3 3 5" xfId="4085" xr:uid="{777DDBE4-F4AC-49B6-B667-5A87D3A52AC3}"/>
    <cellStyle name="20% - Accent2 6 3 3 5 2" xfId="4086" xr:uid="{39C7B053-8DBD-498E-8B65-A7331597BE24}"/>
    <cellStyle name="20% - Accent2 6 3 3 6" xfId="4087" xr:uid="{3AB8D241-B7D0-4412-A29C-14861D409D0B}"/>
    <cellStyle name="20% - Accent2 6 3 4" xfId="4088" xr:uid="{79996F75-20B5-4B8B-89D7-F74D3218199A}"/>
    <cellStyle name="20% - Accent2 6 3 4 2" xfId="4089" xr:uid="{CA60079B-ED3D-4EF6-B4C9-1B5D39504879}"/>
    <cellStyle name="20% - Accent2 6 3 4 2 2" xfId="4090" xr:uid="{6216E798-683D-4504-B963-6487A5AFBE02}"/>
    <cellStyle name="20% - Accent2 6 3 4 3" xfId="4091" xr:uid="{0751FFF2-1798-4B23-A2F6-BAFCFF7F093F}"/>
    <cellStyle name="20% - Accent2 6 3 4 3 2" xfId="4092" xr:uid="{F2B39A45-37DA-484D-A40F-45F35B3BE8D8}"/>
    <cellStyle name="20% - Accent2 6 3 4 4" xfId="4093" xr:uid="{B3229751-016F-4835-988A-B7A1E206EA21}"/>
    <cellStyle name="20% - Accent2 6 3 5" xfId="4094" xr:uid="{73AD8D2D-20BA-4074-974A-82D9B073A2DC}"/>
    <cellStyle name="20% - Accent2 6 3 5 2" xfId="4095" xr:uid="{B1124E0A-027E-465F-8BF8-6EB2C3C1405F}"/>
    <cellStyle name="20% - Accent2 6 3 6" xfId="4096" xr:uid="{9E51C963-3E90-436E-BC03-7A0317274CFE}"/>
    <cellStyle name="20% - Accent2 6 3 6 2" xfId="4097" xr:uid="{39CFAC60-BB33-4AF4-A5CB-2469A026A013}"/>
    <cellStyle name="20% - Accent2 6 3 7" xfId="4098" xr:uid="{0C9A5A22-E58A-4795-9F3F-2E1C7C2B50C1}"/>
    <cellStyle name="20% - Accent2 6 3 7 2" xfId="4099" xr:uid="{E691B4AD-EAD7-4DA2-AAB6-E91FE1AE07D3}"/>
    <cellStyle name="20% - Accent2 6 3 8" xfId="4100" xr:uid="{F947E57E-A4D4-4A29-92E5-C9D54B16991C}"/>
    <cellStyle name="20% - Accent2 6 3 8 2" xfId="4101" xr:uid="{E59A7CDC-B4A9-4351-AC24-E55C550A4178}"/>
    <cellStyle name="20% - Accent2 6 3 9" xfId="4102" xr:uid="{AB75F975-A784-4E79-B3A9-0F832CCEA486}"/>
    <cellStyle name="20% - Accent2 6 3 9 2" xfId="4103" xr:uid="{16B7F198-CECD-4500-8F02-C251A6551530}"/>
    <cellStyle name="20% - Accent2 6 4" xfId="4104" xr:uid="{43C6B0CB-B914-4325-A8C1-03E62E99DCB8}"/>
    <cellStyle name="20% - Accent2 6 4 10" xfId="4105" xr:uid="{9BA5B779-43ED-4E2A-B388-67E77424F66C}"/>
    <cellStyle name="20% - Accent2 6 4 2" xfId="4106" xr:uid="{E94A37E7-FD47-4711-994F-4BC85BFD7692}"/>
    <cellStyle name="20% - Accent2 6 4 2 2" xfId="4107" xr:uid="{21C97A8A-A68E-43E4-B0A4-CB515755DFE0}"/>
    <cellStyle name="20% - Accent2 6 4 2 2 2" xfId="4108" xr:uid="{22142325-BC1F-4217-A647-3B35ECD6A148}"/>
    <cellStyle name="20% - Accent2 6 4 2 2 2 2" xfId="4109" xr:uid="{E61EB721-3FF3-4FBA-BE6A-C68742A22D8D}"/>
    <cellStyle name="20% - Accent2 6 4 2 2 3" xfId="4110" xr:uid="{C0EDCF7E-7C03-4B95-9763-A68A7ACE0C26}"/>
    <cellStyle name="20% - Accent2 6 4 2 2 3 2" xfId="4111" xr:uid="{A82AA1D9-B5BA-48E3-96F3-E4A0152D5093}"/>
    <cellStyle name="20% - Accent2 6 4 2 2 4" xfId="4112" xr:uid="{01B480C3-1E0A-413F-8DFD-FE58F9429759}"/>
    <cellStyle name="20% - Accent2 6 4 2 3" xfId="4113" xr:uid="{B4419DD3-7EE5-46CA-9537-701BB2C7A4FF}"/>
    <cellStyle name="20% - Accent2 6 4 2 3 2" xfId="4114" xr:uid="{B1B14168-6C8A-46FE-A869-B16131F85BEE}"/>
    <cellStyle name="20% - Accent2 6 4 2 4" xfId="4115" xr:uid="{B06089BF-DA08-4998-B678-0AE9FB0CA955}"/>
    <cellStyle name="20% - Accent2 6 4 2 4 2" xfId="4116" xr:uid="{BF665F48-E2E3-4B50-85D4-8228A093024E}"/>
    <cellStyle name="20% - Accent2 6 4 2 5" xfId="4117" xr:uid="{C61F0237-F53E-40BB-8AC0-96547EDF8D22}"/>
    <cellStyle name="20% - Accent2 6 4 2 5 2" xfId="4118" xr:uid="{333B3490-65DC-4EC2-8952-26A1129B8728}"/>
    <cellStyle name="20% - Accent2 6 4 2 6" xfId="4119" xr:uid="{AD39EC87-F7CB-406C-AEF8-DD78BCDB1BA9}"/>
    <cellStyle name="20% - Accent2 6 4 3" xfId="4120" xr:uid="{79F09901-73E9-49C7-BB28-68CA4C8793D4}"/>
    <cellStyle name="20% - Accent2 6 4 3 2" xfId="4121" xr:uid="{15F110C7-B38F-412C-803B-4B43C083CA62}"/>
    <cellStyle name="20% - Accent2 6 4 3 2 2" xfId="4122" xr:uid="{5895D1BC-C79A-4662-AA41-9E2CBB48A1D9}"/>
    <cellStyle name="20% - Accent2 6 4 3 2 2 2" xfId="4123" xr:uid="{9A3A8984-89E3-46A8-BA3B-E17C1D1E586E}"/>
    <cellStyle name="20% - Accent2 6 4 3 2 3" xfId="4124" xr:uid="{1246B4FA-C25F-4EBA-85D6-4B01199CE689}"/>
    <cellStyle name="20% - Accent2 6 4 3 2 3 2" xfId="4125" xr:uid="{BF8DC86D-5731-4506-B0AC-BDF8DAE20683}"/>
    <cellStyle name="20% - Accent2 6 4 3 2 4" xfId="4126" xr:uid="{12DCC88E-A510-4C5D-A329-791BFEE219D0}"/>
    <cellStyle name="20% - Accent2 6 4 3 3" xfId="4127" xr:uid="{39615463-2959-49A7-92C6-1532FDC722FD}"/>
    <cellStyle name="20% - Accent2 6 4 3 3 2" xfId="4128" xr:uid="{F856A897-D7E5-4D2C-A0EE-A741348D6057}"/>
    <cellStyle name="20% - Accent2 6 4 3 4" xfId="4129" xr:uid="{22D176B2-E959-4347-AB0E-A7397ADADB3B}"/>
    <cellStyle name="20% - Accent2 6 4 3 4 2" xfId="4130" xr:uid="{9EEF78EB-7C57-4AF1-A2BE-E69B0251B0C2}"/>
    <cellStyle name="20% - Accent2 6 4 3 5" xfId="4131" xr:uid="{4EA4E6C9-DE0B-466B-9E75-3B0EE9A6F3F0}"/>
    <cellStyle name="20% - Accent2 6 4 3 5 2" xfId="4132" xr:uid="{CC81DB2F-FED2-44EC-A746-E2A328961C5C}"/>
    <cellStyle name="20% - Accent2 6 4 3 6" xfId="4133" xr:uid="{027356B0-014D-4B99-9FC4-1FCDC3E6CE9F}"/>
    <cellStyle name="20% - Accent2 6 4 4" xfId="4134" xr:uid="{DCFF289B-E214-4039-B46D-A776E02ADCF9}"/>
    <cellStyle name="20% - Accent2 6 4 4 2" xfId="4135" xr:uid="{DEB93772-565B-4450-A6D9-03C0C1D0AC11}"/>
    <cellStyle name="20% - Accent2 6 4 4 2 2" xfId="4136" xr:uid="{CE3F4DB4-9CFC-4884-8BF4-7E402207333D}"/>
    <cellStyle name="20% - Accent2 6 4 4 3" xfId="4137" xr:uid="{576B1721-F647-461B-89A6-BFAF8CB9F139}"/>
    <cellStyle name="20% - Accent2 6 4 4 3 2" xfId="4138" xr:uid="{5D16AA0B-1C76-41F4-8A19-30DA38218536}"/>
    <cellStyle name="20% - Accent2 6 4 4 4" xfId="4139" xr:uid="{9D2CCBE4-3B0B-4CF3-9F55-F347FD06BC6A}"/>
    <cellStyle name="20% - Accent2 6 4 5" xfId="4140" xr:uid="{472D8F0E-01B9-491A-8CFE-BACE1D03C8FA}"/>
    <cellStyle name="20% - Accent2 6 4 5 2" xfId="4141" xr:uid="{E534D2FA-76E2-4B7B-87ED-0404A1CB1A01}"/>
    <cellStyle name="20% - Accent2 6 4 6" xfId="4142" xr:uid="{22317502-0DA9-41D6-92A0-1E0DD31644E5}"/>
    <cellStyle name="20% - Accent2 6 4 6 2" xfId="4143" xr:uid="{8016F3D9-99CB-47DD-95A8-2610C7AF29B0}"/>
    <cellStyle name="20% - Accent2 6 4 7" xfId="4144" xr:uid="{4B4F7072-2231-46D8-9858-CA7D1042C670}"/>
    <cellStyle name="20% - Accent2 6 4 7 2" xfId="4145" xr:uid="{33E39580-61F8-4020-851D-A5E83D020254}"/>
    <cellStyle name="20% - Accent2 6 4 8" xfId="4146" xr:uid="{987013B3-878C-4D7E-A9EA-DEE5AA74EF75}"/>
    <cellStyle name="20% - Accent2 6 4 8 2" xfId="4147" xr:uid="{34F17984-6AFE-4CE6-8559-7BFEA92C9A6E}"/>
    <cellStyle name="20% - Accent2 6 4 9" xfId="4148" xr:uid="{81C08FB4-7C55-478E-91FE-C846548204A9}"/>
    <cellStyle name="20% - Accent2 6 4 9 2" xfId="4149" xr:uid="{D769BE88-DEF8-47D8-A64C-5B4BD0C6B119}"/>
    <cellStyle name="20% - Accent2 6 5" xfId="4150" xr:uid="{BA62D8E0-F088-4516-BFBE-C816538C074D}"/>
    <cellStyle name="20% - Accent2 6 5 2" xfId="4151" xr:uid="{86FB5F9B-2E63-4176-8A14-58E13536FA6F}"/>
    <cellStyle name="20% - Accent2 6 5 2 2" xfId="4152" xr:uid="{0DA2AE83-0F51-449E-B75A-61443115635A}"/>
    <cellStyle name="20% - Accent2 6 5 2 2 2" xfId="4153" xr:uid="{2124736E-DC60-4457-A9E3-4DC5F2258A1A}"/>
    <cellStyle name="20% - Accent2 6 5 2 3" xfId="4154" xr:uid="{C31B6606-C5B9-4EDA-8BAA-ED56AA79AB00}"/>
    <cellStyle name="20% - Accent2 6 5 2 3 2" xfId="4155" xr:uid="{BF53B020-FFE1-4731-A8DC-4FFB2EFF6735}"/>
    <cellStyle name="20% - Accent2 6 5 2 4" xfId="4156" xr:uid="{A5D397C9-FDA8-419C-9B4B-89B16AACDDFB}"/>
    <cellStyle name="20% - Accent2 6 5 3" xfId="4157" xr:uid="{041BC305-3677-4023-94E2-792FB9B1BC6C}"/>
    <cellStyle name="20% - Accent2 6 5 3 2" xfId="4158" xr:uid="{9653AC4D-0998-4838-9CA5-C789295AA46F}"/>
    <cellStyle name="20% - Accent2 6 5 4" xfId="4159" xr:uid="{B2D96F80-C1C4-4BC2-9845-F2654967585D}"/>
    <cellStyle name="20% - Accent2 6 5 4 2" xfId="4160" xr:uid="{5F5D1AFF-E319-4D8E-A8F8-6B327C441E39}"/>
    <cellStyle name="20% - Accent2 6 5 5" xfId="4161" xr:uid="{B3B390EE-4D9F-452A-9F79-4CD27D290626}"/>
    <cellStyle name="20% - Accent2 6 5 5 2" xfId="4162" xr:uid="{30A8EF8D-2277-4E51-B22A-05BAEF797B36}"/>
    <cellStyle name="20% - Accent2 6 5 6" xfId="4163" xr:uid="{0A93EC57-5113-4FB1-989D-192438E76497}"/>
    <cellStyle name="20% - Accent2 6 6" xfId="4164" xr:uid="{B1CD5492-87F6-4EFA-8D17-0DEA9AA6D076}"/>
    <cellStyle name="20% - Accent2 6 6 2" xfId="4165" xr:uid="{89DDCF60-E56A-48ED-8FA0-2DD1C7ADA9D2}"/>
    <cellStyle name="20% - Accent2 6 6 2 2" xfId="4166" xr:uid="{A4BEABB1-2F32-4CFB-A660-52B0FC9A3748}"/>
    <cellStyle name="20% - Accent2 6 6 2 2 2" xfId="4167" xr:uid="{DF3AA5B9-88B4-4D4F-BC8A-E6B5AFFF4A55}"/>
    <cellStyle name="20% - Accent2 6 6 2 3" xfId="4168" xr:uid="{5728CD99-EE20-4CDA-BEB8-AB29646485E0}"/>
    <cellStyle name="20% - Accent2 6 6 2 3 2" xfId="4169" xr:uid="{AD813EF7-45F9-4E23-BC34-18E875AB0C52}"/>
    <cellStyle name="20% - Accent2 6 6 2 4" xfId="4170" xr:uid="{1792E43C-16F3-4FB9-B97F-4CC3AC07AD90}"/>
    <cellStyle name="20% - Accent2 6 6 3" xfId="4171" xr:uid="{5E927A6D-E84A-4863-92CF-C45CB88BCAF0}"/>
    <cellStyle name="20% - Accent2 6 6 3 2" xfId="4172" xr:uid="{56FA38E5-8B24-4AE6-A3A6-6700969A2B88}"/>
    <cellStyle name="20% - Accent2 6 6 4" xfId="4173" xr:uid="{37F7DF30-D14C-4177-AE16-814AAE07E232}"/>
    <cellStyle name="20% - Accent2 6 6 4 2" xfId="4174" xr:uid="{5377C2FA-9663-4ED1-8F5A-BD193D2CF1D0}"/>
    <cellStyle name="20% - Accent2 6 6 5" xfId="4175" xr:uid="{2A954C9C-1011-4621-B715-F0A15CFCED7A}"/>
    <cellStyle name="20% - Accent2 6 6 5 2" xfId="4176" xr:uid="{7932411A-0FA9-4848-8319-2FED2F2DDAC5}"/>
    <cellStyle name="20% - Accent2 6 6 6" xfId="4177" xr:uid="{490DC8D1-C57A-4682-BF6B-C61FCCA706DF}"/>
    <cellStyle name="20% - Accent2 6 7" xfId="4178" xr:uid="{44072C10-7EC4-457C-8BF0-F3175C213811}"/>
    <cellStyle name="20% - Accent2 6 7 2" xfId="4179" xr:uid="{1A06EDDD-5ADD-4517-9D41-4ED6301FC686}"/>
    <cellStyle name="20% - Accent2 6 7 2 2" xfId="4180" xr:uid="{8921FEEE-EB4E-4119-9F87-E2EBCF6E49B7}"/>
    <cellStyle name="20% - Accent2 6 7 3" xfId="4181" xr:uid="{1B12797C-A54A-4DB7-B4A5-36769CFEF142}"/>
    <cellStyle name="20% - Accent2 6 7 3 2" xfId="4182" xr:uid="{D28692A2-4491-4FB5-92E5-C9180D91D2A5}"/>
    <cellStyle name="20% - Accent2 6 7 4" xfId="4183" xr:uid="{0B03FBB8-ED68-423D-B69F-647FB5ACB0BA}"/>
    <cellStyle name="20% - Accent2 6 8" xfId="4184" xr:uid="{4436EE4A-1ECC-4036-8A90-C9D34061AAEC}"/>
    <cellStyle name="20% - Accent2 6 8 2" xfId="4185" xr:uid="{E328AAC0-5F64-486D-8C09-CBC46B4EEE3A}"/>
    <cellStyle name="20% - Accent2 6 9" xfId="4186" xr:uid="{FACD8A24-24C2-486A-91C9-C8C344A0E5CC}"/>
    <cellStyle name="20% - Accent2 6 9 2" xfId="4187" xr:uid="{9240619C-9C38-40D6-9520-DBC44146ED47}"/>
    <cellStyle name="20% - Accent2 7" xfId="4188" xr:uid="{677F4C33-1102-4A35-884E-788729F9CB7C}"/>
    <cellStyle name="20% - Accent2 7 10" xfId="4189" xr:uid="{5E564614-E232-401D-9A2A-866248161C03}"/>
    <cellStyle name="20% - Accent2 7 10 2" xfId="4190" xr:uid="{98C8AB78-D940-4D41-B818-B676389FB992}"/>
    <cellStyle name="20% - Accent2 7 11" xfId="4191" xr:uid="{97F8A880-8D30-4B4F-AA5D-751A239A93C5}"/>
    <cellStyle name="20% - Accent2 7 11 2" xfId="4192" xr:uid="{EA06F77C-4B2D-4158-B31C-0BECE5E806A3}"/>
    <cellStyle name="20% - Accent2 7 12" xfId="4193" xr:uid="{90DC50A1-F1D9-4DCA-9EC8-1E8982504BF9}"/>
    <cellStyle name="20% - Accent2 7 13" xfId="4194" xr:uid="{D6242750-C430-4025-94B5-2300C95E4D6D}"/>
    <cellStyle name="20% - Accent2 7 2" xfId="4195" xr:uid="{01B03438-448B-4641-89FC-20BE8687C1FF}"/>
    <cellStyle name="20% - Accent2 7 2 10" xfId="4196" xr:uid="{23C81B98-4939-4DF2-BD66-8A1318D767E5}"/>
    <cellStyle name="20% - Accent2 7 2 2" xfId="4197" xr:uid="{0FCA3D61-F9DE-4F51-9D81-CBB4ABB1A980}"/>
    <cellStyle name="20% - Accent2 7 2 2 2" xfId="4198" xr:uid="{564B48AE-E653-4068-818B-CD3A71AAD119}"/>
    <cellStyle name="20% - Accent2 7 2 2 2 2" xfId="4199" xr:uid="{9F426024-29A7-4BCD-A5D3-CB0C7315CA5B}"/>
    <cellStyle name="20% - Accent2 7 2 2 2 2 2" xfId="4200" xr:uid="{A86D1E11-87D3-459C-9795-E17041067175}"/>
    <cellStyle name="20% - Accent2 7 2 2 2 3" xfId="4201" xr:uid="{A077EAFD-50A3-4B78-9B07-921BE3FDFFA7}"/>
    <cellStyle name="20% - Accent2 7 2 2 2 3 2" xfId="4202" xr:uid="{8456667F-BFF8-482C-80BA-49F896535CC9}"/>
    <cellStyle name="20% - Accent2 7 2 2 2 4" xfId="4203" xr:uid="{D60BB4B0-4476-4AE9-87C5-EB281B1F939D}"/>
    <cellStyle name="20% - Accent2 7 2 2 3" xfId="4204" xr:uid="{131044EF-53B9-435F-94B9-5A07848656CE}"/>
    <cellStyle name="20% - Accent2 7 2 2 3 2" xfId="4205" xr:uid="{B9186338-A40C-4AFA-A66B-291D3A23CEEF}"/>
    <cellStyle name="20% - Accent2 7 2 2 4" xfId="4206" xr:uid="{2FD0EA9A-7129-4AD6-A70F-E47B6CCEA4D0}"/>
    <cellStyle name="20% - Accent2 7 2 2 4 2" xfId="4207" xr:uid="{8DA1EA5A-538B-4379-8BF5-16B5D613922F}"/>
    <cellStyle name="20% - Accent2 7 2 2 5" xfId="4208" xr:uid="{0B95488E-1C82-4F3E-A414-3C149DAE5D8E}"/>
    <cellStyle name="20% - Accent2 7 2 2 5 2" xfId="4209" xr:uid="{B746FEE4-C90B-417D-A99A-EF462FC3AD52}"/>
    <cellStyle name="20% - Accent2 7 2 2 6" xfId="4210" xr:uid="{AA6B289C-7956-4557-A1AA-541CF635E6CA}"/>
    <cellStyle name="20% - Accent2 7 2 2 6 2" xfId="4211" xr:uid="{16184099-2E08-45FE-8547-36544A0785D9}"/>
    <cellStyle name="20% - Accent2 7 2 2 7" xfId="4212" xr:uid="{C2203DF9-2150-466F-97D5-54A692859F4F}"/>
    <cellStyle name="20% - Accent2 7 2 2 7 2" xfId="4213" xr:uid="{3D684CD9-E7E8-49A3-9111-CA9CA16EA603}"/>
    <cellStyle name="20% - Accent2 7 2 2 8" xfId="4214" xr:uid="{5B760DC5-70FC-492D-B097-1C78565FC9E8}"/>
    <cellStyle name="20% - Accent2 7 2 3" xfId="4215" xr:uid="{E1330F58-DFDC-40EF-B87B-97344D3ED955}"/>
    <cellStyle name="20% - Accent2 7 2 3 2" xfId="4216" xr:uid="{AA617AED-1AEF-47E6-8EF9-04FDB2CBDC53}"/>
    <cellStyle name="20% - Accent2 7 2 3 2 2" xfId="4217" xr:uid="{B2CD9538-823B-49F9-ABDB-BEAD2EB11D6D}"/>
    <cellStyle name="20% - Accent2 7 2 3 2 2 2" xfId="4218" xr:uid="{2A8F2BB6-D020-419A-ABFB-73BA37C9570A}"/>
    <cellStyle name="20% - Accent2 7 2 3 2 3" xfId="4219" xr:uid="{107C8786-2D83-4553-ADAE-C39151BEDB04}"/>
    <cellStyle name="20% - Accent2 7 2 3 2 3 2" xfId="4220" xr:uid="{00244781-2891-4BB4-9397-E9C7925115AF}"/>
    <cellStyle name="20% - Accent2 7 2 3 2 4" xfId="4221" xr:uid="{10F1DBF8-3AC8-4582-8029-6305EF7FBF78}"/>
    <cellStyle name="20% - Accent2 7 2 3 3" xfId="4222" xr:uid="{568139F8-9144-4040-A46A-8D26746E8BDB}"/>
    <cellStyle name="20% - Accent2 7 2 3 3 2" xfId="4223" xr:uid="{D939A9E7-2E67-4F22-9371-B7CBFA7BA7FE}"/>
    <cellStyle name="20% - Accent2 7 2 3 4" xfId="4224" xr:uid="{25AD4298-E329-4FEC-AB69-16CCDE28AA24}"/>
    <cellStyle name="20% - Accent2 7 2 3 4 2" xfId="4225" xr:uid="{BB945976-90C4-4D06-9F69-0458DC596485}"/>
    <cellStyle name="20% - Accent2 7 2 3 5" xfId="4226" xr:uid="{C576E1DF-F453-4168-9F90-46A2061B8F5B}"/>
    <cellStyle name="20% - Accent2 7 2 3 5 2" xfId="4227" xr:uid="{9321F03C-7443-4CD5-B9A5-D5BAC5DBE8F8}"/>
    <cellStyle name="20% - Accent2 7 2 3 6" xfId="4228" xr:uid="{9C884B3B-93B4-4681-84B2-81353502DFA0}"/>
    <cellStyle name="20% - Accent2 7 2 4" xfId="4229" xr:uid="{65B1B1DA-0171-4B62-8694-D82A0FBFF0D9}"/>
    <cellStyle name="20% - Accent2 7 2 4 2" xfId="4230" xr:uid="{124DC611-3902-4352-BDFA-CF20CADD5CE2}"/>
    <cellStyle name="20% - Accent2 7 2 4 2 2" xfId="4231" xr:uid="{016975FF-3B29-4222-931F-6221CC9FAFCB}"/>
    <cellStyle name="20% - Accent2 7 2 4 3" xfId="4232" xr:uid="{51531D8D-08EB-497D-9FBF-B2B4832EB66C}"/>
    <cellStyle name="20% - Accent2 7 2 4 3 2" xfId="4233" xr:uid="{224F8742-7640-47A7-83AE-2B8A70873449}"/>
    <cellStyle name="20% - Accent2 7 2 4 4" xfId="4234" xr:uid="{E6B39D5C-7072-44DA-BFEB-4E7B96241B6F}"/>
    <cellStyle name="20% - Accent2 7 2 5" xfId="4235" xr:uid="{7577A569-7F8F-416C-B9D4-643B920DDE11}"/>
    <cellStyle name="20% - Accent2 7 2 5 2" xfId="4236" xr:uid="{9FB4556D-27B4-41E1-800C-35227509875C}"/>
    <cellStyle name="20% - Accent2 7 2 6" xfId="4237" xr:uid="{8FF6704A-7A3E-4329-9BD4-1BE4B2570394}"/>
    <cellStyle name="20% - Accent2 7 2 6 2" xfId="4238" xr:uid="{A63081C8-D4F4-4C32-9806-51ACA21FC814}"/>
    <cellStyle name="20% - Accent2 7 2 7" xfId="4239" xr:uid="{5A75C9DF-1367-4498-83B6-45ACA25EF4F3}"/>
    <cellStyle name="20% - Accent2 7 2 7 2" xfId="4240" xr:uid="{E70B7426-55C0-4DE5-8178-2CA3ADF5E10E}"/>
    <cellStyle name="20% - Accent2 7 2 8" xfId="4241" xr:uid="{26F8AE40-2312-4D4F-B7BE-ED8D5D1DF82E}"/>
    <cellStyle name="20% - Accent2 7 2 8 2" xfId="4242" xr:uid="{85BF7F52-C6B5-4601-B1E0-7BF6AD41E57B}"/>
    <cellStyle name="20% - Accent2 7 2 9" xfId="4243" xr:uid="{49B0ED14-7EB5-4B41-8568-599D4CD8DACD}"/>
    <cellStyle name="20% - Accent2 7 2 9 2" xfId="4244" xr:uid="{614FAA72-660A-4D54-B3E0-C47900385891}"/>
    <cellStyle name="20% - Accent2 7 3" xfId="4245" xr:uid="{2129BE9C-2927-49E6-81D2-74CD715DC70B}"/>
    <cellStyle name="20% - Accent2 7 3 10" xfId="4246" xr:uid="{C5A571EB-1BDE-4925-ABE8-031CC605540B}"/>
    <cellStyle name="20% - Accent2 7 3 2" xfId="4247" xr:uid="{02EF4F4A-52D8-422C-9C2D-838D5732A758}"/>
    <cellStyle name="20% - Accent2 7 3 2 2" xfId="4248" xr:uid="{DF02CA75-FE45-4669-8206-65FE4AC97DC3}"/>
    <cellStyle name="20% - Accent2 7 3 2 2 2" xfId="4249" xr:uid="{C95CDA1E-8587-4DA4-8103-39CD2395C174}"/>
    <cellStyle name="20% - Accent2 7 3 2 2 2 2" xfId="4250" xr:uid="{1C816C63-7A86-4E3C-89F6-EA6F5002AB3A}"/>
    <cellStyle name="20% - Accent2 7 3 2 2 3" xfId="4251" xr:uid="{4F4F8086-9C44-4421-A003-506A5EC5D4E2}"/>
    <cellStyle name="20% - Accent2 7 3 2 2 3 2" xfId="4252" xr:uid="{6A47088F-1F88-4780-ABF8-9B89CF637C00}"/>
    <cellStyle name="20% - Accent2 7 3 2 2 4" xfId="4253" xr:uid="{53014783-7063-4648-8CF8-F8C81563AD67}"/>
    <cellStyle name="20% - Accent2 7 3 2 3" xfId="4254" xr:uid="{823EDCA0-5B68-44A9-9979-90D505FF466E}"/>
    <cellStyle name="20% - Accent2 7 3 2 3 2" xfId="4255" xr:uid="{24F4AF49-57ED-4A97-9A0E-845B98BE7679}"/>
    <cellStyle name="20% - Accent2 7 3 2 4" xfId="4256" xr:uid="{A45A9048-C513-4936-9525-145AF244AF82}"/>
    <cellStyle name="20% - Accent2 7 3 2 4 2" xfId="4257" xr:uid="{DA8F80EC-85B1-455F-B490-47AC99238C6A}"/>
    <cellStyle name="20% - Accent2 7 3 2 5" xfId="4258" xr:uid="{4381DA63-D811-4670-A05F-A65609B38664}"/>
    <cellStyle name="20% - Accent2 7 3 2 5 2" xfId="4259" xr:uid="{5BFDB95C-63F0-4041-A869-B47BAD597A86}"/>
    <cellStyle name="20% - Accent2 7 3 2 6" xfId="4260" xr:uid="{48EBF003-4723-4284-AA2D-6094C485EB9E}"/>
    <cellStyle name="20% - Accent2 7 3 2 6 2" xfId="4261" xr:uid="{8A31E449-CC0E-4263-AFFD-CF6E11FBFE2F}"/>
    <cellStyle name="20% - Accent2 7 3 2 7" xfId="4262" xr:uid="{1B6894DA-C694-4C46-8924-18AFD8545E7D}"/>
    <cellStyle name="20% - Accent2 7 3 2 7 2" xfId="4263" xr:uid="{8FF88679-24FB-4383-9469-5C4528AAEA82}"/>
    <cellStyle name="20% - Accent2 7 3 2 8" xfId="4264" xr:uid="{F360DE62-4D71-4FF7-8AB5-238DE1FEB2D4}"/>
    <cellStyle name="20% - Accent2 7 3 3" xfId="4265" xr:uid="{741D2510-85AC-4801-BAEF-B4E2007CBC53}"/>
    <cellStyle name="20% - Accent2 7 3 3 2" xfId="4266" xr:uid="{F44E8C6A-B56C-48BE-958F-AA329A670531}"/>
    <cellStyle name="20% - Accent2 7 3 3 2 2" xfId="4267" xr:uid="{17814FB1-171F-4078-9DF5-32E33B865205}"/>
    <cellStyle name="20% - Accent2 7 3 3 2 2 2" xfId="4268" xr:uid="{FF7A4A09-A9EE-4B41-9E7D-DC33288962CD}"/>
    <cellStyle name="20% - Accent2 7 3 3 2 3" xfId="4269" xr:uid="{926C850B-A2B5-4D81-8C95-A1869FCDAEB5}"/>
    <cellStyle name="20% - Accent2 7 3 3 2 3 2" xfId="4270" xr:uid="{95527637-B578-45D5-9B50-067DED29E030}"/>
    <cellStyle name="20% - Accent2 7 3 3 2 4" xfId="4271" xr:uid="{ECF8E549-00E3-4FF0-887F-250D93E44F98}"/>
    <cellStyle name="20% - Accent2 7 3 3 3" xfId="4272" xr:uid="{7F846EA4-EF57-4466-A6AF-A3981341747F}"/>
    <cellStyle name="20% - Accent2 7 3 3 3 2" xfId="4273" xr:uid="{A5D19677-6CD1-4D52-9B7F-EEC7B8FE6AED}"/>
    <cellStyle name="20% - Accent2 7 3 3 4" xfId="4274" xr:uid="{EED2FB94-3D2F-49F8-95D2-32BEECECBDEF}"/>
    <cellStyle name="20% - Accent2 7 3 3 4 2" xfId="4275" xr:uid="{AA3DF634-F8F6-4E6D-9E62-F4BC7440E337}"/>
    <cellStyle name="20% - Accent2 7 3 3 5" xfId="4276" xr:uid="{944488B6-8164-4643-8CB4-8F5A6A5804B6}"/>
    <cellStyle name="20% - Accent2 7 3 3 5 2" xfId="4277" xr:uid="{CAA141AB-ABE4-482E-8A5F-41870738A4CD}"/>
    <cellStyle name="20% - Accent2 7 3 3 6" xfId="4278" xr:uid="{ECC16376-0844-4178-A693-64D7997A5296}"/>
    <cellStyle name="20% - Accent2 7 3 4" xfId="4279" xr:uid="{4DB24ECA-14AB-4022-935A-79C98E0D8ECE}"/>
    <cellStyle name="20% - Accent2 7 3 4 2" xfId="4280" xr:uid="{E532DA7C-59FE-408D-9693-492F0155319A}"/>
    <cellStyle name="20% - Accent2 7 3 4 2 2" xfId="4281" xr:uid="{49A983B8-F8DF-4479-8C6C-3BBB4BBF6B27}"/>
    <cellStyle name="20% - Accent2 7 3 4 3" xfId="4282" xr:uid="{23665FE6-CF5B-40E5-8F5D-A82EE413C8DF}"/>
    <cellStyle name="20% - Accent2 7 3 4 3 2" xfId="4283" xr:uid="{2055C72E-A0E4-4BE7-AAFE-1D64EAE281F7}"/>
    <cellStyle name="20% - Accent2 7 3 4 4" xfId="4284" xr:uid="{017A15F5-4348-4001-AF6F-A915F497929A}"/>
    <cellStyle name="20% - Accent2 7 3 5" xfId="4285" xr:uid="{8DEF0957-3A20-4AA2-B9AE-A4D64144E450}"/>
    <cellStyle name="20% - Accent2 7 3 5 2" xfId="4286" xr:uid="{E6EAE369-D644-4DF5-92E3-B1F6FF016950}"/>
    <cellStyle name="20% - Accent2 7 3 6" xfId="4287" xr:uid="{C692F699-6819-4160-A5AA-395038240F2A}"/>
    <cellStyle name="20% - Accent2 7 3 6 2" xfId="4288" xr:uid="{8C23A8B3-3929-4AE4-A40D-7BB2D896ED3B}"/>
    <cellStyle name="20% - Accent2 7 3 7" xfId="4289" xr:uid="{CA94DB67-7F52-4CC2-BC88-92C984890F42}"/>
    <cellStyle name="20% - Accent2 7 3 7 2" xfId="4290" xr:uid="{A48E9CD8-A509-46A1-9201-529389AF1E36}"/>
    <cellStyle name="20% - Accent2 7 3 8" xfId="4291" xr:uid="{DA6AA46F-2A18-4C8C-A664-C56CDF93D112}"/>
    <cellStyle name="20% - Accent2 7 3 8 2" xfId="4292" xr:uid="{784CFCA4-7AB9-4ACE-9CF6-62923CC37E0E}"/>
    <cellStyle name="20% - Accent2 7 3 9" xfId="4293" xr:uid="{EF5B22E6-B744-4ECF-BA77-DEE355300B40}"/>
    <cellStyle name="20% - Accent2 7 3 9 2" xfId="4294" xr:uid="{A654C6A0-A9E3-40DC-A722-7B06D922DC3F}"/>
    <cellStyle name="20% - Accent2 7 4" xfId="4295" xr:uid="{F088F897-0E3F-459B-9B67-A7E8A60EF8FE}"/>
    <cellStyle name="20% - Accent2 7 4 2" xfId="4296" xr:uid="{8014A723-6680-4ABD-AFF9-CB5C9287D8C3}"/>
    <cellStyle name="20% - Accent2 7 4 2 2" xfId="4297" xr:uid="{27D9AD54-5657-4827-A935-858DFCFAAA03}"/>
    <cellStyle name="20% - Accent2 7 4 2 2 2" xfId="4298" xr:uid="{FE6E495E-ADA9-486D-8F98-046B1F1CCD75}"/>
    <cellStyle name="20% - Accent2 7 4 2 3" xfId="4299" xr:uid="{05265D99-B102-461D-BE5B-DD2A3B339DEF}"/>
    <cellStyle name="20% - Accent2 7 4 2 3 2" xfId="4300" xr:uid="{C84B542E-F80C-4028-ADA2-2B0AAEB3A851}"/>
    <cellStyle name="20% - Accent2 7 4 2 4" xfId="4301" xr:uid="{81C1D874-0757-41ED-85C0-F5A332DA1C9C}"/>
    <cellStyle name="20% - Accent2 7 4 3" xfId="4302" xr:uid="{2E75F0C2-C80C-4CB0-AE7B-CDB4F7B67767}"/>
    <cellStyle name="20% - Accent2 7 4 3 2" xfId="4303" xr:uid="{F61165A1-80AF-4D18-9063-D29AB00310BA}"/>
    <cellStyle name="20% - Accent2 7 4 4" xfId="4304" xr:uid="{DF7D7375-2D41-4969-B2F9-C22528321EFA}"/>
    <cellStyle name="20% - Accent2 7 4 4 2" xfId="4305" xr:uid="{1AA557F0-9D62-42F6-A20E-D8B91C31098F}"/>
    <cellStyle name="20% - Accent2 7 4 5" xfId="4306" xr:uid="{59B2769E-883E-43B2-9C46-89E8843A6CBA}"/>
    <cellStyle name="20% - Accent2 7 4 5 2" xfId="4307" xr:uid="{2C63FAB7-4B81-47BB-BE5A-BCC8C5805645}"/>
    <cellStyle name="20% - Accent2 7 4 6" xfId="4308" xr:uid="{19EB8AD1-B556-448B-A8E1-01B724EB2BB6}"/>
    <cellStyle name="20% - Accent2 7 4 6 2" xfId="4309" xr:uid="{CC6BC37C-CB64-45C2-8858-C50359672986}"/>
    <cellStyle name="20% - Accent2 7 4 7" xfId="4310" xr:uid="{F34E281E-9222-4765-82A8-CF4048A3B976}"/>
    <cellStyle name="20% - Accent2 7 4 7 2" xfId="4311" xr:uid="{477309C0-70F7-46D9-8A25-42F50392B54B}"/>
    <cellStyle name="20% - Accent2 7 4 8" xfId="4312" xr:uid="{556F7E5D-10F5-41F6-B839-545204DF7E49}"/>
    <cellStyle name="20% - Accent2 7 5" xfId="4313" xr:uid="{7C9172B6-AC83-4B28-9532-99D55BF671F4}"/>
    <cellStyle name="20% - Accent2 7 5 2" xfId="4314" xr:uid="{30743239-B0B5-4FFE-9F5D-58499E02BFAF}"/>
    <cellStyle name="20% - Accent2 7 5 2 2" xfId="4315" xr:uid="{76AA50EB-C409-47E0-BEAD-45EA7BDDB3B0}"/>
    <cellStyle name="20% - Accent2 7 5 2 2 2" xfId="4316" xr:uid="{1D7860E6-13F9-43F2-BEE8-3359A0F9A5F4}"/>
    <cellStyle name="20% - Accent2 7 5 2 3" xfId="4317" xr:uid="{F7802331-706A-427F-A2E7-EB557510A192}"/>
    <cellStyle name="20% - Accent2 7 5 2 3 2" xfId="4318" xr:uid="{E82F72C1-822E-44B0-8FE5-3FAEC0693D3D}"/>
    <cellStyle name="20% - Accent2 7 5 2 4" xfId="4319" xr:uid="{A7584FFC-FCBD-4247-B9D4-4C5D473CA44F}"/>
    <cellStyle name="20% - Accent2 7 5 3" xfId="4320" xr:uid="{18D43487-5A95-4B52-9237-545B8BACF58F}"/>
    <cellStyle name="20% - Accent2 7 5 3 2" xfId="4321" xr:uid="{5697B3A7-981B-4105-95A5-E0525EFD4DDD}"/>
    <cellStyle name="20% - Accent2 7 5 4" xfId="4322" xr:uid="{8823CEDA-81CC-4272-9680-B5D325C465E7}"/>
    <cellStyle name="20% - Accent2 7 5 4 2" xfId="4323" xr:uid="{8CAFB75C-3EFA-4CF1-A5B5-C0A2E5A80CD4}"/>
    <cellStyle name="20% - Accent2 7 5 5" xfId="4324" xr:uid="{96228A13-6164-46EA-B8EC-C9719374BEBD}"/>
    <cellStyle name="20% - Accent2 7 5 5 2" xfId="4325" xr:uid="{0D6D9844-25F7-4F85-9C09-CA23372497E5}"/>
    <cellStyle name="20% - Accent2 7 5 6" xfId="4326" xr:uid="{E2DD4575-2C6C-4ACC-B143-AB85215DF1E2}"/>
    <cellStyle name="20% - Accent2 7 6" xfId="4327" xr:uid="{2AB959F5-54E3-4399-A84C-EBB09C084CAC}"/>
    <cellStyle name="20% - Accent2 7 6 2" xfId="4328" xr:uid="{FDEDCBD6-1E3C-4D06-A8FF-B1880C5DE7AA}"/>
    <cellStyle name="20% - Accent2 7 6 2 2" xfId="4329" xr:uid="{10A279C3-1946-4987-86D1-37083E7DD234}"/>
    <cellStyle name="20% - Accent2 7 6 3" xfId="4330" xr:uid="{5FE843A8-9241-49A8-B9C5-0EF2F3673E60}"/>
    <cellStyle name="20% - Accent2 7 6 3 2" xfId="4331" xr:uid="{9DE98CB5-4F84-45AB-AFC0-FD08BF250310}"/>
    <cellStyle name="20% - Accent2 7 6 4" xfId="4332" xr:uid="{B37D63D4-2C30-4BC8-B8DB-77624FEE0A89}"/>
    <cellStyle name="20% - Accent2 7 7" xfId="4333" xr:uid="{E4F8CC02-FBC4-401A-B82C-7F38E95896D1}"/>
    <cellStyle name="20% - Accent2 7 7 2" xfId="4334" xr:uid="{C0F084B4-5082-49AE-BA18-E5E1135E5D9F}"/>
    <cellStyle name="20% - Accent2 7 8" xfId="4335" xr:uid="{F3E0EEB5-9D3D-41DD-8782-9FF98088F78E}"/>
    <cellStyle name="20% - Accent2 7 8 2" xfId="4336" xr:uid="{6D4F009F-7ABB-4D7B-B77C-A4909BE33639}"/>
    <cellStyle name="20% - Accent2 7 9" xfId="4337" xr:uid="{DA40C663-7E56-46FB-B2D7-FA1ACDCC416C}"/>
    <cellStyle name="20% - Accent2 7 9 2" xfId="4338" xr:uid="{140C4E46-3367-4835-919E-3C35B888AD44}"/>
    <cellStyle name="20% - Accent2 8" xfId="4339" xr:uid="{D7E5BA10-4D10-4E75-8813-05923360AF71}"/>
    <cellStyle name="20% - Accent2 8 10" xfId="4340" xr:uid="{B30825E3-890F-47AA-9516-BCFEBBCB9DB3}"/>
    <cellStyle name="20% - Accent2 8 11" xfId="4341" xr:uid="{7878D777-2D4B-48B2-B6B3-EA5ABA10BFA5}"/>
    <cellStyle name="20% - Accent2 8 2" xfId="4342" xr:uid="{94733F4E-52D3-431E-A37C-E7FF52435883}"/>
    <cellStyle name="20% - Accent2 8 2 2" xfId="4343" xr:uid="{3EAF9721-D8B3-4AFF-BC91-C823C8554862}"/>
    <cellStyle name="20% - Accent2 8 2 2 2" xfId="4344" xr:uid="{51DD9FEB-4118-424B-931D-A2AE32509D2B}"/>
    <cellStyle name="20% - Accent2 8 2 2 2 2" xfId="4345" xr:uid="{DE9C55A7-091B-4669-B1CC-AE9F6C7E276E}"/>
    <cellStyle name="20% - Accent2 8 2 2 3" xfId="4346" xr:uid="{4C94716F-97C1-4B22-BE9D-BF9131E9DC61}"/>
    <cellStyle name="20% - Accent2 8 2 2 3 2" xfId="4347" xr:uid="{B83176CF-70C4-46E0-AA71-13AD8D7D37DA}"/>
    <cellStyle name="20% - Accent2 8 2 2 4" xfId="4348" xr:uid="{C363EB48-A408-4A97-849D-4C8457F49D7E}"/>
    <cellStyle name="20% - Accent2 8 2 2 4 2" xfId="4349" xr:uid="{EFAD5228-EBC8-4C87-8C3F-DB35260BCED5}"/>
    <cellStyle name="20% - Accent2 8 2 2 5" xfId="4350" xr:uid="{089E8835-CC6B-4B9C-BBED-0061543EE29B}"/>
    <cellStyle name="20% - Accent2 8 2 2 5 2" xfId="4351" xr:uid="{27BF188C-A9C6-4195-841B-5C9CDFFBDF0D}"/>
    <cellStyle name="20% - Accent2 8 2 2 6" xfId="4352" xr:uid="{44E98C69-BCD5-4F16-B665-A90DC65F25CE}"/>
    <cellStyle name="20% - Accent2 8 2 3" xfId="4353" xr:uid="{E9EA243D-AC8E-4194-8D8B-5585FA60FC46}"/>
    <cellStyle name="20% - Accent2 8 2 3 2" xfId="4354" xr:uid="{4D6A1807-85E3-4582-BD0F-82F7AF2AC72E}"/>
    <cellStyle name="20% - Accent2 8 2 4" xfId="4355" xr:uid="{315C1E46-9B4C-42A2-8268-C04F3B14E71A}"/>
    <cellStyle name="20% - Accent2 8 2 4 2" xfId="4356" xr:uid="{7E83B9A4-52BB-4180-9F81-84B6754405C2}"/>
    <cellStyle name="20% - Accent2 8 2 5" xfId="4357" xr:uid="{79A0F7B2-2812-4720-9C44-8049778E1F10}"/>
    <cellStyle name="20% - Accent2 8 2 5 2" xfId="4358" xr:uid="{6F1F368E-9C21-473C-85FF-95A40E1E428A}"/>
    <cellStyle name="20% - Accent2 8 2 6" xfId="4359" xr:uid="{36DF7564-E774-44EC-9A81-44546E2AD551}"/>
    <cellStyle name="20% - Accent2 8 2 6 2" xfId="4360" xr:uid="{3D72EBAA-05BE-4225-BA3B-00C397F7BF4D}"/>
    <cellStyle name="20% - Accent2 8 2 7" xfId="4361" xr:uid="{990E00B4-B8C5-4DC1-B38A-A403BA447FD4}"/>
    <cellStyle name="20% - Accent2 8 2 7 2" xfId="4362" xr:uid="{DA95C6F1-CDA8-4CFB-9A97-7737E7077C6C}"/>
    <cellStyle name="20% - Accent2 8 2 8" xfId="4363" xr:uid="{BDAA76E7-7003-4017-8B13-47959A006E0A}"/>
    <cellStyle name="20% - Accent2 8 3" xfId="4364" xr:uid="{CD0804C4-757D-4E24-976B-1D2EE6A1CD64}"/>
    <cellStyle name="20% - Accent2 8 3 2" xfId="4365" xr:uid="{849C94A6-1CF2-49F7-B9A3-D35EB0AEEEE6}"/>
    <cellStyle name="20% - Accent2 8 3 2 2" xfId="4366" xr:uid="{E2135C4D-4C46-4BE6-8F09-AB550F92D47B}"/>
    <cellStyle name="20% - Accent2 8 3 2 2 2" xfId="4367" xr:uid="{C73BCE5C-F5B9-44C3-A3E8-D3D6F07F8EBC}"/>
    <cellStyle name="20% - Accent2 8 3 2 3" xfId="4368" xr:uid="{3D694363-0348-4389-900B-621D96B2EFBC}"/>
    <cellStyle name="20% - Accent2 8 3 2 3 2" xfId="4369" xr:uid="{323DEDC5-FFF3-4B0A-8BED-3D595848217A}"/>
    <cellStyle name="20% - Accent2 8 3 2 4" xfId="4370" xr:uid="{A942564D-2596-46EA-BACA-BAE7B9D913E3}"/>
    <cellStyle name="20% - Accent2 8 3 2 4 2" xfId="4371" xr:uid="{2BA2D97E-69EE-4DE3-920B-9FB7658DEC74}"/>
    <cellStyle name="20% - Accent2 8 3 2 5" xfId="4372" xr:uid="{07B5F8A8-1980-4DB9-BEE2-B0EE1EC87800}"/>
    <cellStyle name="20% - Accent2 8 3 2 5 2" xfId="4373" xr:uid="{87837000-2994-470B-9CC9-18501ABE003D}"/>
    <cellStyle name="20% - Accent2 8 3 2 6" xfId="4374" xr:uid="{9493CAB4-2958-4150-988B-3B13D3FA4C9E}"/>
    <cellStyle name="20% - Accent2 8 3 3" xfId="4375" xr:uid="{6F2E851F-EA8B-4C80-8C36-CE76C6FB14C6}"/>
    <cellStyle name="20% - Accent2 8 3 3 2" xfId="4376" xr:uid="{6ECCC8A6-E66E-47CC-AF47-05E43847A020}"/>
    <cellStyle name="20% - Accent2 8 3 4" xfId="4377" xr:uid="{3AFC2702-3D48-41CB-86BB-5B9B7FC1E9A8}"/>
    <cellStyle name="20% - Accent2 8 3 4 2" xfId="4378" xr:uid="{41B4DCC3-781F-492C-B0E7-8A65564234A2}"/>
    <cellStyle name="20% - Accent2 8 3 5" xfId="4379" xr:uid="{50B93D74-0EFD-486B-8D36-4EBAA0C0E91D}"/>
    <cellStyle name="20% - Accent2 8 3 5 2" xfId="4380" xr:uid="{00F7AD04-ECA0-4979-BCCE-A2299635BF61}"/>
    <cellStyle name="20% - Accent2 8 3 6" xfId="4381" xr:uid="{D3D6ADC2-458B-475A-BBF2-6E22783C5CAC}"/>
    <cellStyle name="20% - Accent2 8 3 6 2" xfId="4382" xr:uid="{49DD6588-E196-4878-BC51-BC6AB8C711E3}"/>
    <cellStyle name="20% - Accent2 8 3 7" xfId="4383" xr:uid="{C95F0D06-925F-4644-A8B9-6533F1C61609}"/>
    <cellStyle name="20% - Accent2 8 3 7 2" xfId="4384" xr:uid="{5CAA296E-B0E7-41ED-BE1E-3813630F881E}"/>
    <cellStyle name="20% - Accent2 8 3 8" xfId="4385" xr:uid="{CCBB3363-50F5-4E14-91A9-32AE9CD27821}"/>
    <cellStyle name="20% - Accent2 8 4" xfId="4386" xr:uid="{82C92FC6-2BBE-4C96-961F-BE191199E657}"/>
    <cellStyle name="20% - Accent2 8 4 2" xfId="4387" xr:uid="{1BCFFEC1-7BA0-4183-A993-65FF3CB1FCA6}"/>
    <cellStyle name="20% - Accent2 8 4 2 2" xfId="4388" xr:uid="{9D3DA515-E6D3-49DD-8CFD-C9411118DB37}"/>
    <cellStyle name="20% - Accent2 8 4 3" xfId="4389" xr:uid="{CB4DEF47-DC47-4049-8339-45E705108FB4}"/>
    <cellStyle name="20% - Accent2 8 4 3 2" xfId="4390" xr:uid="{6BAD9EA9-6AB7-4F88-9B0B-3244F451C623}"/>
    <cellStyle name="20% - Accent2 8 4 4" xfId="4391" xr:uid="{C94CBC6D-0506-43C3-B963-E4493265C49D}"/>
    <cellStyle name="20% - Accent2 8 4 4 2" xfId="4392" xr:uid="{519211C6-6C43-4B96-9D9A-E6BD387CFA71}"/>
    <cellStyle name="20% - Accent2 8 4 5" xfId="4393" xr:uid="{D192D0FD-DF9A-4C73-8A46-77AE195799C6}"/>
    <cellStyle name="20% - Accent2 8 4 5 2" xfId="4394" xr:uid="{D67DE6C4-6BE9-478A-BCD2-38EA49DE3485}"/>
    <cellStyle name="20% - Accent2 8 4 6" xfId="4395" xr:uid="{383C5DD9-2DA7-4DEB-B8A2-3EB3AFF9A5F8}"/>
    <cellStyle name="20% - Accent2 8 5" xfId="4396" xr:uid="{2823345B-F965-4847-9C8C-F2BC338A2B10}"/>
    <cellStyle name="20% - Accent2 8 5 2" xfId="4397" xr:uid="{D28B68F4-15DD-49BC-8429-A5A529CE4603}"/>
    <cellStyle name="20% - Accent2 8 6" xfId="4398" xr:uid="{3691781D-6194-445C-8B80-CF4AE0E1DCC9}"/>
    <cellStyle name="20% - Accent2 8 6 2" xfId="4399" xr:uid="{3EBBFEF2-2819-4350-96BF-0911379D8D53}"/>
    <cellStyle name="20% - Accent2 8 7" xfId="4400" xr:uid="{378E00A8-4724-48B6-8334-4BDF54239585}"/>
    <cellStyle name="20% - Accent2 8 7 2" xfId="4401" xr:uid="{6E84D3FC-59DA-4F73-B984-3FA5F0947963}"/>
    <cellStyle name="20% - Accent2 8 8" xfId="4402" xr:uid="{74B12775-B98B-4BC8-A2E4-28BD2306DA8C}"/>
    <cellStyle name="20% - Accent2 8 8 2" xfId="4403" xr:uid="{C761655E-B783-460F-8D48-85CE1B84F8DF}"/>
    <cellStyle name="20% - Accent2 8 9" xfId="4404" xr:uid="{EBC69CA6-BA67-4085-B816-F1CAEA271251}"/>
    <cellStyle name="20% - Accent2 8 9 2" xfId="4405" xr:uid="{7CE97C14-610E-422D-8C24-3D63FD107FDF}"/>
    <cellStyle name="20% - Accent2 9" xfId="4406" xr:uid="{059EC43F-0CDB-42D0-BA37-8E34AFFC665E}"/>
    <cellStyle name="20% - Accent2 9 10" xfId="4407" xr:uid="{AB933F3F-FCA9-4A6F-B4EA-CB7C9A1CBBA1}"/>
    <cellStyle name="20% - Accent2 9 2" xfId="4408" xr:uid="{6AB0BCF4-2168-496E-98A2-F84962239620}"/>
    <cellStyle name="20% - Accent2 9 2 2" xfId="4409" xr:uid="{236BC9ED-84EB-4191-BD92-BEA2DBDA083C}"/>
    <cellStyle name="20% - Accent2 9 2 2 2" xfId="4410" xr:uid="{08B78F06-8A88-40EC-8480-70E4F573A50F}"/>
    <cellStyle name="20% - Accent2 9 2 2 2 2" xfId="4411" xr:uid="{9CC5320A-299F-471A-B143-FF004E33CA77}"/>
    <cellStyle name="20% - Accent2 9 2 2 3" xfId="4412" xr:uid="{75212707-152F-42A2-B5C7-8EB6AB946DB9}"/>
    <cellStyle name="20% - Accent2 9 2 2 3 2" xfId="4413" xr:uid="{2F73D3AC-2927-41A7-B54E-D0FEAABE8193}"/>
    <cellStyle name="20% - Accent2 9 2 2 4" xfId="4414" xr:uid="{AD274F1E-D7D6-4A0E-A471-7681848EE51B}"/>
    <cellStyle name="20% - Accent2 9 2 2 4 2" xfId="4415" xr:uid="{ED73338A-1FB6-4C02-98E5-0E70793DE45C}"/>
    <cellStyle name="20% - Accent2 9 2 2 5" xfId="4416" xr:uid="{E1D555C3-8D8F-48FE-A99C-C46D71E55A9C}"/>
    <cellStyle name="20% - Accent2 9 2 2 5 2" xfId="4417" xr:uid="{8BC1DA09-E958-4797-A5D8-FBE1B21A6585}"/>
    <cellStyle name="20% - Accent2 9 2 2 6" xfId="4418" xr:uid="{D1352160-1FB9-43F7-89EE-817D0B0E227D}"/>
    <cellStyle name="20% - Accent2 9 2 3" xfId="4419" xr:uid="{FB09E4F5-FA1E-44F7-B2BC-D2B520EC0961}"/>
    <cellStyle name="20% - Accent2 9 2 3 2" xfId="4420" xr:uid="{3A3AE5F2-5DC2-4196-B18C-3A8ABCC61F36}"/>
    <cellStyle name="20% - Accent2 9 2 4" xfId="4421" xr:uid="{D4682C04-D04A-4F56-B4B2-61F355BC578B}"/>
    <cellStyle name="20% - Accent2 9 2 4 2" xfId="4422" xr:uid="{04B615AA-0B9B-41EB-935C-7065024CFAFF}"/>
    <cellStyle name="20% - Accent2 9 2 5" xfId="4423" xr:uid="{0F59008E-5233-4878-85AD-EA6822A5BCED}"/>
    <cellStyle name="20% - Accent2 9 2 5 2" xfId="4424" xr:uid="{4DD9F172-C780-4144-99EB-C43533B3931B}"/>
    <cellStyle name="20% - Accent2 9 2 6" xfId="4425" xr:uid="{B5D6E29E-FC54-4562-94D9-68768321ADFC}"/>
    <cellStyle name="20% - Accent2 9 2 6 2" xfId="4426" xr:uid="{021D8223-F1C8-41F1-8179-22C31366B59A}"/>
    <cellStyle name="20% - Accent2 9 2 7" xfId="4427" xr:uid="{B9830FFC-FC2D-464C-954F-1B5C9609B92E}"/>
    <cellStyle name="20% - Accent2 9 2 7 2" xfId="4428" xr:uid="{0B259826-1AC5-45C4-87A6-7E64A3D4F4FE}"/>
    <cellStyle name="20% - Accent2 9 2 8" xfId="4429" xr:uid="{8ADD9BEA-16D1-4B4E-A92B-635ABC9BA4D5}"/>
    <cellStyle name="20% - Accent2 9 3" xfId="4430" xr:uid="{412D733E-BAB5-4973-998D-595863E09604}"/>
    <cellStyle name="20% - Accent2 9 3 2" xfId="4431" xr:uid="{C499F6DE-5A4D-40F0-A392-57472C2A43E9}"/>
    <cellStyle name="20% - Accent2 9 3 2 2" xfId="4432" xr:uid="{78BA6DBF-427D-447C-88F4-37AB916DF63A}"/>
    <cellStyle name="20% - Accent2 9 3 2 2 2" xfId="4433" xr:uid="{189AC900-FD54-4EF4-9E46-3E33AA5D38F6}"/>
    <cellStyle name="20% - Accent2 9 3 2 3" xfId="4434" xr:uid="{281F912F-54F6-4A93-B640-398B94909560}"/>
    <cellStyle name="20% - Accent2 9 3 2 3 2" xfId="4435" xr:uid="{9A3B092C-DEE7-4FA1-AE62-6D2A396FA340}"/>
    <cellStyle name="20% - Accent2 9 3 2 4" xfId="4436" xr:uid="{914AB596-A5ED-48D3-A219-E3736A6675CD}"/>
    <cellStyle name="20% - Accent2 9 3 2 4 2" xfId="4437" xr:uid="{1DC5BD7E-2006-4A55-B190-EC27ABCCD8F4}"/>
    <cellStyle name="20% - Accent2 9 3 2 5" xfId="4438" xr:uid="{AB551872-58A2-456A-8F8F-962E16BDFEFA}"/>
    <cellStyle name="20% - Accent2 9 3 2 5 2" xfId="4439" xr:uid="{F28289C7-A434-4830-8E9B-5F4D742238E8}"/>
    <cellStyle name="20% - Accent2 9 3 2 6" xfId="4440" xr:uid="{D43653CA-6FD4-4CB5-B7A3-BA12E8856D9F}"/>
    <cellStyle name="20% - Accent2 9 3 3" xfId="4441" xr:uid="{E44330FC-578A-488C-A983-D357035C61DD}"/>
    <cellStyle name="20% - Accent2 9 3 3 2" xfId="4442" xr:uid="{D1D804A4-265F-4623-A8C7-38F7170D5213}"/>
    <cellStyle name="20% - Accent2 9 3 4" xfId="4443" xr:uid="{5F29B568-B6EF-4913-A723-CEF786448958}"/>
    <cellStyle name="20% - Accent2 9 3 4 2" xfId="4444" xr:uid="{95FDD560-975F-4193-8355-092183C55B38}"/>
    <cellStyle name="20% - Accent2 9 3 5" xfId="4445" xr:uid="{AE0ED0D2-F26E-43E2-8614-979930AF2191}"/>
    <cellStyle name="20% - Accent2 9 3 5 2" xfId="4446" xr:uid="{F9DBB789-79CC-4979-B8CE-002A277943B2}"/>
    <cellStyle name="20% - Accent2 9 3 6" xfId="4447" xr:uid="{5BEE897D-6320-4116-B779-A0B16DCCFD21}"/>
    <cellStyle name="20% - Accent2 9 3 6 2" xfId="4448" xr:uid="{696943C5-DB1D-43DA-9FE7-69BBEB1EC784}"/>
    <cellStyle name="20% - Accent2 9 3 7" xfId="4449" xr:uid="{E3191B62-1E39-4D24-8BB5-63D8D8F3C924}"/>
    <cellStyle name="20% - Accent2 9 3 7 2" xfId="4450" xr:uid="{8A2F95C9-08B4-41C4-9667-02579A7917C6}"/>
    <cellStyle name="20% - Accent2 9 3 8" xfId="4451" xr:uid="{11DAC013-BBB1-4F3B-BDD3-BCA989CCC5B9}"/>
    <cellStyle name="20% - Accent2 9 4" xfId="4452" xr:uid="{17016448-C2E5-47DA-8C64-460493839095}"/>
    <cellStyle name="20% - Accent2 9 4 2" xfId="4453" xr:uid="{BEE529DD-37B1-4E3F-96EB-685271050297}"/>
    <cellStyle name="20% - Accent2 9 4 2 2" xfId="4454" xr:uid="{CE1F709D-F87A-4031-AF0E-2D17A35492AA}"/>
    <cellStyle name="20% - Accent2 9 4 3" xfId="4455" xr:uid="{20BE9A07-6E29-401B-9351-61F1824BDFFF}"/>
    <cellStyle name="20% - Accent2 9 4 3 2" xfId="4456" xr:uid="{D3028603-DFDB-4F3D-81A4-BA6AA904F569}"/>
    <cellStyle name="20% - Accent2 9 4 4" xfId="4457" xr:uid="{9BDDEE1F-0ED5-4B36-A870-9FC50FD5F668}"/>
    <cellStyle name="20% - Accent2 9 4 4 2" xfId="4458" xr:uid="{353868A2-92DF-47CB-9814-7888307DD12F}"/>
    <cellStyle name="20% - Accent2 9 4 5" xfId="4459" xr:uid="{AAE9A7A3-A405-467A-A108-CD9B74562EAB}"/>
    <cellStyle name="20% - Accent2 9 4 5 2" xfId="4460" xr:uid="{7343463A-5473-4D5F-A1DF-2DCC155CAD7E}"/>
    <cellStyle name="20% - Accent2 9 4 6" xfId="4461" xr:uid="{D590B313-0F79-49B8-8ED4-57595AE5F835}"/>
    <cellStyle name="20% - Accent2 9 5" xfId="4462" xr:uid="{5E936913-1565-4706-BC11-EB0A9D26407C}"/>
    <cellStyle name="20% - Accent2 9 5 2" xfId="4463" xr:uid="{05916A57-914D-4F9A-8C35-1FF8CF8687D8}"/>
    <cellStyle name="20% - Accent2 9 6" xfId="4464" xr:uid="{381FCE14-FE67-43F5-983E-873484B642CB}"/>
    <cellStyle name="20% - Accent2 9 6 2" xfId="4465" xr:uid="{F68C3184-FD0F-4582-8B5B-7BB7863A4FF2}"/>
    <cellStyle name="20% - Accent2 9 7" xfId="4466" xr:uid="{B9FC7272-0817-4F02-A63D-9CFF09A5E316}"/>
    <cellStyle name="20% - Accent2 9 7 2" xfId="4467" xr:uid="{61E47C23-C26C-4E77-B837-00EE4235C220}"/>
    <cellStyle name="20% - Accent2 9 8" xfId="4468" xr:uid="{C6E5F81D-5650-4C08-8F44-F479D753D8A8}"/>
    <cellStyle name="20% - Accent2 9 8 2" xfId="4469" xr:uid="{BE386213-909B-4373-A7A3-920C7724BC4A}"/>
    <cellStyle name="20% - Accent2 9 9" xfId="4470" xr:uid="{D31D8D0E-161A-408E-B52E-DCE6DC5C991D}"/>
    <cellStyle name="20% - Accent2 9 9 2" xfId="4471" xr:uid="{827DB96B-2DE3-4CBD-B89C-DADB737070BB}"/>
    <cellStyle name="20% - Accent3" xfId="4472" builtinId="38" customBuiltin="1"/>
    <cellStyle name="20% - Accent3 10" xfId="4473" xr:uid="{A60993A9-03D2-4DAB-9104-DF9B8640E358}"/>
    <cellStyle name="20% - Accent3 10 10" xfId="4474" xr:uid="{71E7685E-91CD-4FBC-9E3D-BE12CF0060C7}"/>
    <cellStyle name="20% - Accent3 10 2" xfId="4475" xr:uid="{4E9A4661-2122-41B8-B9D2-6F59BC6A9EC2}"/>
    <cellStyle name="20% - Accent3 10 2 2" xfId="4476" xr:uid="{BEE42E77-338E-4905-9E69-CFE7EE6EA8FA}"/>
    <cellStyle name="20% - Accent3 10 2 2 2" xfId="4477" xr:uid="{410ED336-04D5-49AD-8991-9ED0F63695D4}"/>
    <cellStyle name="20% - Accent3 10 2 2 2 2" xfId="4478" xr:uid="{301ABB18-96D6-49BB-8242-E984FA633EE0}"/>
    <cellStyle name="20% - Accent3 10 2 2 3" xfId="4479" xr:uid="{1A7AA539-2031-4D31-9041-3F7ED6FF961C}"/>
    <cellStyle name="20% - Accent3 10 2 2 3 2" xfId="4480" xr:uid="{D61DEF02-942D-4277-9B00-4DD4B46D7AEC}"/>
    <cellStyle name="20% - Accent3 10 2 2 4" xfId="4481" xr:uid="{228B775F-E396-48DD-9C47-B0DC09264ACD}"/>
    <cellStyle name="20% - Accent3 10 2 3" xfId="4482" xr:uid="{934CBDC9-5567-48AF-9109-8086891859E4}"/>
    <cellStyle name="20% - Accent3 10 2 3 2" xfId="4483" xr:uid="{421A5844-B7A5-4EAF-A035-B34CB5665FB1}"/>
    <cellStyle name="20% - Accent3 10 2 4" xfId="4484" xr:uid="{CD599B84-C67F-42DA-8187-2C9AB9DAEB12}"/>
    <cellStyle name="20% - Accent3 10 2 4 2" xfId="4485" xr:uid="{97800292-19F2-412B-96F8-C463AE0A0F4B}"/>
    <cellStyle name="20% - Accent3 10 2 5" xfId="4486" xr:uid="{42614BFB-0B2A-4B70-8492-0A81549C1EFD}"/>
    <cellStyle name="20% - Accent3 10 2 5 2" xfId="4487" xr:uid="{A7A413A7-7BE0-4A20-BE3C-FC1C09DD8E53}"/>
    <cellStyle name="20% - Accent3 10 2 6" xfId="4488" xr:uid="{7EE7C287-C0B2-464F-ACE9-ABD7E7541EED}"/>
    <cellStyle name="20% - Accent3 10 2 6 2" xfId="4489" xr:uid="{68F21E42-71C6-4D30-AA17-80A307981BE1}"/>
    <cellStyle name="20% - Accent3 10 2 7" xfId="4490" xr:uid="{82164331-1239-47EB-911D-ADDB64CADC75}"/>
    <cellStyle name="20% - Accent3 10 2 7 2" xfId="4491" xr:uid="{35173335-026D-4E68-AA78-A1460D317BB5}"/>
    <cellStyle name="20% - Accent3 10 2 8" xfId="4492" xr:uid="{DD410BD9-7CC6-4AEF-8A44-FF7A76BD4296}"/>
    <cellStyle name="20% - Accent3 10 3" xfId="4493" xr:uid="{FA753192-5710-476A-BA1D-1690D75E00F7}"/>
    <cellStyle name="20% - Accent3 10 3 2" xfId="4494" xr:uid="{B375393C-F745-455D-AD59-9F4273F660DB}"/>
    <cellStyle name="20% - Accent3 10 3 2 2" xfId="4495" xr:uid="{ED678099-4791-41B0-8CEB-A3B408542A42}"/>
    <cellStyle name="20% - Accent3 10 3 2 2 2" xfId="4496" xr:uid="{89CEE584-E65B-4448-A322-6C641B6C146C}"/>
    <cellStyle name="20% - Accent3 10 3 2 3" xfId="4497" xr:uid="{75A332E9-74A8-432A-AEA9-190F3EF98FFB}"/>
    <cellStyle name="20% - Accent3 10 3 2 3 2" xfId="4498" xr:uid="{6F4D3C6F-87BE-4870-8B86-02A3DF473B54}"/>
    <cellStyle name="20% - Accent3 10 3 2 4" xfId="4499" xr:uid="{E12E448D-2D67-40FA-9AF2-1C516189F5B5}"/>
    <cellStyle name="20% - Accent3 10 3 3" xfId="4500" xr:uid="{5CFF4407-E383-4BC5-92B7-BEF3B267D33B}"/>
    <cellStyle name="20% - Accent3 10 3 3 2" xfId="4501" xr:uid="{0D1701F4-B190-420A-BA94-B8957EA8649C}"/>
    <cellStyle name="20% - Accent3 10 3 4" xfId="4502" xr:uid="{4BBAB227-216B-4B9F-B5B8-D8A977553748}"/>
    <cellStyle name="20% - Accent3 10 3 4 2" xfId="4503" xr:uid="{DC1CD59F-EC7A-4394-A8D1-111FFDF47249}"/>
    <cellStyle name="20% - Accent3 10 3 5" xfId="4504" xr:uid="{7D84843D-3FC7-4E52-A0E5-D4E1FE238ADB}"/>
    <cellStyle name="20% - Accent3 10 3 5 2" xfId="4505" xr:uid="{BC63935E-24C5-4224-8378-847E8684CE68}"/>
    <cellStyle name="20% - Accent3 10 3 6" xfId="4506" xr:uid="{E783C5B4-F365-4B37-9DE7-087663A7CE17}"/>
    <cellStyle name="20% - Accent3 10 4" xfId="4507" xr:uid="{B59B102E-CA63-406B-8CE2-C42C23A10B61}"/>
    <cellStyle name="20% - Accent3 10 4 2" xfId="4508" xr:uid="{B16F1314-2F63-49BC-9F01-9869B3FCE2B4}"/>
    <cellStyle name="20% - Accent3 10 4 2 2" xfId="4509" xr:uid="{A6457FBD-2749-473B-89D8-0C265B9E5AAA}"/>
    <cellStyle name="20% - Accent3 10 4 3" xfId="4510" xr:uid="{E282BE55-3B03-446C-9959-4E1B79F954F7}"/>
    <cellStyle name="20% - Accent3 10 4 3 2" xfId="4511" xr:uid="{AE4D3E6D-1A72-4F5F-B6AA-5E67CDB24AE4}"/>
    <cellStyle name="20% - Accent3 10 4 4" xfId="4512" xr:uid="{C81732E2-9D91-45A2-8239-7F3B859DBD37}"/>
    <cellStyle name="20% - Accent3 10 5" xfId="4513" xr:uid="{47E9C631-C231-4A42-9555-03BB636D028E}"/>
    <cellStyle name="20% - Accent3 10 5 2" xfId="4514" xr:uid="{5049E15D-7DE3-4076-8BE3-A1D005455750}"/>
    <cellStyle name="20% - Accent3 10 6" xfId="4515" xr:uid="{13EE0E4C-08B9-4E02-96EA-321202421F04}"/>
    <cellStyle name="20% - Accent3 10 6 2" xfId="4516" xr:uid="{90BF0237-1CC7-4587-B692-2C7D27BF0A3D}"/>
    <cellStyle name="20% - Accent3 10 7" xfId="4517" xr:uid="{142A6640-45F5-4A86-B77D-96E0E0707C2F}"/>
    <cellStyle name="20% - Accent3 10 7 2" xfId="4518" xr:uid="{E22DC6C5-FCA6-467E-A07C-798C6B1A650A}"/>
    <cellStyle name="20% - Accent3 10 8" xfId="4519" xr:uid="{FF06850B-B707-4FAD-B6EB-6AF8B78E47C3}"/>
    <cellStyle name="20% - Accent3 10 8 2" xfId="4520" xr:uid="{A0D57638-1A02-459A-86F2-D7CFDC2AEEED}"/>
    <cellStyle name="20% - Accent3 10 9" xfId="4521" xr:uid="{92D6A53D-C4F7-4C5C-A468-8C0D8E42D03C}"/>
    <cellStyle name="20% - Accent3 10 9 2" xfId="4522" xr:uid="{791D1F31-E502-4F0C-9EFA-65C7B3B7034D}"/>
    <cellStyle name="20% - Accent3 11" xfId="4523" xr:uid="{52448747-29F4-48F6-8ED0-5DAC3437C8F4}"/>
    <cellStyle name="20% - Accent3 11 10" xfId="4524" xr:uid="{ED63CA9A-A6B7-47AC-A082-E0EEB7C01B72}"/>
    <cellStyle name="20% - Accent3 11 2" xfId="4525" xr:uid="{FC45A472-8C27-4198-B9C5-049CEC1A11F0}"/>
    <cellStyle name="20% - Accent3 11 2 2" xfId="4526" xr:uid="{147FF40E-EAAF-45DB-845B-F1968F438449}"/>
    <cellStyle name="20% - Accent3 11 2 2 2" xfId="4527" xr:uid="{7C6711E3-B71D-4FE7-BD19-7DBF39403952}"/>
    <cellStyle name="20% - Accent3 11 2 2 2 2" xfId="4528" xr:uid="{0CDDA517-3C9F-4DA3-AB47-3507DEB48F91}"/>
    <cellStyle name="20% - Accent3 11 2 2 3" xfId="4529" xr:uid="{A0DAFFB5-7CD8-4904-ADBB-780C4318CD02}"/>
    <cellStyle name="20% - Accent3 11 2 2 3 2" xfId="4530" xr:uid="{C9C4C8EA-C2DC-4719-AAB1-FA8AC4866DC6}"/>
    <cellStyle name="20% - Accent3 11 2 2 4" xfId="4531" xr:uid="{E5DBC86D-D2F9-4DAA-BAC9-F1A7884A800E}"/>
    <cellStyle name="20% - Accent3 11 2 3" xfId="4532" xr:uid="{2BB7D263-F77C-4EB0-A26B-13F1D3BF461F}"/>
    <cellStyle name="20% - Accent3 11 2 3 2" xfId="4533" xr:uid="{1EDAE68E-4E43-4592-99A5-7457BFCC4458}"/>
    <cellStyle name="20% - Accent3 11 2 4" xfId="4534" xr:uid="{C61408E5-85DB-4181-A7FF-C5DE395EE91A}"/>
    <cellStyle name="20% - Accent3 11 2 4 2" xfId="4535" xr:uid="{3E6C838B-06D9-4671-90D2-BB01E3A66B9E}"/>
    <cellStyle name="20% - Accent3 11 2 5" xfId="4536" xr:uid="{5B41C050-5787-489B-80E2-8029D39D4D48}"/>
    <cellStyle name="20% - Accent3 11 2 5 2" xfId="4537" xr:uid="{B8829CA0-546B-4BFB-9C09-C2FE6DE192C3}"/>
    <cellStyle name="20% - Accent3 11 2 6" xfId="4538" xr:uid="{F722620E-A2E8-4DE0-9B14-83C65C0002F1}"/>
    <cellStyle name="20% - Accent3 11 2 6 2" xfId="4539" xr:uid="{55282791-C4FC-4E90-9694-A57FC9277B8A}"/>
    <cellStyle name="20% - Accent3 11 2 7" xfId="4540" xr:uid="{4124BDAE-7B49-4BBF-92CC-5CA8B789F503}"/>
    <cellStyle name="20% - Accent3 11 2 7 2" xfId="4541" xr:uid="{FEF599F4-CF01-48E2-A0D0-28A871529B6F}"/>
    <cellStyle name="20% - Accent3 11 2 8" xfId="4542" xr:uid="{73C95F66-830A-476B-BDC4-EE33B5D93EE8}"/>
    <cellStyle name="20% - Accent3 11 3" xfId="4543" xr:uid="{9000F842-EDB5-4013-AB36-3558D9C8DEC9}"/>
    <cellStyle name="20% - Accent3 11 3 2" xfId="4544" xr:uid="{A2527229-5789-46A8-AA3C-3255CD505603}"/>
    <cellStyle name="20% - Accent3 11 3 2 2" xfId="4545" xr:uid="{10A5CF17-9109-491E-AADF-D7E81D186763}"/>
    <cellStyle name="20% - Accent3 11 3 2 2 2" xfId="4546" xr:uid="{94443C82-496B-4C49-9350-CF820E8DB053}"/>
    <cellStyle name="20% - Accent3 11 3 2 3" xfId="4547" xr:uid="{7491CFF5-6AEB-4DB2-8CA3-7E449370B917}"/>
    <cellStyle name="20% - Accent3 11 3 2 3 2" xfId="4548" xr:uid="{33CE94CB-76E5-4FC9-9920-3A89B7BE8901}"/>
    <cellStyle name="20% - Accent3 11 3 2 4" xfId="4549" xr:uid="{0AE669A9-B6EE-4895-A32D-26CC014C0A94}"/>
    <cellStyle name="20% - Accent3 11 3 3" xfId="4550" xr:uid="{BFA95A37-216A-4F40-A71B-4968A5A9E70F}"/>
    <cellStyle name="20% - Accent3 11 3 3 2" xfId="4551" xr:uid="{E394505A-B0EE-4842-B534-C10DADEED94E}"/>
    <cellStyle name="20% - Accent3 11 3 4" xfId="4552" xr:uid="{E2DDA4DE-468B-4A5D-A7C4-C16F0282B2AA}"/>
    <cellStyle name="20% - Accent3 11 3 4 2" xfId="4553" xr:uid="{63EAC29E-A449-45B0-865D-97C274B04436}"/>
    <cellStyle name="20% - Accent3 11 3 5" xfId="4554" xr:uid="{773E9ED2-5D5B-4B43-909D-5118B0017F82}"/>
    <cellStyle name="20% - Accent3 11 3 5 2" xfId="4555" xr:uid="{0D20318F-A89D-4535-8A1B-509B3A9E55A3}"/>
    <cellStyle name="20% - Accent3 11 3 6" xfId="4556" xr:uid="{9C0025FB-0C05-44BB-8DF9-69EF55D59F71}"/>
    <cellStyle name="20% - Accent3 11 4" xfId="4557" xr:uid="{0CCED123-E677-494C-9F14-3657B86C642C}"/>
    <cellStyle name="20% - Accent3 11 4 2" xfId="4558" xr:uid="{6307AEF4-6585-4372-8223-2759E3944C1B}"/>
    <cellStyle name="20% - Accent3 11 4 2 2" xfId="4559" xr:uid="{47BD7FB3-5903-49D6-986D-EDF77EE3F729}"/>
    <cellStyle name="20% - Accent3 11 4 3" xfId="4560" xr:uid="{4DAB2A20-99BA-48E7-BC35-2DB582F0CA38}"/>
    <cellStyle name="20% - Accent3 11 4 3 2" xfId="4561" xr:uid="{8AFB267B-FCA9-44D6-8F29-AC410A128575}"/>
    <cellStyle name="20% - Accent3 11 4 4" xfId="4562" xr:uid="{A74B3E4E-7DCB-41BF-9FFD-0321B61510E3}"/>
    <cellStyle name="20% - Accent3 11 5" xfId="4563" xr:uid="{0A242C75-9377-4B34-AF0B-C721C970660B}"/>
    <cellStyle name="20% - Accent3 11 5 2" xfId="4564" xr:uid="{94CED768-0FAA-470A-A058-CFF78EAB50AD}"/>
    <cellStyle name="20% - Accent3 11 6" xfId="4565" xr:uid="{C3CCA156-9A96-485F-A447-7278863DA47E}"/>
    <cellStyle name="20% - Accent3 11 6 2" xfId="4566" xr:uid="{40094781-0B79-49F4-A693-8B8009957E6B}"/>
    <cellStyle name="20% - Accent3 11 7" xfId="4567" xr:uid="{4FD465DD-40B5-43A7-B0F4-C17CA8072496}"/>
    <cellStyle name="20% - Accent3 11 7 2" xfId="4568" xr:uid="{455ADEFF-F0C5-4D6C-BDE9-497402589256}"/>
    <cellStyle name="20% - Accent3 11 8" xfId="4569" xr:uid="{A58E7524-7097-481E-A541-0EB37EB01BFE}"/>
    <cellStyle name="20% - Accent3 11 8 2" xfId="4570" xr:uid="{124F8019-9B94-4F65-A92A-E90833C8966F}"/>
    <cellStyle name="20% - Accent3 11 9" xfId="4571" xr:uid="{6D3699BD-86DC-42C6-84DA-BD6DC8A2B93C}"/>
    <cellStyle name="20% - Accent3 11 9 2" xfId="4572" xr:uid="{B5A14A7E-C647-4D46-A47D-E7F4C9740F25}"/>
    <cellStyle name="20% - Accent3 12" xfId="4573" xr:uid="{34258DA6-C230-418C-861A-9ECCF15ACC8F}"/>
    <cellStyle name="20% - Accent3 12 10" xfId="4574" xr:uid="{A43FB083-CC5D-4CC6-A284-7C5B055AC3E7}"/>
    <cellStyle name="20% - Accent3 12 2" xfId="4575" xr:uid="{C00377B5-4253-4E00-B289-4C65E745053C}"/>
    <cellStyle name="20% - Accent3 12 2 2" xfId="4576" xr:uid="{0B1297BE-11B0-40D1-B10D-5A6A31A05E8F}"/>
    <cellStyle name="20% - Accent3 12 2 2 2" xfId="4577" xr:uid="{8C560CD8-F721-46A4-B373-8E72C35ECC77}"/>
    <cellStyle name="20% - Accent3 12 2 2 2 2" xfId="4578" xr:uid="{751FB2E7-DF1B-4C1D-8536-F0A3A59C056E}"/>
    <cellStyle name="20% - Accent3 12 2 2 3" xfId="4579" xr:uid="{725444F8-A656-4E0D-A5E0-5AEE4FED35F9}"/>
    <cellStyle name="20% - Accent3 12 2 2 3 2" xfId="4580" xr:uid="{352CA371-CB3E-4C13-95BC-1DB3E71B994F}"/>
    <cellStyle name="20% - Accent3 12 2 2 4" xfId="4581" xr:uid="{A2F1113C-0ECC-4DCC-83BA-52204001099E}"/>
    <cellStyle name="20% - Accent3 12 2 3" xfId="4582" xr:uid="{BB023390-1CD4-4E36-A6D8-CF76FECD2C07}"/>
    <cellStyle name="20% - Accent3 12 2 3 2" xfId="4583" xr:uid="{4BC998E6-2152-4678-ABC5-78E5F8CAF502}"/>
    <cellStyle name="20% - Accent3 12 2 4" xfId="4584" xr:uid="{556A910B-FE55-4DFD-B246-1AB9A9900D44}"/>
    <cellStyle name="20% - Accent3 12 2 4 2" xfId="4585" xr:uid="{5B5FB7CE-E4E8-4D78-B3BF-4F20A082C435}"/>
    <cellStyle name="20% - Accent3 12 2 5" xfId="4586" xr:uid="{7DEBC5C4-76FB-4071-A797-8426B8707E4C}"/>
    <cellStyle name="20% - Accent3 12 2 5 2" xfId="4587" xr:uid="{57CDADB7-5F61-4BC8-9AF7-08924B67E0F2}"/>
    <cellStyle name="20% - Accent3 12 2 6" xfId="4588" xr:uid="{A78A19C1-5317-4527-956B-A18EFBC06CC3}"/>
    <cellStyle name="20% - Accent3 12 2 6 2" xfId="4589" xr:uid="{A6D847CE-1849-4E4E-8205-3F313805D204}"/>
    <cellStyle name="20% - Accent3 12 2 7" xfId="4590" xr:uid="{522F2DE6-53A1-4181-B12D-A4D9EE2F53B1}"/>
    <cellStyle name="20% - Accent3 12 2 7 2" xfId="4591" xr:uid="{894ACB33-820F-4691-9985-1EF88FEF2C10}"/>
    <cellStyle name="20% - Accent3 12 2 8" xfId="4592" xr:uid="{6F7EE3D1-D055-4DEF-8689-57C69C5495A3}"/>
    <cellStyle name="20% - Accent3 12 3" xfId="4593" xr:uid="{B9B0D8E4-2355-47D0-8FFD-FD267BAC0B4D}"/>
    <cellStyle name="20% - Accent3 12 3 2" xfId="4594" xr:uid="{6541ECF2-8880-460F-B09C-AA85B6FFC04A}"/>
    <cellStyle name="20% - Accent3 12 3 2 2" xfId="4595" xr:uid="{F8B2AAEA-5655-4060-ADB8-48144B6505DF}"/>
    <cellStyle name="20% - Accent3 12 3 2 2 2" xfId="4596" xr:uid="{D586ABE7-8DB0-4E19-8561-7F02E8B1E0EF}"/>
    <cellStyle name="20% - Accent3 12 3 2 3" xfId="4597" xr:uid="{7E5A3502-50A5-442A-AA8E-B53727D030AC}"/>
    <cellStyle name="20% - Accent3 12 3 2 3 2" xfId="4598" xr:uid="{E11A46D3-DFA6-458B-9B67-6B79B0B795B7}"/>
    <cellStyle name="20% - Accent3 12 3 2 4" xfId="4599" xr:uid="{6A24FC8F-9883-4095-8AE7-1A9898D5A583}"/>
    <cellStyle name="20% - Accent3 12 3 3" xfId="4600" xr:uid="{F4F2B286-F4EB-445A-8693-42A24CEA76B4}"/>
    <cellStyle name="20% - Accent3 12 3 3 2" xfId="4601" xr:uid="{85133AC4-E569-45B8-AD1B-4E56B1865C31}"/>
    <cellStyle name="20% - Accent3 12 3 4" xfId="4602" xr:uid="{CB7D44D4-548C-4A51-BF28-70C8EEF2C273}"/>
    <cellStyle name="20% - Accent3 12 3 4 2" xfId="4603" xr:uid="{0C6304FA-EDEA-4327-8F2A-ED17D397ABC1}"/>
    <cellStyle name="20% - Accent3 12 3 5" xfId="4604" xr:uid="{82D0BB0D-8B56-4BE9-B43C-391D1396A8A5}"/>
    <cellStyle name="20% - Accent3 12 3 5 2" xfId="4605" xr:uid="{CC07762F-C03A-4EB4-AC91-461489D1516D}"/>
    <cellStyle name="20% - Accent3 12 3 6" xfId="4606" xr:uid="{CB2D30DF-A15E-4E5A-B05E-95D10D2FE29F}"/>
    <cellStyle name="20% - Accent3 12 4" xfId="4607" xr:uid="{6E17F7FB-63B3-48B5-8196-BE5D9742EC59}"/>
    <cellStyle name="20% - Accent3 12 4 2" xfId="4608" xr:uid="{288FC968-8CE4-4D7B-962F-B87D52772D73}"/>
    <cellStyle name="20% - Accent3 12 4 2 2" xfId="4609" xr:uid="{CBE8AF84-7B84-476C-83D2-8143EDC63D08}"/>
    <cellStyle name="20% - Accent3 12 4 3" xfId="4610" xr:uid="{2A706714-F223-4EB1-A393-9F9265EAC067}"/>
    <cellStyle name="20% - Accent3 12 4 3 2" xfId="4611" xr:uid="{B0077DB5-6BDA-4D26-B6A6-4CB54CA2DCB2}"/>
    <cellStyle name="20% - Accent3 12 4 4" xfId="4612" xr:uid="{7148D8D7-48B9-4F8C-A6E9-671B29C65ACC}"/>
    <cellStyle name="20% - Accent3 12 5" xfId="4613" xr:uid="{3895C403-C89E-492B-A6B1-302E4528D1BA}"/>
    <cellStyle name="20% - Accent3 12 5 2" xfId="4614" xr:uid="{8717EB09-E4C0-462F-BEC3-B88BFE8ABB09}"/>
    <cellStyle name="20% - Accent3 12 6" xfId="4615" xr:uid="{300ECC4E-7F7A-4AE9-A7AB-1F92E2C8C9D3}"/>
    <cellStyle name="20% - Accent3 12 6 2" xfId="4616" xr:uid="{BDCC0A54-2430-4B34-9F10-5CCBA11F136C}"/>
    <cellStyle name="20% - Accent3 12 7" xfId="4617" xr:uid="{E669107C-CE6E-4741-9085-8955C075E4DB}"/>
    <cellStyle name="20% - Accent3 12 7 2" xfId="4618" xr:uid="{F2D85030-5061-4746-B36A-2F4E01485D3A}"/>
    <cellStyle name="20% - Accent3 12 8" xfId="4619" xr:uid="{ACB8D949-F5B6-4AA9-8B51-AB89AC54D5F4}"/>
    <cellStyle name="20% - Accent3 12 8 2" xfId="4620" xr:uid="{F5691FC4-F059-49FE-934B-381A99904CFE}"/>
    <cellStyle name="20% - Accent3 12 9" xfId="4621" xr:uid="{CA33806D-782E-4371-8FAD-CF72E901DD0A}"/>
    <cellStyle name="20% - Accent3 12 9 2" xfId="4622" xr:uid="{554B3716-54BB-4E0B-B564-C391E144F09D}"/>
    <cellStyle name="20% - Accent3 13" xfId="4623" xr:uid="{5CF14B3C-6A0C-4F21-B93C-07D16C9068F1}"/>
    <cellStyle name="20% - Accent3 13 10" xfId="4624" xr:uid="{0A78AAC7-0612-4E40-BC0E-37758E415DA8}"/>
    <cellStyle name="20% - Accent3 13 2" xfId="4625" xr:uid="{78EEB2D5-3A2A-4F73-9D6E-51D1CAAB5B79}"/>
    <cellStyle name="20% - Accent3 13 2 2" xfId="4626" xr:uid="{C9038E0B-E82A-4C23-99C9-A4B0DAC1333E}"/>
    <cellStyle name="20% - Accent3 13 2 2 2" xfId="4627" xr:uid="{43CF68A6-BECB-4B5E-B883-8A07DF74F1C3}"/>
    <cellStyle name="20% - Accent3 13 2 2 2 2" xfId="4628" xr:uid="{7D0623DD-B72C-457B-8C22-D34937624CCE}"/>
    <cellStyle name="20% - Accent3 13 2 2 3" xfId="4629" xr:uid="{DD2B931F-396C-4EF4-B009-1C5B88CE1FC5}"/>
    <cellStyle name="20% - Accent3 13 2 2 3 2" xfId="4630" xr:uid="{51724A10-2415-4A72-9882-28FA2E14E7E0}"/>
    <cellStyle name="20% - Accent3 13 2 2 4" xfId="4631" xr:uid="{666D75DE-37C6-42B7-9372-8EC7F9DD4D70}"/>
    <cellStyle name="20% - Accent3 13 2 3" xfId="4632" xr:uid="{E92D2C67-4E07-403A-8B11-B60B2B80D4FD}"/>
    <cellStyle name="20% - Accent3 13 2 3 2" xfId="4633" xr:uid="{376EB182-B627-4BDA-8BAE-24FDB0BB8AF8}"/>
    <cellStyle name="20% - Accent3 13 2 4" xfId="4634" xr:uid="{B2BB2A51-2BB8-4075-B52B-7CF4CFCF540A}"/>
    <cellStyle name="20% - Accent3 13 2 4 2" xfId="4635" xr:uid="{668FFEA6-0A9B-418A-8543-0AF17DA50AC1}"/>
    <cellStyle name="20% - Accent3 13 2 5" xfId="4636" xr:uid="{2E0E6D9D-60EF-4C18-9B03-18790436A03F}"/>
    <cellStyle name="20% - Accent3 13 2 5 2" xfId="4637" xr:uid="{2622CFE7-FB71-4127-B794-A6AC56654B23}"/>
    <cellStyle name="20% - Accent3 13 2 6" xfId="4638" xr:uid="{9632EFD9-B03D-4DB8-826A-A96C732B3743}"/>
    <cellStyle name="20% - Accent3 13 2 6 2" xfId="4639" xr:uid="{B0CFCBFD-2AB3-439C-B827-375AF378AEC7}"/>
    <cellStyle name="20% - Accent3 13 2 7" xfId="4640" xr:uid="{93084660-8944-4E79-86B4-6EA90E626576}"/>
    <cellStyle name="20% - Accent3 13 2 7 2" xfId="4641" xr:uid="{C4EE1FDF-307A-468E-BA42-64464051B0CC}"/>
    <cellStyle name="20% - Accent3 13 2 8" xfId="4642" xr:uid="{A26FBEC4-432C-4ED3-A7B6-294CF0BB6EFD}"/>
    <cellStyle name="20% - Accent3 13 3" xfId="4643" xr:uid="{670453AF-9039-4005-BFAA-4875A9E599EC}"/>
    <cellStyle name="20% - Accent3 13 3 2" xfId="4644" xr:uid="{5899B26A-9036-4079-A205-BCC0E6036070}"/>
    <cellStyle name="20% - Accent3 13 3 2 2" xfId="4645" xr:uid="{AC07A539-1E56-42BD-B239-0C954CAAAC9A}"/>
    <cellStyle name="20% - Accent3 13 3 2 2 2" xfId="4646" xr:uid="{5E36AD01-957F-4DDE-80E6-E7E00881899B}"/>
    <cellStyle name="20% - Accent3 13 3 2 3" xfId="4647" xr:uid="{08D6874F-A5A5-4352-A140-55A8E9F14E6A}"/>
    <cellStyle name="20% - Accent3 13 3 2 3 2" xfId="4648" xr:uid="{D43C7009-04EE-4204-8E8D-FE7A25420265}"/>
    <cellStyle name="20% - Accent3 13 3 2 4" xfId="4649" xr:uid="{A4763F75-8FBB-4B88-9D09-CBAE23E8173C}"/>
    <cellStyle name="20% - Accent3 13 3 3" xfId="4650" xr:uid="{CE83294A-652D-4BB9-BA0D-CF90B16555D4}"/>
    <cellStyle name="20% - Accent3 13 3 3 2" xfId="4651" xr:uid="{6D2F5AF1-D663-4148-AE66-1BFED9392F35}"/>
    <cellStyle name="20% - Accent3 13 3 4" xfId="4652" xr:uid="{0F3B78F1-B1BA-422A-A08C-AC9192EDAA7E}"/>
    <cellStyle name="20% - Accent3 13 3 4 2" xfId="4653" xr:uid="{49FEB4B0-325D-4204-AEF6-C6664EFBE185}"/>
    <cellStyle name="20% - Accent3 13 3 5" xfId="4654" xr:uid="{ECF97281-854C-4B51-9A4A-EEE93C0A80A9}"/>
    <cellStyle name="20% - Accent3 13 3 5 2" xfId="4655" xr:uid="{515E177A-40EE-48F2-98D6-CD8698FC9707}"/>
    <cellStyle name="20% - Accent3 13 3 6" xfId="4656" xr:uid="{4D9AC940-486F-4D9B-BBE6-395B1D96BAD1}"/>
    <cellStyle name="20% - Accent3 13 4" xfId="4657" xr:uid="{C7544731-83F6-4B49-8471-79BDAA932B6A}"/>
    <cellStyle name="20% - Accent3 13 4 2" xfId="4658" xr:uid="{9F331A1B-4E73-4B8B-8D02-8F90F82B5E6F}"/>
    <cellStyle name="20% - Accent3 13 4 2 2" xfId="4659" xr:uid="{E02ECA3E-00DD-46DF-8275-CA955F7905D4}"/>
    <cellStyle name="20% - Accent3 13 4 3" xfId="4660" xr:uid="{2E848136-951A-468B-BB37-87A65BEA01FE}"/>
    <cellStyle name="20% - Accent3 13 4 3 2" xfId="4661" xr:uid="{F1084CB9-8CBF-4E87-9F29-27FFD0476CDD}"/>
    <cellStyle name="20% - Accent3 13 4 4" xfId="4662" xr:uid="{8E47865D-27F0-4B0D-8052-35A22416AB4E}"/>
    <cellStyle name="20% - Accent3 13 5" xfId="4663" xr:uid="{2B04C347-B6B8-4551-9C0D-54705FC8615D}"/>
    <cellStyle name="20% - Accent3 13 5 2" xfId="4664" xr:uid="{8700744A-00DD-4DBE-8489-CA6F4E6790F2}"/>
    <cellStyle name="20% - Accent3 13 6" xfId="4665" xr:uid="{E835CCCB-4297-4787-A123-2CE91FABB724}"/>
    <cellStyle name="20% - Accent3 13 6 2" xfId="4666" xr:uid="{F281634D-C6A3-4987-9D19-E41F1DB279A2}"/>
    <cellStyle name="20% - Accent3 13 7" xfId="4667" xr:uid="{4BF9C1D1-DF36-44E7-BECB-B50A7F90A1A7}"/>
    <cellStyle name="20% - Accent3 13 7 2" xfId="4668" xr:uid="{5DBEAD0C-398B-40D2-ADF8-BE8DAC2CFB85}"/>
    <cellStyle name="20% - Accent3 13 8" xfId="4669" xr:uid="{E855D527-1541-4787-8C52-D3549FEC1B29}"/>
    <cellStyle name="20% - Accent3 13 8 2" xfId="4670" xr:uid="{B1BECFB2-0956-4CCD-A89B-20D1A04A246E}"/>
    <cellStyle name="20% - Accent3 13 9" xfId="4671" xr:uid="{E93068B0-AB18-4456-B3F3-6EBBC39B7EFF}"/>
    <cellStyle name="20% - Accent3 13 9 2" xfId="4672" xr:uid="{2BE88C64-F7CC-4144-92CE-9F1F1E7255C8}"/>
    <cellStyle name="20% - Accent3 14" xfId="4673" xr:uid="{EB64B786-8296-42B0-8CE4-018DCFD17E09}"/>
    <cellStyle name="20% - Accent3 14 10" xfId="4674" xr:uid="{A6AF1889-7CD9-4FE3-8CD5-82810C9A711E}"/>
    <cellStyle name="20% - Accent3 14 2" xfId="4675" xr:uid="{39E4AF28-9CFA-489B-BCA1-DD0540F01731}"/>
    <cellStyle name="20% - Accent3 14 2 2" xfId="4676" xr:uid="{464C6128-B86B-421A-9962-5162EE8B4E6A}"/>
    <cellStyle name="20% - Accent3 14 2 2 2" xfId="4677" xr:uid="{AF80DA3A-196F-41EC-8562-554068920297}"/>
    <cellStyle name="20% - Accent3 14 2 2 2 2" xfId="4678" xr:uid="{B4008984-D15D-42EA-B190-E4D8BDF13213}"/>
    <cellStyle name="20% - Accent3 14 2 2 3" xfId="4679" xr:uid="{1E04E29A-CB8A-40EA-8805-C8B42D0A4D3B}"/>
    <cellStyle name="20% - Accent3 14 2 2 3 2" xfId="4680" xr:uid="{55D7B74F-AB7A-4BAD-BE85-92BE44C5EB03}"/>
    <cellStyle name="20% - Accent3 14 2 2 4" xfId="4681" xr:uid="{7F91F529-B0B8-4857-AE1E-DE9C6107DC89}"/>
    <cellStyle name="20% - Accent3 14 2 3" xfId="4682" xr:uid="{23D45CAE-5C4B-4F72-8C3C-B60815D55254}"/>
    <cellStyle name="20% - Accent3 14 2 3 2" xfId="4683" xr:uid="{3B6AF23D-3744-438C-94DA-B216AE3B3CB2}"/>
    <cellStyle name="20% - Accent3 14 2 4" xfId="4684" xr:uid="{7C5EF660-3497-4412-86A5-DD1FB92774B1}"/>
    <cellStyle name="20% - Accent3 14 2 4 2" xfId="4685" xr:uid="{BD98B1E0-1D94-4B91-8B11-1754672DC0A5}"/>
    <cellStyle name="20% - Accent3 14 2 5" xfId="4686" xr:uid="{4C3215CD-E966-4AA2-8819-7BE26125A4C2}"/>
    <cellStyle name="20% - Accent3 14 2 5 2" xfId="4687" xr:uid="{F6F45025-150A-4A6F-B108-BC9DAF647DB9}"/>
    <cellStyle name="20% - Accent3 14 2 6" xfId="4688" xr:uid="{5B591FAC-A7DD-4644-AC60-9903F2023F95}"/>
    <cellStyle name="20% - Accent3 14 2 6 2" xfId="4689" xr:uid="{DAD3E463-3A96-4403-B152-3D005DD89527}"/>
    <cellStyle name="20% - Accent3 14 2 7" xfId="4690" xr:uid="{A16DA863-0003-4D87-A4BA-7F357C235276}"/>
    <cellStyle name="20% - Accent3 14 2 7 2" xfId="4691" xr:uid="{5899372E-DA72-458C-B52C-88046527ED47}"/>
    <cellStyle name="20% - Accent3 14 2 8" xfId="4692" xr:uid="{828459AF-0229-4B2E-8092-EC6ED54FD0D6}"/>
    <cellStyle name="20% - Accent3 14 3" xfId="4693" xr:uid="{39220166-5E67-42C1-86C9-2495CAAF4CC5}"/>
    <cellStyle name="20% - Accent3 14 3 2" xfId="4694" xr:uid="{6E06BA28-CD82-4938-86EA-062A11C89C38}"/>
    <cellStyle name="20% - Accent3 14 3 2 2" xfId="4695" xr:uid="{89FE24AD-955A-42E5-9CFE-2E6B40A91E27}"/>
    <cellStyle name="20% - Accent3 14 3 2 2 2" xfId="4696" xr:uid="{5A7322CE-4B33-4A93-A852-AC2CB1C54706}"/>
    <cellStyle name="20% - Accent3 14 3 2 3" xfId="4697" xr:uid="{336847B6-336D-4069-9466-CB1DBD2B9819}"/>
    <cellStyle name="20% - Accent3 14 3 2 3 2" xfId="4698" xr:uid="{FCE73670-74A7-40D3-9915-910AF6D41AF2}"/>
    <cellStyle name="20% - Accent3 14 3 2 4" xfId="4699" xr:uid="{6490A2D9-B277-4ED6-863B-6BE0B203A08E}"/>
    <cellStyle name="20% - Accent3 14 3 3" xfId="4700" xr:uid="{AD2246CA-2438-4483-A61B-F3397FE95645}"/>
    <cellStyle name="20% - Accent3 14 3 3 2" xfId="4701" xr:uid="{1FBE8528-F1B9-41BD-A4B0-87AE91AEAE40}"/>
    <cellStyle name="20% - Accent3 14 3 4" xfId="4702" xr:uid="{D7E30AF6-3197-402B-9D0E-B076118C8155}"/>
    <cellStyle name="20% - Accent3 14 3 4 2" xfId="4703" xr:uid="{0D0781DE-CE28-4DF8-92D4-C56D207C383C}"/>
    <cellStyle name="20% - Accent3 14 3 5" xfId="4704" xr:uid="{94B24C12-087E-43E6-8D5A-026A6AB59522}"/>
    <cellStyle name="20% - Accent3 14 3 5 2" xfId="4705" xr:uid="{1BC562B8-2B40-44BB-85B9-3D8F9AC60DC8}"/>
    <cellStyle name="20% - Accent3 14 3 6" xfId="4706" xr:uid="{B07D150C-EE86-4E53-B84F-6BA048F1828D}"/>
    <cellStyle name="20% - Accent3 14 4" xfId="4707" xr:uid="{51C1BEA8-0BE2-41F5-9475-A6916BABC875}"/>
    <cellStyle name="20% - Accent3 14 4 2" xfId="4708" xr:uid="{6D55F29E-28A0-4642-A9B1-5AAB72C68E27}"/>
    <cellStyle name="20% - Accent3 14 4 2 2" xfId="4709" xr:uid="{4D8D3740-BC96-458E-B1D1-4601E3E7178E}"/>
    <cellStyle name="20% - Accent3 14 4 3" xfId="4710" xr:uid="{0CF9BA22-884F-433E-B181-C6BAEF4AFEAF}"/>
    <cellStyle name="20% - Accent3 14 4 3 2" xfId="4711" xr:uid="{1DFD2E6C-A74C-4223-8C3E-D255A0328C7E}"/>
    <cellStyle name="20% - Accent3 14 4 4" xfId="4712" xr:uid="{87E37A34-9FF7-480B-ABD9-8D284CE62361}"/>
    <cellStyle name="20% - Accent3 14 5" xfId="4713" xr:uid="{E65E73A0-570B-467D-92E6-75DF2FEF560F}"/>
    <cellStyle name="20% - Accent3 14 5 2" xfId="4714" xr:uid="{51B78EC0-F6C1-4A15-AC8D-562A88893FF7}"/>
    <cellStyle name="20% - Accent3 14 6" xfId="4715" xr:uid="{3572B5D7-36E1-44F1-B5B6-8B875A73C620}"/>
    <cellStyle name="20% - Accent3 14 6 2" xfId="4716" xr:uid="{56D22325-465D-4880-9822-2E68C346060F}"/>
    <cellStyle name="20% - Accent3 14 7" xfId="4717" xr:uid="{60D18D36-B96B-4ADE-9513-F5363E413E18}"/>
    <cellStyle name="20% - Accent3 14 7 2" xfId="4718" xr:uid="{CE162D38-2D45-43F4-89DB-ABDEB0A86716}"/>
    <cellStyle name="20% - Accent3 14 8" xfId="4719" xr:uid="{C91B4BA7-3C08-4ADF-B179-1A3DEF44BEFA}"/>
    <cellStyle name="20% - Accent3 14 8 2" xfId="4720" xr:uid="{9BAD3E71-63C9-4FA2-AB00-0C0337E401AE}"/>
    <cellStyle name="20% - Accent3 14 9" xfId="4721" xr:uid="{DEE1C938-E0EA-4C42-8279-1F81CE52999E}"/>
    <cellStyle name="20% - Accent3 14 9 2" xfId="4722" xr:uid="{70F99075-2C11-4D38-94D4-EA2EA6C2D15E}"/>
    <cellStyle name="20% - Accent3 15" xfId="4723" xr:uid="{1AB90B9B-2190-4E30-811A-CB808D2D644F}"/>
    <cellStyle name="20% - Accent3 15 10" xfId="4724" xr:uid="{F8DD854C-A4A4-498F-9B1F-E78B1922A779}"/>
    <cellStyle name="20% - Accent3 15 2" xfId="4725" xr:uid="{3EE20E94-352A-481C-9E59-24B3D8B33CDF}"/>
    <cellStyle name="20% - Accent3 15 2 2" xfId="4726" xr:uid="{00B6E69B-080A-4D04-99F6-BF44774EF897}"/>
    <cellStyle name="20% - Accent3 15 2 2 2" xfId="4727" xr:uid="{C6193D9B-DD85-4064-A33C-7A330380C177}"/>
    <cellStyle name="20% - Accent3 15 2 2 2 2" xfId="4728" xr:uid="{F307D12A-5D87-406D-A2F4-A97FAB3F4A52}"/>
    <cellStyle name="20% - Accent3 15 2 2 3" xfId="4729" xr:uid="{34EBC091-15BB-4670-A059-74B7B02F8005}"/>
    <cellStyle name="20% - Accent3 15 2 2 3 2" xfId="4730" xr:uid="{A89AE5AC-14BB-4179-A826-0BBDF525F11C}"/>
    <cellStyle name="20% - Accent3 15 2 2 4" xfId="4731" xr:uid="{88F83DA8-379B-45DA-B602-8C4253112CF6}"/>
    <cellStyle name="20% - Accent3 15 2 3" xfId="4732" xr:uid="{F40F7FE1-ED88-40B3-84A9-823035B7125F}"/>
    <cellStyle name="20% - Accent3 15 2 3 2" xfId="4733" xr:uid="{33109CAE-6A5C-4895-94B9-48E0E4B73FAB}"/>
    <cellStyle name="20% - Accent3 15 2 4" xfId="4734" xr:uid="{0A83919C-9FC9-40CD-AA3C-35F7BC335972}"/>
    <cellStyle name="20% - Accent3 15 2 4 2" xfId="4735" xr:uid="{0E496425-DD1C-44F9-8C88-997D72CA4B0C}"/>
    <cellStyle name="20% - Accent3 15 2 5" xfId="4736" xr:uid="{7E68C893-F19D-4537-BC2B-9AD3C1D7CD88}"/>
    <cellStyle name="20% - Accent3 15 2 5 2" xfId="4737" xr:uid="{ADB20515-9780-4F1D-A234-CA9A3A779252}"/>
    <cellStyle name="20% - Accent3 15 2 6" xfId="4738" xr:uid="{8B038C81-4AAA-4DA6-820E-5A5B7D6D56DA}"/>
    <cellStyle name="20% - Accent3 15 2 6 2" xfId="4739" xr:uid="{784F7970-F54A-4292-BFE7-0BF2DB88DA2A}"/>
    <cellStyle name="20% - Accent3 15 2 7" xfId="4740" xr:uid="{1CC18B50-B86A-4436-B981-8829EA24A9CA}"/>
    <cellStyle name="20% - Accent3 15 2 7 2" xfId="4741" xr:uid="{C2F8CF1F-4EA0-4FDD-ACCF-7A6BD5C67426}"/>
    <cellStyle name="20% - Accent3 15 2 8" xfId="4742" xr:uid="{BE13BB29-46AA-43BC-A1FF-91C8C0BF67AA}"/>
    <cellStyle name="20% - Accent3 15 3" xfId="4743" xr:uid="{D14398AF-86E7-43E6-8206-2932AB6CBF7C}"/>
    <cellStyle name="20% - Accent3 15 3 2" xfId="4744" xr:uid="{C2BBA10B-2103-4200-A612-15A621C40F95}"/>
    <cellStyle name="20% - Accent3 15 3 2 2" xfId="4745" xr:uid="{EA48F2C8-C2C9-4926-8E5D-5CF790190997}"/>
    <cellStyle name="20% - Accent3 15 3 2 2 2" xfId="4746" xr:uid="{1AB64E82-279D-4144-A4E2-320542534245}"/>
    <cellStyle name="20% - Accent3 15 3 2 3" xfId="4747" xr:uid="{270CE680-B39F-4808-9E54-2FC0548AC1E1}"/>
    <cellStyle name="20% - Accent3 15 3 2 3 2" xfId="4748" xr:uid="{B99C6BF9-925A-441F-8995-687D0306B9B4}"/>
    <cellStyle name="20% - Accent3 15 3 2 4" xfId="4749" xr:uid="{8A1394DE-A9DE-463B-917F-44D643557F5C}"/>
    <cellStyle name="20% - Accent3 15 3 3" xfId="4750" xr:uid="{8C082F1F-18E4-4873-B594-5FE9B0B2187D}"/>
    <cellStyle name="20% - Accent3 15 3 3 2" xfId="4751" xr:uid="{351642BB-443E-45CF-87F2-D2E3B23C691C}"/>
    <cellStyle name="20% - Accent3 15 3 4" xfId="4752" xr:uid="{A89EDD44-510F-4360-B91A-3D5DE5188823}"/>
    <cellStyle name="20% - Accent3 15 3 4 2" xfId="4753" xr:uid="{448CBC41-A277-4B2F-97C9-89E692957315}"/>
    <cellStyle name="20% - Accent3 15 3 5" xfId="4754" xr:uid="{8C86202E-B60B-4E1E-B630-D8531DA8FCBB}"/>
    <cellStyle name="20% - Accent3 15 3 5 2" xfId="4755" xr:uid="{61F45AB5-026B-4096-B2A7-B7202FF44E9D}"/>
    <cellStyle name="20% - Accent3 15 3 6" xfId="4756" xr:uid="{9330B745-D50D-4CE5-8BD3-0CEFD26BCB83}"/>
    <cellStyle name="20% - Accent3 15 4" xfId="4757" xr:uid="{4EBC33E8-5D84-46DF-82A7-38BB214F0D2A}"/>
    <cellStyle name="20% - Accent3 15 4 2" xfId="4758" xr:uid="{B6B75E93-59A8-43A5-A52A-F5C6427FA7BC}"/>
    <cellStyle name="20% - Accent3 15 4 2 2" xfId="4759" xr:uid="{3E726191-F84D-4DF0-9134-1A33AEA4C78F}"/>
    <cellStyle name="20% - Accent3 15 4 3" xfId="4760" xr:uid="{B1D4230A-C461-42FC-A7C2-99A6DAD5C031}"/>
    <cellStyle name="20% - Accent3 15 4 3 2" xfId="4761" xr:uid="{5A2F3E31-5309-47DB-BBC9-B623F0165E4E}"/>
    <cellStyle name="20% - Accent3 15 4 4" xfId="4762" xr:uid="{98A12382-7AF3-455B-BBF0-156985BE58C8}"/>
    <cellStyle name="20% - Accent3 15 5" xfId="4763" xr:uid="{167FEC56-1E1F-4CFE-A76A-5BA32717DBB2}"/>
    <cellStyle name="20% - Accent3 15 5 2" xfId="4764" xr:uid="{1AE40358-061D-4F42-9C84-8117FB35660E}"/>
    <cellStyle name="20% - Accent3 15 6" xfId="4765" xr:uid="{34372EA6-6DC6-4A98-9A3F-82F3D33C40EF}"/>
    <cellStyle name="20% - Accent3 15 6 2" xfId="4766" xr:uid="{2ABF2BAF-6EDB-45B7-9AE0-F361A7746EB3}"/>
    <cellStyle name="20% - Accent3 15 7" xfId="4767" xr:uid="{C1FA6650-8C15-4018-941E-0BBF2E98341F}"/>
    <cellStyle name="20% - Accent3 15 7 2" xfId="4768" xr:uid="{682995CC-4ECC-49DA-9A84-32CA5C027028}"/>
    <cellStyle name="20% - Accent3 15 8" xfId="4769" xr:uid="{9D1EF315-2D65-4031-AC87-892A447A99A1}"/>
    <cellStyle name="20% - Accent3 15 8 2" xfId="4770" xr:uid="{8F184C3B-F3D7-45BA-B8B5-0CE7DE6F1108}"/>
    <cellStyle name="20% - Accent3 15 9" xfId="4771" xr:uid="{7D3AAB41-4335-4F79-A56C-B2F2DDBAD53D}"/>
    <cellStyle name="20% - Accent3 15 9 2" xfId="4772" xr:uid="{5827B067-5A45-43C0-9925-B3AD035D5D1A}"/>
    <cellStyle name="20% - Accent3 16" xfId="4773" xr:uid="{9578531E-7A08-4815-9F36-158B0F40C6DC}"/>
    <cellStyle name="20% - Accent3 16 10" xfId="4774" xr:uid="{3AD0C3BE-364C-4BD4-883D-9E2040401A8E}"/>
    <cellStyle name="20% - Accent3 16 2" xfId="4775" xr:uid="{111E021A-2457-4C61-B81E-3C41A23911C6}"/>
    <cellStyle name="20% - Accent3 16 2 2" xfId="4776" xr:uid="{26D40A65-1B26-4052-934F-7714A79A7954}"/>
    <cellStyle name="20% - Accent3 16 2 2 2" xfId="4777" xr:uid="{ED77A3A9-7C4D-4155-ACFF-0B09DD916A6D}"/>
    <cellStyle name="20% - Accent3 16 2 2 2 2" xfId="4778" xr:uid="{0202D731-D4D2-4A45-9DC3-9A7511A6ACFB}"/>
    <cellStyle name="20% - Accent3 16 2 2 3" xfId="4779" xr:uid="{EB348C08-0168-4EA7-AF14-353D30E9892D}"/>
    <cellStyle name="20% - Accent3 16 2 2 3 2" xfId="4780" xr:uid="{0C671BFF-B902-4F3C-AFD3-EE7772DFD85C}"/>
    <cellStyle name="20% - Accent3 16 2 2 4" xfId="4781" xr:uid="{EF9F4B9E-EE8E-474E-AF0D-0FAD08B29623}"/>
    <cellStyle name="20% - Accent3 16 2 3" xfId="4782" xr:uid="{215942C1-CE4B-4FFD-86BB-897FB9B19D2C}"/>
    <cellStyle name="20% - Accent3 16 2 3 2" xfId="4783" xr:uid="{6D96CF67-3B37-4ECF-80F9-81B2E9824C5F}"/>
    <cellStyle name="20% - Accent3 16 2 4" xfId="4784" xr:uid="{BA2D5ABA-FE3E-4CC7-8C4B-3C820E6C9EAD}"/>
    <cellStyle name="20% - Accent3 16 2 4 2" xfId="4785" xr:uid="{6C879538-84EF-4D94-A828-3AFEB2F67235}"/>
    <cellStyle name="20% - Accent3 16 2 5" xfId="4786" xr:uid="{E3B201A0-C33E-49DE-A725-46D02DA20630}"/>
    <cellStyle name="20% - Accent3 16 2 5 2" xfId="4787" xr:uid="{13BC8AAD-B566-44F2-89D0-2DF8B268D4F4}"/>
    <cellStyle name="20% - Accent3 16 2 6" xfId="4788" xr:uid="{DB2A3E11-C58B-4574-82BA-E325EAEF1033}"/>
    <cellStyle name="20% - Accent3 16 2 6 2" xfId="4789" xr:uid="{A0FFFF66-89D7-426A-B6FF-1DB2B8C7F903}"/>
    <cellStyle name="20% - Accent3 16 2 7" xfId="4790" xr:uid="{1A2D4C61-565B-4A1F-800C-8EF69D9EFA36}"/>
    <cellStyle name="20% - Accent3 16 2 7 2" xfId="4791" xr:uid="{9921CC2B-1459-4AE5-A3C5-F70427B3BD3F}"/>
    <cellStyle name="20% - Accent3 16 2 8" xfId="4792" xr:uid="{F9ECD093-0C63-4EFC-8394-F0CEC0E9CE9C}"/>
    <cellStyle name="20% - Accent3 16 3" xfId="4793" xr:uid="{AC567BE5-7111-4134-8303-95A312158231}"/>
    <cellStyle name="20% - Accent3 16 3 2" xfId="4794" xr:uid="{3A5F7E65-D8CC-4867-B4A8-74582442A9CD}"/>
    <cellStyle name="20% - Accent3 16 3 2 2" xfId="4795" xr:uid="{825577FC-4719-494F-B46B-BC7310D571F2}"/>
    <cellStyle name="20% - Accent3 16 3 2 2 2" xfId="4796" xr:uid="{1A268834-F18A-4522-B014-489C99275406}"/>
    <cellStyle name="20% - Accent3 16 3 2 3" xfId="4797" xr:uid="{141110E2-7626-4990-9390-1199B0A4D77B}"/>
    <cellStyle name="20% - Accent3 16 3 2 3 2" xfId="4798" xr:uid="{A5ED34D7-FC00-414F-B4D1-E9935E728707}"/>
    <cellStyle name="20% - Accent3 16 3 2 4" xfId="4799" xr:uid="{3CA2191F-7D08-4F45-A2DA-39DADB1D75C2}"/>
    <cellStyle name="20% - Accent3 16 3 3" xfId="4800" xr:uid="{103E8FB3-7B42-46FA-958B-BC41DC867730}"/>
    <cellStyle name="20% - Accent3 16 3 3 2" xfId="4801" xr:uid="{C7581B8F-AA34-4689-B9A7-BD83A8297102}"/>
    <cellStyle name="20% - Accent3 16 3 4" xfId="4802" xr:uid="{E5DDB7E6-91A1-4933-A180-50CEF8084A55}"/>
    <cellStyle name="20% - Accent3 16 3 4 2" xfId="4803" xr:uid="{702F7CFD-0AD2-42A4-9F32-40DEFB829FF3}"/>
    <cellStyle name="20% - Accent3 16 3 5" xfId="4804" xr:uid="{6442764F-E420-4AEE-825D-E3F24D996996}"/>
    <cellStyle name="20% - Accent3 16 3 5 2" xfId="4805" xr:uid="{F64A740E-8573-42FF-8309-30A75B6CD013}"/>
    <cellStyle name="20% - Accent3 16 3 6" xfId="4806" xr:uid="{98EA363D-77B5-4E9F-8DCC-4820E7D759D4}"/>
    <cellStyle name="20% - Accent3 16 4" xfId="4807" xr:uid="{D117CEDF-F2C1-48BC-8A9D-727BC9A6307A}"/>
    <cellStyle name="20% - Accent3 16 4 2" xfId="4808" xr:uid="{F558C5FF-BF7E-4851-A92B-06C79303B2DA}"/>
    <cellStyle name="20% - Accent3 16 4 2 2" xfId="4809" xr:uid="{965654B4-0E2F-4B13-BB69-4764180AA886}"/>
    <cellStyle name="20% - Accent3 16 4 3" xfId="4810" xr:uid="{E2045AF4-118C-4554-BCCA-2437D97996B5}"/>
    <cellStyle name="20% - Accent3 16 4 3 2" xfId="4811" xr:uid="{6BEACCEC-2973-4BC5-BCF3-807514629E78}"/>
    <cellStyle name="20% - Accent3 16 4 4" xfId="4812" xr:uid="{379709ED-38C8-469F-9C60-2A33733594E6}"/>
    <cellStyle name="20% - Accent3 16 5" xfId="4813" xr:uid="{D94F97EF-74A4-412D-9052-53AA210E3622}"/>
    <cellStyle name="20% - Accent3 16 5 2" xfId="4814" xr:uid="{B87908BE-B4FC-4D47-9EEF-896B51754EBC}"/>
    <cellStyle name="20% - Accent3 16 6" xfId="4815" xr:uid="{06787783-977D-4683-845E-A717F9EE0E73}"/>
    <cellStyle name="20% - Accent3 16 6 2" xfId="4816" xr:uid="{0161DFC7-E88F-4696-93F5-F7B100C47846}"/>
    <cellStyle name="20% - Accent3 16 7" xfId="4817" xr:uid="{62BD2174-7923-4820-8ECD-24193FDDFB07}"/>
    <cellStyle name="20% - Accent3 16 7 2" xfId="4818" xr:uid="{6A4678E6-C519-4163-8AA0-8A1F618C77FA}"/>
    <cellStyle name="20% - Accent3 16 8" xfId="4819" xr:uid="{3432B5EA-7A95-4C5C-8BC8-11585BFE9651}"/>
    <cellStyle name="20% - Accent3 16 8 2" xfId="4820" xr:uid="{3B3D457B-EFE6-4193-95A9-0642FC1A5A19}"/>
    <cellStyle name="20% - Accent3 16 9" xfId="4821" xr:uid="{7E341659-014B-4FB5-AF82-D6983082CC27}"/>
    <cellStyle name="20% - Accent3 16 9 2" xfId="4822" xr:uid="{EF1EFDBD-0030-4E57-904E-6DAFB37CB721}"/>
    <cellStyle name="20% - Accent3 17" xfId="4823" xr:uid="{9A417D3C-7740-4BB9-88A0-C492F91EDD50}"/>
    <cellStyle name="20% - Accent3 17 2" xfId="4824" xr:uid="{24BFBFF6-A91F-4046-97BA-E382555B1504}"/>
    <cellStyle name="20% - Accent3 17 2 2" xfId="4825" xr:uid="{5E2835AC-0C67-483E-807E-095BBB3AEFA7}"/>
    <cellStyle name="20% - Accent3 17 2 2 2" xfId="4826" xr:uid="{C541302B-D794-4CA4-8951-4127B9423FBE}"/>
    <cellStyle name="20% - Accent3 17 2 3" xfId="4827" xr:uid="{38B3BD1A-88B9-4241-BA29-9770E79F0940}"/>
    <cellStyle name="20% - Accent3 17 2 3 2" xfId="4828" xr:uid="{D44F6D9B-DB70-46D4-BF7A-37DB53C64C38}"/>
    <cellStyle name="20% - Accent3 17 2 4" xfId="4829" xr:uid="{9F9F5886-E7A3-4B45-B013-EDAFA84A8E0A}"/>
    <cellStyle name="20% - Accent3 17 2 4 2" xfId="4830" xr:uid="{BC658242-C815-4D85-AF54-3BDD27D3FB9C}"/>
    <cellStyle name="20% - Accent3 17 2 5" xfId="4831" xr:uid="{BE69F718-D5EE-481C-97C8-EC4E160FF21A}"/>
    <cellStyle name="20% - Accent3 17 2 5 2" xfId="4832" xr:uid="{CABBD81A-AB59-4B6E-9DA9-2B05AF5F6FAC}"/>
    <cellStyle name="20% - Accent3 17 2 6" xfId="4833" xr:uid="{4BB8E383-59A0-469D-B139-69011A9E1B8D}"/>
    <cellStyle name="20% - Accent3 17 3" xfId="4834" xr:uid="{2A778015-67E1-4D0B-B4D3-0F16D301F14C}"/>
    <cellStyle name="20% - Accent3 17 3 2" xfId="4835" xr:uid="{0655E912-6CF8-4B91-A8D8-27CB9AF06D11}"/>
    <cellStyle name="20% - Accent3 17 4" xfId="4836" xr:uid="{57FBBC2F-E0D2-47E2-AF7A-0CBB114C9FB5}"/>
    <cellStyle name="20% - Accent3 17 4 2" xfId="4837" xr:uid="{5379FD48-1973-4B6A-B830-6D940C6A39B3}"/>
    <cellStyle name="20% - Accent3 17 5" xfId="4838" xr:uid="{EFD69F07-D263-409A-A3B0-70CCFF8AEE8D}"/>
    <cellStyle name="20% - Accent3 17 5 2" xfId="4839" xr:uid="{D704CE1B-B5B7-44F4-A0B0-EEE0D42892B3}"/>
    <cellStyle name="20% - Accent3 17 6" xfId="4840" xr:uid="{CD2B457D-DF4E-4687-A927-BE66FD511488}"/>
    <cellStyle name="20% - Accent3 17 6 2" xfId="4841" xr:uid="{3E0CC7E9-013A-4291-A8FA-43D68E710CA5}"/>
    <cellStyle name="20% - Accent3 17 7" xfId="4842" xr:uid="{14F995CE-791D-4AF1-BC4E-A867E5BC21AE}"/>
    <cellStyle name="20% - Accent3 17 7 2" xfId="4843" xr:uid="{CC2D779F-B6C9-46B2-A534-A27D92532DDE}"/>
    <cellStyle name="20% - Accent3 17 8" xfId="4844" xr:uid="{F9D4E7D7-C324-4BAF-9EB0-ACA5D8D75F7A}"/>
    <cellStyle name="20% - Accent3 18" xfId="4845" xr:uid="{9D205467-981C-4B10-94FA-E2EBCD676FFA}"/>
    <cellStyle name="20% - Accent3 18 2" xfId="4846" xr:uid="{874DE647-EB45-4F5F-A2AB-625083061DAD}"/>
    <cellStyle name="20% - Accent3 18 2 2" xfId="4847" xr:uid="{B5DED74A-6D12-4CCF-9815-7799C4B6EF00}"/>
    <cellStyle name="20% - Accent3 18 2 2 2" xfId="4848" xr:uid="{A5AFA49A-774D-4E55-8FC9-A6E271B5CC6A}"/>
    <cellStyle name="20% - Accent3 18 2 3" xfId="4849" xr:uid="{5FC62A81-A0BB-43EA-9821-FD1640B5691D}"/>
    <cellStyle name="20% - Accent3 18 2 3 2" xfId="4850" xr:uid="{EB9DA81F-EB9C-4F56-8BB7-2B1D7673EC90}"/>
    <cellStyle name="20% - Accent3 18 2 4" xfId="4851" xr:uid="{40CBD254-21B6-464A-8014-C630F795BD43}"/>
    <cellStyle name="20% - Accent3 18 3" xfId="4852" xr:uid="{6FB5A816-4E8E-4200-AD1B-F11A1F42197D}"/>
    <cellStyle name="20% - Accent3 18 3 2" xfId="4853" xr:uid="{77323226-F113-42B4-A520-78D3BC326161}"/>
    <cellStyle name="20% - Accent3 18 4" xfId="4854" xr:uid="{6A42C779-934E-4505-A229-7491D2E09150}"/>
    <cellStyle name="20% - Accent3 18 4 2" xfId="4855" xr:uid="{3F0C76C7-C841-47E4-8A50-014CEA17FB0A}"/>
    <cellStyle name="20% - Accent3 18 5" xfId="4856" xr:uid="{E39C0217-9675-436C-85E8-57A78FEAB2CC}"/>
    <cellStyle name="20% - Accent3 18 5 2" xfId="4857" xr:uid="{5DAE4CF0-6D0A-4AA6-B861-E0B7E0A1CB70}"/>
    <cellStyle name="20% - Accent3 18 6" xfId="4858" xr:uid="{D396F2D4-0E1B-4963-815F-69984B8391C1}"/>
    <cellStyle name="20% - Accent3 18 6 2" xfId="4859" xr:uid="{BB2B2DF2-27E7-4F18-881F-DB59EF38CCB0}"/>
    <cellStyle name="20% - Accent3 18 7" xfId="4860" xr:uid="{44FBD248-28FA-49B2-A265-C163D8307575}"/>
    <cellStyle name="20% - Accent3 18 7 2" xfId="4861" xr:uid="{21CB4561-A1A7-4B72-8CC6-2E0949E790B1}"/>
    <cellStyle name="20% - Accent3 18 8" xfId="4862" xr:uid="{8D3D6FB5-BF54-47C1-80AE-A5C0C327F2B1}"/>
    <cellStyle name="20% - Accent3 19" xfId="4863" xr:uid="{FC338564-E47D-4EFC-BFA5-D8A35BAD3129}"/>
    <cellStyle name="20% - Accent3 19 2" xfId="4864" xr:uid="{7D48A281-11D9-4172-8301-1EB0FC1DEFF0}"/>
    <cellStyle name="20% - Accent3 19 2 2" xfId="4865" xr:uid="{0898C4A2-B726-4EB5-A089-17B3724DAF50}"/>
    <cellStyle name="20% - Accent3 19 3" xfId="4866" xr:uid="{197AB9BA-A9F4-4FA2-B099-AF3A79F13901}"/>
    <cellStyle name="20% - Accent3 19 3 2" xfId="4867" xr:uid="{E0D846B7-4CF6-474C-8CDC-7D438C4171CF}"/>
    <cellStyle name="20% - Accent3 19 4" xfId="4868" xr:uid="{ABB687DC-D20A-4592-B526-816387B8BB2B}"/>
    <cellStyle name="20% - Accent3 19 4 2" xfId="4869" xr:uid="{711A76EB-1037-49C3-BF85-C1C34CEFB74A}"/>
    <cellStyle name="20% - Accent3 19 5" xfId="4870" xr:uid="{9B579F3B-8EA3-46A8-9084-F0D80E4CF079}"/>
    <cellStyle name="20% - Accent3 19 5 2" xfId="4871" xr:uid="{82D0928C-4198-4D2A-8B4D-0950A7290D1A}"/>
    <cellStyle name="20% - Accent3 19 6" xfId="4872" xr:uid="{36542181-85BE-49AA-92E0-26781B9403BF}"/>
    <cellStyle name="20% - Accent3 19 6 2" xfId="4873" xr:uid="{34DF958E-2DC1-4FD7-ABE2-6723A92F944D}"/>
    <cellStyle name="20% - Accent3 19 7" xfId="4874" xr:uid="{8D3EF8E7-C071-4A6A-BF54-A688F7EF65EE}"/>
    <cellStyle name="20% - Accent3 2" xfId="4875" xr:uid="{8118B8E6-9208-457A-BF08-57A28703781E}"/>
    <cellStyle name="20% - Accent3 2 10" xfId="4876" xr:uid="{6E633ABB-CE97-495A-8151-D739054E672B}"/>
    <cellStyle name="20% - Accent3 2 10 2" xfId="4877" xr:uid="{6945BEE4-FCB5-4F5F-A8ED-56D2C6D5787B}"/>
    <cellStyle name="20% - Accent3 2 11" xfId="4878" xr:uid="{0B2A821A-2DE2-45CB-9B08-6898BC2BBF0B}"/>
    <cellStyle name="20% - Accent3 2 11 2" xfId="4879" xr:uid="{B082DBF3-66DC-4328-A23E-37970C603907}"/>
    <cellStyle name="20% - Accent3 2 12" xfId="4880" xr:uid="{2E92AF73-9744-4D5D-9FA0-41DDBB48131D}"/>
    <cellStyle name="20% - Accent3 2 12 2" xfId="4881" xr:uid="{8B1349B8-218F-4D86-9325-4ED7B2188FF4}"/>
    <cellStyle name="20% - Accent3 2 13" xfId="4882" xr:uid="{CD764240-1052-4B38-9896-3D601E35F6DC}"/>
    <cellStyle name="20% - Accent3 2 13 2" xfId="4883" xr:uid="{C9D761C7-0103-4832-A1F5-1CE71EF7A9D1}"/>
    <cellStyle name="20% - Accent3 2 14" xfId="4884" xr:uid="{E4D063CE-5271-4D32-AA8C-2F9FB678F410}"/>
    <cellStyle name="20% - Accent3 2 14 2" xfId="4885" xr:uid="{96BDDCE3-8ABD-4AEB-843E-FF70C20FB936}"/>
    <cellStyle name="20% - Accent3 2 15" xfId="4886" xr:uid="{3CEE44DC-E90C-44A1-BE4D-CF548E0997DD}"/>
    <cellStyle name="20% - Accent3 2 15 2" xfId="4887" xr:uid="{A8AF181B-D7EE-4B66-8715-A5D858C4052B}"/>
    <cellStyle name="20% - Accent3 2 16" xfId="4888" xr:uid="{D4C19B7E-B88D-4242-A987-F7637D95CCFF}"/>
    <cellStyle name="20% - Accent3 2 17" xfId="4889" xr:uid="{8B7E9DC4-4A9F-46EE-8A9D-B6CFFF1D48E9}"/>
    <cellStyle name="20% - Accent3 2 2" xfId="4890" xr:uid="{E3BE8EFA-B25B-4CFD-AE1C-D6565EBAEBDF}"/>
    <cellStyle name="20% - Accent3 2 2 10" xfId="4891" xr:uid="{F453D597-7438-4117-BE29-B862E3F2AA1C}"/>
    <cellStyle name="20% - Accent3 2 2 10 2" xfId="4892" xr:uid="{7AD91CDB-3BA4-4497-91BF-9D17DF116380}"/>
    <cellStyle name="20% - Accent3 2 2 11" xfId="4893" xr:uid="{BBB3DACD-7616-4403-BA53-D765C98A3729}"/>
    <cellStyle name="20% - Accent3 2 2 11 2" xfId="4894" xr:uid="{0A52B716-C8EC-4F07-AD75-0F69AB34AF79}"/>
    <cellStyle name="20% - Accent3 2 2 12" xfId="4895" xr:uid="{6F077B61-6373-4E39-9FA9-E59000C6EEA9}"/>
    <cellStyle name="20% - Accent3 2 2 2" xfId="4896" xr:uid="{02555773-D364-4345-AD8E-C547C9BD7101}"/>
    <cellStyle name="20% - Accent3 2 2 2 10" xfId="4897" xr:uid="{1818F2BC-74F3-4130-9491-5A29DAA536B8}"/>
    <cellStyle name="20% - Accent3 2 2 2 2" xfId="4898" xr:uid="{5E6ABE22-E991-49B4-A741-B469F6C456C1}"/>
    <cellStyle name="20% - Accent3 2 2 2 2 2" xfId="4899" xr:uid="{798D7840-8FCB-4709-93F1-A1B2148854E6}"/>
    <cellStyle name="20% - Accent3 2 2 2 2 2 2" xfId="4900" xr:uid="{B97961EA-9D07-47F0-A9C0-43FB647F1D8F}"/>
    <cellStyle name="20% - Accent3 2 2 2 2 2 2 2" xfId="4901" xr:uid="{B5F1B945-EA7D-4873-B82B-61F623350CB2}"/>
    <cellStyle name="20% - Accent3 2 2 2 2 2 3" xfId="4902" xr:uid="{BDA73EE1-D35C-413D-ADCC-D2FD6CF4B207}"/>
    <cellStyle name="20% - Accent3 2 2 2 2 2 3 2" xfId="4903" xr:uid="{DA1B2ED6-D101-40B8-BDA6-4D2EB77984BA}"/>
    <cellStyle name="20% - Accent3 2 2 2 2 2 4" xfId="4904" xr:uid="{FB07304B-452B-48BD-848B-2E66D610E63E}"/>
    <cellStyle name="20% - Accent3 2 2 2 2 3" xfId="4905" xr:uid="{C39C9FDA-9CC6-4CF9-96EB-F3A06BC890F1}"/>
    <cellStyle name="20% - Accent3 2 2 2 2 3 2" xfId="4906" xr:uid="{02F3493D-3195-457F-8DCD-FF024266EF02}"/>
    <cellStyle name="20% - Accent3 2 2 2 2 4" xfId="4907" xr:uid="{AA0992D1-5AAF-4CBF-950E-8820AC058472}"/>
    <cellStyle name="20% - Accent3 2 2 2 2 4 2" xfId="4908" xr:uid="{2C9BF600-4C3E-4A0F-9753-DA03700F1452}"/>
    <cellStyle name="20% - Accent3 2 2 2 2 5" xfId="4909" xr:uid="{202BF8EB-5E1E-46B7-B141-EA68894DB48F}"/>
    <cellStyle name="20% - Accent3 2 2 2 2 5 2" xfId="4910" xr:uid="{D18862B3-2B76-4E4D-B6D7-CFAEF92930CF}"/>
    <cellStyle name="20% - Accent3 2 2 2 2 6" xfId="4911" xr:uid="{06B4D8C7-6192-464A-8CAA-EDAE3403A8FD}"/>
    <cellStyle name="20% - Accent3 2 2 2 3" xfId="4912" xr:uid="{7FFD770A-0ECB-4C03-A62E-266D9D7754DA}"/>
    <cellStyle name="20% - Accent3 2 2 2 3 2" xfId="4913" xr:uid="{79C30871-FCBC-42F2-9C0F-0F80DAE0A459}"/>
    <cellStyle name="20% - Accent3 2 2 2 3 2 2" xfId="4914" xr:uid="{C7E4C29B-48BC-4763-A06D-F0C82C4C2BDB}"/>
    <cellStyle name="20% - Accent3 2 2 2 3 2 2 2" xfId="4915" xr:uid="{3A3465C3-17FD-44EF-91D2-E4098F0EE14F}"/>
    <cellStyle name="20% - Accent3 2 2 2 3 2 3" xfId="4916" xr:uid="{DFFB2837-B91B-4B10-9D0D-3493C3290ABC}"/>
    <cellStyle name="20% - Accent3 2 2 2 3 2 3 2" xfId="4917" xr:uid="{A240205C-902A-43B6-B397-A55ED22A1772}"/>
    <cellStyle name="20% - Accent3 2 2 2 3 2 4" xfId="4918" xr:uid="{B4B08D57-A673-4763-8E06-9EB26A37578A}"/>
    <cellStyle name="20% - Accent3 2 2 2 3 3" xfId="4919" xr:uid="{00790953-2239-4B7A-9661-A678F60BEA95}"/>
    <cellStyle name="20% - Accent3 2 2 2 3 3 2" xfId="4920" xr:uid="{5113C871-BFA5-4CC3-B175-099F9383C7BC}"/>
    <cellStyle name="20% - Accent3 2 2 2 3 4" xfId="4921" xr:uid="{BDACBE3A-2D75-4284-B9EF-35C1C95D2BDB}"/>
    <cellStyle name="20% - Accent3 2 2 2 3 4 2" xfId="4922" xr:uid="{AAAD170F-7CA0-4B95-A38B-49702623B9E6}"/>
    <cellStyle name="20% - Accent3 2 2 2 3 5" xfId="4923" xr:uid="{BAD535AD-3493-4577-9984-4DC15B677096}"/>
    <cellStyle name="20% - Accent3 2 2 2 3 5 2" xfId="4924" xr:uid="{971015C3-959F-475B-BB7A-5BD7D87BE3FF}"/>
    <cellStyle name="20% - Accent3 2 2 2 3 6" xfId="4925" xr:uid="{E62DF033-0377-4449-A2A5-FAB6DF91029F}"/>
    <cellStyle name="20% - Accent3 2 2 2 4" xfId="4926" xr:uid="{01202E1C-C1CC-4F2D-81D7-0FD361E8DB7D}"/>
    <cellStyle name="20% - Accent3 2 2 2 4 2" xfId="4927" xr:uid="{0BD8C00F-5485-4106-85F2-18009E595BAC}"/>
    <cellStyle name="20% - Accent3 2 2 2 4 2 2" xfId="4928" xr:uid="{FAF9D04A-D293-4C79-8312-FAD762726AB6}"/>
    <cellStyle name="20% - Accent3 2 2 2 4 3" xfId="4929" xr:uid="{9D481CD5-930E-46EB-A6CB-CF2E0B9C184F}"/>
    <cellStyle name="20% - Accent3 2 2 2 4 3 2" xfId="4930" xr:uid="{043134C7-E623-4E34-A6AE-C8E7636EB1DF}"/>
    <cellStyle name="20% - Accent3 2 2 2 4 4" xfId="4931" xr:uid="{567C235C-C98F-41FE-A2D5-C6087B3F2F89}"/>
    <cellStyle name="20% - Accent3 2 2 2 5" xfId="4932" xr:uid="{78354C0D-BB16-4666-9DA5-2E862B5477F5}"/>
    <cellStyle name="20% - Accent3 2 2 2 5 2" xfId="4933" xr:uid="{D7B4951E-BE49-4E9B-8A71-4AE5D25C6510}"/>
    <cellStyle name="20% - Accent3 2 2 2 6" xfId="4934" xr:uid="{F9B97383-8455-429D-A617-4EFD8886564D}"/>
    <cellStyle name="20% - Accent3 2 2 2 6 2" xfId="4935" xr:uid="{DA2FE93C-7734-4AFC-9C5F-7D29AC166766}"/>
    <cellStyle name="20% - Accent3 2 2 2 7" xfId="4936" xr:uid="{404DA120-1339-4190-94CA-B6825ACAB747}"/>
    <cellStyle name="20% - Accent3 2 2 2 7 2" xfId="4937" xr:uid="{5B9ECE3B-B7CF-42A5-87F9-3DB9012F3F45}"/>
    <cellStyle name="20% - Accent3 2 2 2 8" xfId="4938" xr:uid="{A6B1976E-3C4E-4669-9599-B079F3E7631C}"/>
    <cellStyle name="20% - Accent3 2 2 2 8 2" xfId="4939" xr:uid="{EF2FBC1A-B4E0-4183-8292-7EF59CF089A8}"/>
    <cellStyle name="20% - Accent3 2 2 2 9" xfId="4940" xr:uid="{060F48B6-327C-48B4-A6FA-D942DA66852E}"/>
    <cellStyle name="20% - Accent3 2 2 2 9 2" xfId="4941" xr:uid="{DDEF662A-F71C-4C9D-91F9-F4A839D3AB30}"/>
    <cellStyle name="20% - Accent3 2 2 3" xfId="4942" xr:uid="{36379702-BCBB-42C7-8A82-74E8393EE21D}"/>
    <cellStyle name="20% - Accent3 2 2 3 2" xfId="4943" xr:uid="{A28B6756-82BD-4783-B246-A74BC7E4176A}"/>
    <cellStyle name="20% - Accent3 2 2 3 2 2" xfId="4944" xr:uid="{E2738D81-9580-4DE6-B5D1-358D2A591B7B}"/>
    <cellStyle name="20% - Accent3 2 2 3 2 2 2" xfId="4945" xr:uid="{134B86B0-A055-4C71-8F58-C0BC6D07EE7F}"/>
    <cellStyle name="20% - Accent3 2 2 3 2 2 2 2" xfId="4946" xr:uid="{424B2CEA-8DE6-4A49-9D99-78AC78B35D7A}"/>
    <cellStyle name="20% - Accent3 2 2 3 2 2 3" xfId="4947" xr:uid="{2C233594-2B20-4A89-A979-42F0EE29F74F}"/>
    <cellStyle name="20% - Accent3 2 2 3 2 2 3 2" xfId="4948" xr:uid="{9D4A8545-5731-4E05-B65D-BFAD51D6C27D}"/>
    <cellStyle name="20% - Accent3 2 2 3 2 2 4" xfId="4949" xr:uid="{A1BA476B-4FAC-4D56-ABC9-80DF151F99B4}"/>
    <cellStyle name="20% - Accent3 2 2 3 2 3" xfId="4950" xr:uid="{3FB403E9-8645-4978-BA16-A52A0F8AA465}"/>
    <cellStyle name="20% - Accent3 2 2 3 2 3 2" xfId="4951" xr:uid="{03D013F7-9BE0-4FFC-A107-D3F4126A303B}"/>
    <cellStyle name="20% - Accent3 2 2 3 2 4" xfId="4952" xr:uid="{313D5A85-8660-4D81-9C68-B46617C28662}"/>
    <cellStyle name="20% - Accent3 2 2 3 2 4 2" xfId="4953" xr:uid="{6552D607-6D00-42D6-8D0D-03A06116B0CB}"/>
    <cellStyle name="20% - Accent3 2 2 3 2 5" xfId="4954" xr:uid="{B7DB0CB6-3426-42DD-AE71-A9FC89B5870B}"/>
    <cellStyle name="20% - Accent3 2 2 3 2 5 2" xfId="4955" xr:uid="{F9FB96C0-F28F-4BF7-A470-27DA78DA2624}"/>
    <cellStyle name="20% - Accent3 2 2 3 2 6" xfId="4956" xr:uid="{D59C15AF-2B51-4E9A-9D0D-950687F6521E}"/>
    <cellStyle name="20% - Accent3 2 2 3 3" xfId="4957" xr:uid="{BF72D196-85BF-4E1C-AA5B-F661D0C78543}"/>
    <cellStyle name="20% - Accent3 2 2 3 3 2" xfId="4958" xr:uid="{0E3B5F63-938C-468C-8F8B-914074C24916}"/>
    <cellStyle name="20% - Accent3 2 2 3 3 2 2" xfId="4959" xr:uid="{B52F6D1C-C03C-4A1C-9758-E4654C148AE5}"/>
    <cellStyle name="20% - Accent3 2 2 3 3 2 2 2" xfId="4960" xr:uid="{C8B4643B-7708-43F0-9D38-25AE8C8842EE}"/>
    <cellStyle name="20% - Accent3 2 2 3 3 2 3" xfId="4961" xr:uid="{138D98A6-0DDB-4C93-8970-6DCEC5C021E4}"/>
    <cellStyle name="20% - Accent3 2 2 3 3 2 3 2" xfId="4962" xr:uid="{7F8C00F9-5632-4215-9421-25C269BB42B6}"/>
    <cellStyle name="20% - Accent3 2 2 3 3 2 4" xfId="4963" xr:uid="{B3EFE81A-0B0D-484A-90B3-F7B4BD9BCFC6}"/>
    <cellStyle name="20% - Accent3 2 2 3 3 3" xfId="4964" xr:uid="{65AC8445-FBED-4860-B228-5F14AA31FCFE}"/>
    <cellStyle name="20% - Accent3 2 2 3 3 3 2" xfId="4965" xr:uid="{7161F027-35C7-45FE-8E98-F8D6A7BE9EEF}"/>
    <cellStyle name="20% - Accent3 2 2 3 3 4" xfId="4966" xr:uid="{780CEDFB-679B-452C-AE67-1D069255C41A}"/>
    <cellStyle name="20% - Accent3 2 2 3 3 4 2" xfId="4967" xr:uid="{4C5F3642-3CAE-467D-81FC-83E2915B34D9}"/>
    <cellStyle name="20% - Accent3 2 2 3 3 5" xfId="4968" xr:uid="{B289A2BF-FE38-420D-AA63-D344C0FA5377}"/>
    <cellStyle name="20% - Accent3 2 2 3 3 5 2" xfId="4969" xr:uid="{81646540-6F96-420A-98C7-AEB2DF680076}"/>
    <cellStyle name="20% - Accent3 2 2 3 3 6" xfId="4970" xr:uid="{80BC3E71-8D8E-4969-90DE-758012D9E2BC}"/>
    <cellStyle name="20% - Accent3 2 2 3 4" xfId="4971" xr:uid="{48D3D35B-5C54-42BB-A45B-2592DECDE016}"/>
    <cellStyle name="20% - Accent3 2 2 3 4 2" xfId="4972" xr:uid="{2A042890-8729-48C6-8AD9-C3B5DA0DC556}"/>
    <cellStyle name="20% - Accent3 2 2 3 4 2 2" xfId="4973" xr:uid="{531471C9-AA5F-4C5D-9858-10ACF967C70C}"/>
    <cellStyle name="20% - Accent3 2 2 3 4 3" xfId="4974" xr:uid="{D058FC6B-00AF-46E0-8946-5126CF8C29E4}"/>
    <cellStyle name="20% - Accent3 2 2 3 4 3 2" xfId="4975" xr:uid="{1A6C8882-AFB8-4E56-8442-47E9D113C54E}"/>
    <cellStyle name="20% - Accent3 2 2 3 4 4" xfId="4976" xr:uid="{EA69AAF0-AE39-400F-923E-C91E2118C86C}"/>
    <cellStyle name="20% - Accent3 2 2 3 5" xfId="4977" xr:uid="{B0CDADBB-2849-44E6-A1E6-252196E25F78}"/>
    <cellStyle name="20% - Accent3 2 2 3 5 2" xfId="4978" xr:uid="{2679FDD1-76F2-41D0-A55F-AD4ADF73A9FB}"/>
    <cellStyle name="20% - Accent3 2 2 3 6" xfId="4979" xr:uid="{0FC17FF5-E590-4494-BA80-122C30E5DDB4}"/>
    <cellStyle name="20% - Accent3 2 2 3 6 2" xfId="4980" xr:uid="{E5EEFE4D-4888-4E38-993D-E2FF529E624D}"/>
    <cellStyle name="20% - Accent3 2 2 3 7" xfId="4981" xr:uid="{4F733B5D-2C11-4C6B-8E3A-A6E40D00CFF7}"/>
    <cellStyle name="20% - Accent3 2 2 3 7 2" xfId="4982" xr:uid="{CBD5788B-C678-4A37-8265-546E4CE03D41}"/>
    <cellStyle name="20% - Accent3 2 2 3 8" xfId="4983" xr:uid="{078B9149-0692-448D-BAD4-821D31E0AB9C}"/>
    <cellStyle name="20% - Accent3 2 2 4" xfId="4984" xr:uid="{39866ECB-334E-4C4F-8B67-681EF092B955}"/>
    <cellStyle name="20% - Accent3 2 2 4 2" xfId="4985" xr:uid="{557B48CF-4D82-4DC3-9BD3-52FB1867D85D}"/>
    <cellStyle name="20% - Accent3 2 2 4 2 2" xfId="4986" xr:uid="{E4C85688-722B-4847-A468-1B71092BE1F2}"/>
    <cellStyle name="20% - Accent3 2 2 4 2 2 2" xfId="4987" xr:uid="{4441832F-EA92-4EF4-BC3C-04908D0B95D2}"/>
    <cellStyle name="20% - Accent3 2 2 4 2 3" xfId="4988" xr:uid="{E708F671-3028-4EC0-B2AE-77C1166F1768}"/>
    <cellStyle name="20% - Accent3 2 2 4 2 3 2" xfId="4989" xr:uid="{509BB995-D2DF-4D4D-8223-8A2D4E89EF1A}"/>
    <cellStyle name="20% - Accent3 2 2 4 2 4" xfId="4990" xr:uid="{9ED97659-E261-44E8-BBFB-6C514DAA017B}"/>
    <cellStyle name="20% - Accent3 2 2 4 3" xfId="4991" xr:uid="{EB7FB386-C9B3-4F81-BF9B-88EBB77DEC81}"/>
    <cellStyle name="20% - Accent3 2 2 4 3 2" xfId="4992" xr:uid="{02FDC0B6-A551-4020-9E95-6D9CF1E25FF5}"/>
    <cellStyle name="20% - Accent3 2 2 4 4" xfId="4993" xr:uid="{A65CC9C2-D728-408B-8292-C2D6B25F1E25}"/>
    <cellStyle name="20% - Accent3 2 2 4 4 2" xfId="4994" xr:uid="{B442571C-E199-4C7E-A36A-787A420C3A33}"/>
    <cellStyle name="20% - Accent3 2 2 4 5" xfId="4995" xr:uid="{D87DEEA3-F688-4A15-AA47-96F37565A826}"/>
    <cellStyle name="20% - Accent3 2 2 4 5 2" xfId="4996" xr:uid="{CAC04048-7895-4000-B606-486C3D5E576B}"/>
    <cellStyle name="20% - Accent3 2 2 4 6" xfId="4997" xr:uid="{2BD6AE9A-9E5C-4A25-BCF5-5A3914EAE3AB}"/>
    <cellStyle name="20% - Accent3 2 2 5" xfId="4998" xr:uid="{4AD1365B-A75F-4DBE-98FE-903E663CE84B}"/>
    <cellStyle name="20% - Accent3 2 2 5 2" xfId="4999" xr:uid="{08A20C40-54DA-4A07-9F04-097535CC7BF4}"/>
    <cellStyle name="20% - Accent3 2 2 5 2 2" xfId="5000" xr:uid="{DE75F4C1-CFA5-427F-8113-410B4A66D77B}"/>
    <cellStyle name="20% - Accent3 2 2 5 2 2 2" xfId="5001" xr:uid="{C469E001-25C9-4C5D-BAE8-ACACA94734CF}"/>
    <cellStyle name="20% - Accent3 2 2 5 2 3" xfId="5002" xr:uid="{432185B3-0DC7-41B6-B5B2-4A365921C93B}"/>
    <cellStyle name="20% - Accent3 2 2 5 2 3 2" xfId="5003" xr:uid="{FA65B776-9BDA-40B4-B2A4-BAFF3A208A54}"/>
    <cellStyle name="20% - Accent3 2 2 5 2 4" xfId="5004" xr:uid="{64BA82D6-15FB-4B40-AF15-1246719E215F}"/>
    <cellStyle name="20% - Accent3 2 2 5 3" xfId="5005" xr:uid="{49E0318C-CF86-402D-8AFA-5E18279B8939}"/>
    <cellStyle name="20% - Accent3 2 2 5 3 2" xfId="5006" xr:uid="{DC47C6DD-91B3-46C4-B85A-CDC9F179C240}"/>
    <cellStyle name="20% - Accent3 2 2 5 4" xfId="5007" xr:uid="{19E0993D-69F1-4FBB-A5BC-68A4C6D1F648}"/>
    <cellStyle name="20% - Accent3 2 2 5 4 2" xfId="5008" xr:uid="{850747EC-8B2A-49AE-A239-FDEA0F579B1A}"/>
    <cellStyle name="20% - Accent3 2 2 5 5" xfId="5009" xr:uid="{30EC7EFF-073B-4EEA-9B2E-257293C97E42}"/>
    <cellStyle name="20% - Accent3 2 2 5 5 2" xfId="5010" xr:uid="{F41C6E7E-9705-471A-AF4F-BAD32766DAE3}"/>
    <cellStyle name="20% - Accent3 2 2 5 6" xfId="5011" xr:uid="{9E3F2C29-F5D4-4504-B05E-3A88181F0E80}"/>
    <cellStyle name="20% - Accent3 2 2 6" xfId="5012" xr:uid="{61C8673C-A26B-4C86-B9D6-EB50FAE3190C}"/>
    <cellStyle name="20% - Accent3 2 2 6 2" xfId="5013" xr:uid="{4DAC715F-07F5-4CB0-A647-9EDCC60B64D5}"/>
    <cellStyle name="20% - Accent3 2 2 6 2 2" xfId="5014" xr:uid="{2723F25A-B90F-4E13-9FD1-FA50C92B29AB}"/>
    <cellStyle name="20% - Accent3 2 2 6 3" xfId="5015" xr:uid="{7634799C-8E62-4D6A-9F5A-4FA86FADCB1B}"/>
    <cellStyle name="20% - Accent3 2 2 6 3 2" xfId="5016" xr:uid="{0C5D911B-E42C-465D-8FE6-F15C2A756A1B}"/>
    <cellStyle name="20% - Accent3 2 2 6 4" xfId="5017" xr:uid="{93A828A2-B155-4B1E-9E28-BDC5712415F9}"/>
    <cellStyle name="20% - Accent3 2 2 7" xfId="5018" xr:uid="{66AFC335-2C2C-457F-9712-1F9E05B4BDD9}"/>
    <cellStyle name="20% - Accent3 2 2 7 2" xfId="5019" xr:uid="{9D2DCD2E-71BB-4D3E-9144-5F30DFFDA0EC}"/>
    <cellStyle name="20% - Accent3 2 2 8" xfId="5020" xr:uid="{B7280026-00DE-4ABE-B7FC-ACF88B1D8F0F}"/>
    <cellStyle name="20% - Accent3 2 2 8 2" xfId="5021" xr:uid="{D4AD327C-112F-4CB0-A23E-2FE19915FD77}"/>
    <cellStyle name="20% - Accent3 2 2 9" xfId="5022" xr:uid="{9FFC50DC-7FB5-4972-A6D1-71C0C021E22A}"/>
    <cellStyle name="20% - Accent3 2 2 9 2" xfId="5023" xr:uid="{8F164C1A-62C0-4E0E-9EAD-424D7D67EADC}"/>
    <cellStyle name="20% - Accent3 2 3" xfId="5024" xr:uid="{A9FD19A9-21A0-497A-8965-805D58E6DCA8}"/>
    <cellStyle name="20% - Accent3 2 3 10" xfId="5025" xr:uid="{7AC48E63-CD7F-4663-B127-43DA9F33F03B}"/>
    <cellStyle name="20% - Accent3 2 3 2" xfId="5026" xr:uid="{FBB3D06E-284A-45AB-81F4-ECA6AAF6B609}"/>
    <cellStyle name="20% - Accent3 2 3 2 2" xfId="5027" xr:uid="{908C9B3F-2CCA-4FD9-B655-1D5CCE169C87}"/>
    <cellStyle name="20% - Accent3 2 3 2 2 2" xfId="5028" xr:uid="{F8629CA3-2240-44FF-A39C-F14E35753B1C}"/>
    <cellStyle name="20% - Accent3 2 3 2 2 2 2" xfId="5029" xr:uid="{A0D2AB75-D4FD-4161-87D8-50ABFB3D0065}"/>
    <cellStyle name="20% - Accent3 2 3 2 2 3" xfId="5030" xr:uid="{5987971B-4D4E-459B-959A-EBB9F9579129}"/>
    <cellStyle name="20% - Accent3 2 3 2 2 3 2" xfId="5031" xr:uid="{D80370A8-65E8-4CB9-A33B-061277836892}"/>
    <cellStyle name="20% - Accent3 2 3 2 2 4" xfId="5032" xr:uid="{E5DA3788-F165-490F-81C5-4BF1289A82AA}"/>
    <cellStyle name="20% - Accent3 2 3 2 3" xfId="5033" xr:uid="{0DB0E922-8C06-4FFE-9C7B-7D6BE902B473}"/>
    <cellStyle name="20% - Accent3 2 3 2 3 2" xfId="5034" xr:uid="{46FC0995-0A1A-4DC6-ADA8-0195AC97491F}"/>
    <cellStyle name="20% - Accent3 2 3 2 4" xfId="5035" xr:uid="{2E8F1870-12BD-4DF0-A11C-B4ABC22C568D}"/>
    <cellStyle name="20% - Accent3 2 3 2 4 2" xfId="5036" xr:uid="{7FF62D31-91E6-478E-ADD4-D37BC1187577}"/>
    <cellStyle name="20% - Accent3 2 3 2 5" xfId="5037" xr:uid="{9C720DD4-C963-4178-BE63-8F1DD0862F29}"/>
    <cellStyle name="20% - Accent3 2 3 2 5 2" xfId="5038" xr:uid="{25EDAE49-E64B-46FE-9AB8-EE2A2CFC6C7C}"/>
    <cellStyle name="20% - Accent3 2 3 2 6" xfId="5039" xr:uid="{3836DD2E-D5EB-4A3D-8FC4-A674558D5405}"/>
    <cellStyle name="20% - Accent3 2 3 2 6 2" xfId="5040" xr:uid="{19DA5D31-91C3-4D6E-B998-6E3EE7231421}"/>
    <cellStyle name="20% - Accent3 2 3 2 7" xfId="5041" xr:uid="{EED96228-11C6-4E40-9CBE-5501EEC2CA47}"/>
    <cellStyle name="20% - Accent3 2 3 2 7 2" xfId="5042" xr:uid="{CDDD8D5C-E3E1-464D-AF6D-5E8BC460B26B}"/>
    <cellStyle name="20% - Accent3 2 3 2 8" xfId="5043" xr:uid="{8DAE4901-47A2-44B1-80F3-1CEEECD92693}"/>
    <cellStyle name="20% - Accent3 2 3 3" xfId="5044" xr:uid="{B8206AD5-905A-4308-B78A-B32FB331B4F8}"/>
    <cellStyle name="20% - Accent3 2 3 3 2" xfId="5045" xr:uid="{5A67AAE7-929B-4E46-8F79-E3909D875C64}"/>
    <cellStyle name="20% - Accent3 2 3 3 2 2" xfId="5046" xr:uid="{957E7141-11AC-4FB9-9DB6-1D46376AA88F}"/>
    <cellStyle name="20% - Accent3 2 3 3 2 2 2" xfId="5047" xr:uid="{CDBE43D5-5426-43D9-BDB4-6D79E4C412C8}"/>
    <cellStyle name="20% - Accent3 2 3 3 2 3" xfId="5048" xr:uid="{88CDCC7F-FAF0-45EB-BB0E-ACCD8B4E559B}"/>
    <cellStyle name="20% - Accent3 2 3 3 2 3 2" xfId="5049" xr:uid="{750210DC-6110-497C-90CC-D880377B034D}"/>
    <cellStyle name="20% - Accent3 2 3 3 2 4" xfId="5050" xr:uid="{B305DD66-B8C3-4B4F-803C-43E262DD2D26}"/>
    <cellStyle name="20% - Accent3 2 3 3 3" xfId="5051" xr:uid="{2C49DC25-9D0B-47BD-80D4-FAA12FC58610}"/>
    <cellStyle name="20% - Accent3 2 3 3 3 2" xfId="5052" xr:uid="{B00222BD-D901-451B-853A-6BF35BB6D4D8}"/>
    <cellStyle name="20% - Accent3 2 3 3 4" xfId="5053" xr:uid="{DEB227FF-9FD2-4204-A936-BFE0A19BBF98}"/>
    <cellStyle name="20% - Accent3 2 3 3 4 2" xfId="5054" xr:uid="{24CBDD53-9A1A-4136-865A-EA62F2934FA8}"/>
    <cellStyle name="20% - Accent3 2 3 3 5" xfId="5055" xr:uid="{660E617E-05B4-475B-8CC7-6CBDB982517D}"/>
    <cellStyle name="20% - Accent3 2 3 3 5 2" xfId="5056" xr:uid="{F303A873-84B3-4203-93A1-1FC81FB93288}"/>
    <cellStyle name="20% - Accent3 2 3 3 6" xfId="5057" xr:uid="{B59CBB8C-211B-481F-8A9E-DFD9A464FC03}"/>
    <cellStyle name="20% - Accent3 2 3 4" xfId="5058" xr:uid="{74699DB7-9E02-4FCD-B577-90704AB42DB1}"/>
    <cellStyle name="20% - Accent3 2 3 4 2" xfId="5059" xr:uid="{1158D52E-310F-4814-84D5-F638A248E177}"/>
    <cellStyle name="20% - Accent3 2 3 4 2 2" xfId="5060" xr:uid="{403E797E-551E-4A51-8D59-097EE2A9C96B}"/>
    <cellStyle name="20% - Accent3 2 3 4 3" xfId="5061" xr:uid="{12082BF0-A83C-4CAA-A74C-DD55FE8BB898}"/>
    <cellStyle name="20% - Accent3 2 3 4 3 2" xfId="5062" xr:uid="{3B919BD6-271B-446A-9211-F5D7655E77FF}"/>
    <cellStyle name="20% - Accent3 2 3 4 4" xfId="5063" xr:uid="{02EF9A6B-8866-454E-A68C-1072238E308E}"/>
    <cellStyle name="20% - Accent3 2 3 5" xfId="5064" xr:uid="{949E114D-1FBD-498E-91D8-1BE6C74B1805}"/>
    <cellStyle name="20% - Accent3 2 3 5 2" xfId="5065" xr:uid="{EAF4E87F-FEE5-48E2-93C1-B620C3DE19FA}"/>
    <cellStyle name="20% - Accent3 2 3 6" xfId="5066" xr:uid="{8196A961-02A4-45DD-B2C3-FAFF75DB5D34}"/>
    <cellStyle name="20% - Accent3 2 3 6 2" xfId="5067" xr:uid="{B1AA52CE-0839-4D67-9D90-67A92E9FBB88}"/>
    <cellStyle name="20% - Accent3 2 3 7" xfId="5068" xr:uid="{8CDAF831-13F7-4D4E-894B-37F86769E185}"/>
    <cellStyle name="20% - Accent3 2 3 7 2" xfId="5069" xr:uid="{BEA5D926-B4F0-4EE0-8DC7-1E57B25F20DC}"/>
    <cellStyle name="20% - Accent3 2 3 8" xfId="5070" xr:uid="{FD30242D-C286-4F0D-BCD9-3580559DDEBE}"/>
    <cellStyle name="20% - Accent3 2 3 8 2" xfId="5071" xr:uid="{61A2A8A5-A6BB-4842-BCA0-8D0B810EA1AB}"/>
    <cellStyle name="20% - Accent3 2 3 9" xfId="5072" xr:uid="{C4351FB7-264B-4AF5-B56B-376976382199}"/>
    <cellStyle name="20% - Accent3 2 3 9 2" xfId="5073" xr:uid="{31A0974B-4DC1-41EA-90A9-DDF6C79ED2EC}"/>
    <cellStyle name="20% - Accent3 2 4" xfId="5074" xr:uid="{00A50229-9CD2-4958-A9AD-0969043C0A1F}"/>
    <cellStyle name="20% - Accent3 2 4 10" xfId="5075" xr:uid="{EDEDB6FD-FE84-4E55-83B5-2E934DC45877}"/>
    <cellStyle name="20% - Accent3 2 4 2" xfId="5076" xr:uid="{2DD1020E-EA90-4585-8094-C5184959A364}"/>
    <cellStyle name="20% - Accent3 2 4 2 2" xfId="5077" xr:uid="{143E4055-4FE4-4A10-9706-13FA1BF5EA78}"/>
    <cellStyle name="20% - Accent3 2 4 2 2 2" xfId="5078" xr:uid="{CF7D4902-1313-43BC-A9F0-4A35C2421744}"/>
    <cellStyle name="20% - Accent3 2 4 2 2 2 2" xfId="5079" xr:uid="{5D5E32FF-7155-413F-9278-BE26B7C4C2BD}"/>
    <cellStyle name="20% - Accent3 2 4 2 2 3" xfId="5080" xr:uid="{D3D9829E-B52E-4C56-8389-85051A1B8649}"/>
    <cellStyle name="20% - Accent3 2 4 2 2 3 2" xfId="5081" xr:uid="{6EFA6221-AE3F-424A-AD13-2C54CE6E05B9}"/>
    <cellStyle name="20% - Accent3 2 4 2 2 4" xfId="5082" xr:uid="{F70244A1-F367-4140-810A-9A1121325F85}"/>
    <cellStyle name="20% - Accent3 2 4 2 3" xfId="5083" xr:uid="{2E2CD294-4829-47B5-961E-944D17A9C7E1}"/>
    <cellStyle name="20% - Accent3 2 4 2 3 2" xfId="5084" xr:uid="{6D8CC0DF-940A-44A2-9580-3FE3B27FCB8D}"/>
    <cellStyle name="20% - Accent3 2 4 2 4" xfId="5085" xr:uid="{3993417E-06B6-4FAC-9070-BB7CF56E28C3}"/>
    <cellStyle name="20% - Accent3 2 4 2 4 2" xfId="5086" xr:uid="{7E7C8B74-93E6-4134-ACD3-59CF5FB9FC97}"/>
    <cellStyle name="20% - Accent3 2 4 2 5" xfId="5087" xr:uid="{4F25BB92-2FFF-4035-9CD0-054871002C47}"/>
    <cellStyle name="20% - Accent3 2 4 2 5 2" xfId="5088" xr:uid="{7293841C-3FC3-421C-A6D9-CF39E2D76232}"/>
    <cellStyle name="20% - Accent3 2 4 2 6" xfId="5089" xr:uid="{FFE4C41B-1048-4958-A36C-C3698C396FDF}"/>
    <cellStyle name="20% - Accent3 2 4 3" xfId="5090" xr:uid="{200052D5-9664-4E56-B325-AF62AC8C98E3}"/>
    <cellStyle name="20% - Accent3 2 4 3 2" xfId="5091" xr:uid="{A28A9045-1FF0-41BD-A647-0839B91D8399}"/>
    <cellStyle name="20% - Accent3 2 4 3 2 2" xfId="5092" xr:uid="{901AC133-DFA8-42E3-9962-0A9663D851F2}"/>
    <cellStyle name="20% - Accent3 2 4 3 2 2 2" xfId="5093" xr:uid="{A276EBD1-3A85-4104-AF22-9978AAEC4161}"/>
    <cellStyle name="20% - Accent3 2 4 3 2 3" xfId="5094" xr:uid="{7738C98C-6065-4C48-97FE-288A664B031D}"/>
    <cellStyle name="20% - Accent3 2 4 3 2 3 2" xfId="5095" xr:uid="{0D3EA1DA-3393-4493-AF03-B5A18F711CAE}"/>
    <cellStyle name="20% - Accent3 2 4 3 2 4" xfId="5096" xr:uid="{DEE34097-BCE8-455A-BDF4-4FC9E95FA100}"/>
    <cellStyle name="20% - Accent3 2 4 3 3" xfId="5097" xr:uid="{A3E1D39E-6CB2-4F3C-B667-497DD3B8EB0A}"/>
    <cellStyle name="20% - Accent3 2 4 3 3 2" xfId="5098" xr:uid="{E75C9E8A-5BBE-4B58-9CC8-FF4AE24A81F2}"/>
    <cellStyle name="20% - Accent3 2 4 3 4" xfId="5099" xr:uid="{8DA0E034-B9D4-4EA1-9C7E-25F8A3D05DB8}"/>
    <cellStyle name="20% - Accent3 2 4 3 4 2" xfId="5100" xr:uid="{E46567E6-A982-426D-BB78-BB05563FE7FD}"/>
    <cellStyle name="20% - Accent3 2 4 3 5" xfId="5101" xr:uid="{41C23F24-575B-4DC5-A915-DA78440CB4AE}"/>
    <cellStyle name="20% - Accent3 2 4 3 5 2" xfId="5102" xr:uid="{4B615B79-E700-4B94-AC53-193166064BA5}"/>
    <cellStyle name="20% - Accent3 2 4 3 6" xfId="5103" xr:uid="{82261677-5D69-4844-8C43-B81E5972A849}"/>
    <cellStyle name="20% - Accent3 2 4 4" xfId="5104" xr:uid="{1270D12A-79AC-4A39-8A9F-5D3B04A3BBA6}"/>
    <cellStyle name="20% - Accent3 2 4 4 2" xfId="5105" xr:uid="{4913B594-291B-4D64-AD41-BA7EBEFD4B47}"/>
    <cellStyle name="20% - Accent3 2 4 4 2 2" xfId="5106" xr:uid="{077D8F7D-1B35-4079-8599-836997BF3267}"/>
    <cellStyle name="20% - Accent3 2 4 4 3" xfId="5107" xr:uid="{AC403DAB-3324-4D2D-94EB-ABF55A6C02C0}"/>
    <cellStyle name="20% - Accent3 2 4 4 3 2" xfId="5108" xr:uid="{6414F78C-5003-4927-B674-5A515C22A193}"/>
    <cellStyle name="20% - Accent3 2 4 4 4" xfId="5109" xr:uid="{F47F08AE-7833-4B0F-8F4B-5468C9124D42}"/>
    <cellStyle name="20% - Accent3 2 4 5" xfId="5110" xr:uid="{C57743F8-EF46-46F5-A512-B1569D9B6ED1}"/>
    <cellStyle name="20% - Accent3 2 4 5 2" xfId="5111" xr:uid="{34FE5845-AF5F-40EF-82F0-BEF6446B6A22}"/>
    <cellStyle name="20% - Accent3 2 4 6" xfId="5112" xr:uid="{1F9703F6-ECDF-4974-B7C4-727B58F9C858}"/>
    <cellStyle name="20% - Accent3 2 4 6 2" xfId="5113" xr:uid="{2142EA3E-BB7B-4CE9-96AB-9815084EC863}"/>
    <cellStyle name="20% - Accent3 2 4 7" xfId="5114" xr:uid="{58769C37-D766-4405-83E5-8454E6B0F545}"/>
    <cellStyle name="20% - Accent3 2 4 7 2" xfId="5115" xr:uid="{0A97A333-F45F-4D9C-9DC6-796B8BFEA030}"/>
    <cellStyle name="20% - Accent3 2 4 8" xfId="5116" xr:uid="{E1DF5DE5-C71D-4F7F-BD19-6CD61F937CC7}"/>
    <cellStyle name="20% - Accent3 2 4 8 2" xfId="5117" xr:uid="{DF919029-4C17-4D2D-9E1E-F412B4560364}"/>
    <cellStyle name="20% - Accent3 2 4 9" xfId="5118" xr:uid="{C10D7C74-4157-461D-8C1C-293E3A81092F}"/>
    <cellStyle name="20% - Accent3 2 4 9 2" xfId="5119" xr:uid="{64C6A8A4-0DB2-4347-A8AD-084E51DF577C}"/>
    <cellStyle name="20% - Accent3 2 5" xfId="5120" xr:uid="{871D4719-C871-4067-9218-896F47A29CFF}"/>
    <cellStyle name="20% - Accent3 2 5 2" xfId="5121" xr:uid="{31FC15AF-DFB2-448E-B968-AB8D247FFE5B}"/>
    <cellStyle name="20% - Accent3 2 5 2 2" xfId="5122" xr:uid="{450F5310-8E84-4116-9486-C846A3AF2DE3}"/>
    <cellStyle name="20% - Accent3 2 5 2 2 2" xfId="5123" xr:uid="{96265A43-DB57-449D-A17A-150DFFE6980C}"/>
    <cellStyle name="20% - Accent3 2 5 2 2 2 2" xfId="5124" xr:uid="{6AA921EA-11AF-4D80-A3B2-BAE38DB7078E}"/>
    <cellStyle name="20% - Accent3 2 5 2 2 3" xfId="5125" xr:uid="{79AAD3BA-E499-456F-85A1-698ACD02A860}"/>
    <cellStyle name="20% - Accent3 2 5 2 2 3 2" xfId="5126" xr:uid="{16520DA8-5548-44D2-8BB9-2463C5F470DA}"/>
    <cellStyle name="20% - Accent3 2 5 2 2 4" xfId="5127" xr:uid="{BB590029-79D9-4A07-827D-FDD8BFFC4AC7}"/>
    <cellStyle name="20% - Accent3 2 5 2 3" xfId="5128" xr:uid="{1DDF489E-81FA-4897-88BA-2CF98E0922F4}"/>
    <cellStyle name="20% - Accent3 2 5 2 3 2" xfId="5129" xr:uid="{2A9D64E8-AE1A-4BA1-A452-20C8D9900B89}"/>
    <cellStyle name="20% - Accent3 2 5 2 4" xfId="5130" xr:uid="{7BBF3592-7B13-47A2-AD5E-2D78F9570245}"/>
    <cellStyle name="20% - Accent3 2 5 2 4 2" xfId="5131" xr:uid="{7404E27D-89F0-4325-9A25-1FDE10CE036C}"/>
    <cellStyle name="20% - Accent3 2 5 2 5" xfId="5132" xr:uid="{45AC3EA6-1440-4BE7-B7FD-D7385D53F49D}"/>
    <cellStyle name="20% - Accent3 2 5 2 5 2" xfId="5133" xr:uid="{F855FCAA-E357-4A91-929C-36101E8F65A9}"/>
    <cellStyle name="20% - Accent3 2 5 2 6" xfId="5134" xr:uid="{EDAFAE36-519D-4A00-9A37-74FB5A428887}"/>
    <cellStyle name="20% - Accent3 2 5 3" xfId="5135" xr:uid="{D2CFCC31-5B36-4B2E-A03C-B9DECC06C1FF}"/>
    <cellStyle name="20% - Accent3 2 5 3 2" xfId="5136" xr:uid="{5D5CE46C-2F4A-4550-9B9A-21CB594806E1}"/>
    <cellStyle name="20% - Accent3 2 5 3 2 2" xfId="5137" xr:uid="{E8EF509D-844C-457A-BDD2-957C066CC66E}"/>
    <cellStyle name="20% - Accent3 2 5 3 2 2 2" xfId="5138" xr:uid="{95D94E41-A285-4580-8F2A-18987AFADD5F}"/>
    <cellStyle name="20% - Accent3 2 5 3 2 3" xfId="5139" xr:uid="{53F32DF9-CC29-4BD1-AE12-28BF0046AB4E}"/>
    <cellStyle name="20% - Accent3 2 5 3 2 3 2" xfId="5140" xr:uid="{D009BE0C-6C90-424E-AB57-427C69632892}"/>
    <cellStyle name="20% - Accent3 2 5 3 2 4" xfId="5141" xr:uid="{F66BB575-0249-422D-9B5E-7FD395684EC3}"/>
    <cellStyle name="20% - Accent3 2 5 3 3" xfId="5142" xr:uid="{9A999D27-F3F7-47B5-B083-FACEF6CFCBBC}"/>
    <cellStyle name="20% - Accent3 2 5 3 3 2" xfId="5143" xr:uid="{91F824AC-A990-4980-ACFE-0E62DACDFBBA}"/>
    <cellStyle name="20% - Accent3 2 5 3 4" xfId="5144" xr:uid="{B760B868-8495-4FC1-8995-6498819D8ED7}"/>
    <cellStyle name="20% - Accent3 2 5 3 4 2" xfId="5145" xr:uid="{015D00B0-60D7-4171-8564-F560F30F7198}"/>
    <cellStyle name="20% - Accent3 2 5 3 5" xfId="5146" xr:uid="{CC8B03EF-A7F2-4313-B44A-067DEB596C41}"/>
    <cellStyle name="20% - Accent3 2 5 3 5 2" xfId="5147" xr:uid="{B7082621-02B8-431B-A0C4-52E37CF41F0A}"/>
    <cellStyle name="20% - Accent3 2 5 3 6" xfId="5148" xr:uid="{F5DB8F63-AE31-4B63-8CBC-D4418567FD73}"/>
    <cellStyle name="20% - Accent3 2 5 4" xfId="5149" xr:uid="{4358C09A-AE75-4ADF-B983-0FB160AC3828}"/>
    <cellStyle name="20% - Accent3 2 5 4 2" xfId="5150" xr:uid="{A52C685E-242D-4D59-BEC7-6346601445E0}"/>
    <cellStyle name="20% - Accent3 2 5 4 2 2" xfId="5151" xr:uid="{E8C29607-7276-404B-842A-D7D4CFA767F9}"/>
    <cellStyle name="20% - Accent3 2 5 4 3" xfId="5152" xr:uid="{B7EB65F3-5155-4E69-89C6-E64FFD0DABAC}"/>
    <cellStyle name="20% - Accent3 2 5 4 3 2" xfId="5153" xr:uid="{C0FB30F8-151F-49CA-8997-CBC11AA1DB1B}"/>
    <cellStyle name="20% - Accent3 2 5 4 4" xfId="5154" xr:uid="{0CF76ACE-F53F-4EE5-BC20-99B822FFA978}"/>
    <cellStyle name="20% - Accent3 2 5 5" xfId="5155" xr:uid="{93F99B1D-1AAC-44F0-96B5-45A75FBC9286}"/>
    <cellStyle name="20% - Accent3 2 5 5 2" xfId="5156" xr:uid="{64B1A9F8-B163-42C6-A7EC-B742A845C4C7}"/>
    <cellStyle name="20% - Accent3 2 5 6" xfId="5157" xr:uid="{BA18CA02-AA8D-4A13-8924-64EC3F3C11AB}"/>
    <cellStyle name="20% - Accent3 2 5 6 2" xfId="5158" xr:uid="{AB2D6BD1-CB11-4CA1-9651-B97039142F0F}"/>
    <cellStyle name="20% - Accent3 2 5 7" xfId="5159" xr:uid="{62B38E9A-3D75-4C0B-BA23-C1B47A62848D}"/>
    <cellStyle name="20% - Accent3 2 5 7 2" xfId="5160" xr:uid="{3A5210C6-6032-490D-B17B-807F864A6791}"/>
    <cellStyle name="20% - Accent3 2 5 8" xfId="5161" xr:uid="{7F57E505-5E4D-4E80-833C-C609FBA3DD68}"/>
    <cellStyle name="20% - Accent3 2 6" xfId="5162" xr:uid="{430854D4-D81A-4FC3-A4B3-FA6A5D4FD277}"/>
    <cellStyle name="20% - Accent3 2 6 2" xfId="5163" xr:uid="{05C57DD6-F385-47E5-A5A4-8936C1CC317C}"/>
    <cellStyle name="20% - Accent3 2 6 2 2" xfId="5164" xr:uid="{987DF2E0-5918-41A3-A45A-61EB12824493}"/>
    <cellStyle name="20% - Accent3 2 6 2 2 2" xfId="5165" xr:uid="{16BC9258-4DAB-49D9-8FFE-DD3980A7500C}"/>
    <cellStyle name="20% - Accent3 2 6 2 3" xfId="5166" xr:uid="{4681A4F2-2293-4731-B576-4B5344D2B905}"/>
    <cellStyle name="20% - Accent3 2 6 2 3 2" xfId="5167" xr:uid="{EE39AAEE-5589-490D-A795-FE6E17860486}"/>
    <cellStyle name="20% - Accent3 2 6 2 4" xfId="5168" xr:uid="{7DA7E3C5-6662-44B7-8975-ACBC2BB8125E}"/>
    <cellStyle name="20% - Accent3 2 6 3" xfId="5169" xr:uid="{5DB116FF-96FC-4337-B598-B23C7D1B30E8}"/>
    <cellStyle name="20% - Accent3 2 6 3 2" xfId="5170" xr:uid="{BCCA0B3F-A937-4957-A071-53758FFC6E6D}"/>
    <cellStyle name="20% - Accent3 2 6 4" xfId="5171" xr:uid="{FD994290-B275-4845-8901-43CC178B7A87}"/>
    <cellStyle name="20% - Accent3 2 6 4 2" xfId="5172" xr:uid="{6A1589F7-70E1-4B39-9688-824F910C0063}"/>
    <cellStyle name="20% - Accent3 2 6 5" xfId="5173" xr:uid="{877806BB-D1DB-4A49-82CF-C10E1F0857DD}"/>
    <cellStyle name="20% - Accent3 2 6 5 2" xfId="5174" xr:uid="{B382B3F4-7E8E-4270-88E6-9063EFE99430}"/>
    <cellStyle name="20% - Accent3 2 6 6" xfId="5175" xr:uid="{D34F5285-F9C0-498E-B713-37376EF911A7}"/>
    <cellStyle name="20% - Accent3 2 7" xfId="5176" xr:uid="{B9184559-D56F-4390-A5A1-D1C3DCBA6EBE}"/>
    <cellStyle name="20% - Accent3 2 7 2" xfId="5177" xr:uid="{C2180341-3668-4044-9EEB-A61906706769}"/>
    <cellStyle name="20% - Accent3 2 7 2 2" xfId="5178" xr:uid="{B99EFA65-18BC-445D-9E55-5D2BFCD90CF4}"/>
    <cellStyle name="20% - Accent3 2 7 2 2 2" xfId="5179" xr:uid="{0DD41B5A-81F3-447F-B295-7EFB36ED9E6E}"/>
    <cellStyle name="20% - Accent3 2 7 2 3" xfId="5180" xr:uid="{C86B2ED2-899C-4437-9D02-81C807E9CBAA}"/>
    <cellStyle name="20% - Accent3 2 7 2 3 2" xfId="5181" xr:uid="{27724F3F-21FA-4A76-A5F5-5B1DFFF4EF9D}"/>
    <cellStyle name="20% - Accent3 2 7 2 4" xfId="5182" xr:uid="{00D78171-6C37-4794-BE9B-46068380999A}"/>
    <cellStyle name="20% - Accent3 2 7 3" xfId="5183" xr:uid="{D585BB03-1514-490F-86B2-D1C77E858F2A}"/>
    <cellStyle name="20% - Accent3 2 7 3 2" xfId="5184" xr:uid="{4D4ADD62-C170-4512-BF79-9E3EDA899D2F}"/>
    <cellStyle name="20% - Accent3 2 7 4" xfId="5185" xr:uid="{78592B56-C173-462F-8BBA-BD95B1B2CA8E}"/>
    <cellStyle name="20% - Accent3 2 7 4 2" xfId="5186" xr:uid="{5340C575-784D-41AC-BDAD-B6FA62523CD7}"/>
    <cellStyle name="20% - Accent3 2 7 5" xfId="5187" xr:uid="{D1E8FCE8-2F9F-4CCE-B0E8-12F22F744893}"/>
    <cellStyle name="20% - Accent3 2 7 5 2" xfId="5188" xr:uid="{D838941B-EFB4-4A2D-BE9F-025646CB408A}"/>
    <cellStyle name="20% - Accent3 2 7 6" xfId="5189" xr:uid="{9D24CC02-0B8C-44FA-ADD2-25074B18FAA0}"/>
    <cellStyle name="20% - Accent3 2 8" xfId="5190" xr:uid="{C12DD116-2F1D-424A-94D9-562632C9B576}"/>
    <cellStyle name="20% - Accent3 2 8 2" xfId="5191" xr:uid="{ACD06A79-0AA1-4DCB-A2F6-5981A46ED4EC}"/>
    <cellStyle name="20% - Accent3 2 8 2 2" xfId="5192" xr:uid="{07202D43-A5AC-4478-84D9-89336AE9ACA8}"/>
    <cellStyle name="20% - Accent3 2 8 3" xfId="5193" xr:uid="{1D414297-D835-4EDB-8C75-1D7800114042}"/>
    <cellStyle name="20% - Accent3 2 8 3 2" xfId="5194" xr:uid="{D8BA6248-2434-4021-A190-8F6240BBB881}"/>
    <cellStyle name="20% - Accent3 2 8 4" xfId="5195" xr:uid="{04707BFD-E87A-4C24-8883-09BE86F47637}"/>
    <cellStyle name="20% - Accent3 2 9" xfId="5196" xr:uid="{CD13F569-58BD-43C6-A217-A3A46A2CCC84}"/>
    <cellStyle name="20% - Accent3 2 9 2" xfId="5197" xr:uid="{12A7A988-87ED-468E-B357-5F26FE1DE21D}"/>
    <cellStyle name="20% - Accent3 20" xfId="5198" xr:uid="{6F76ED4F-ACEE-4F7D-BE0B-7B82CDB0D8F9}"/>
    <cellStyle name="20% - Accent3 20 2" xfId="5199" xr:uid="{1FC4B2D3-D150-4C59-8B79-6876EF269DE1}"/>
    <cellStyle name="20% - Accent3 20 2 2" xfId="5200" xr:uid="{FB1B6483-9102-47C5-B8C6-91E05DC511D0}"/>
    <cellStyle name="20% - Accent3 20 3" xfId="5201" xr:uid="{A0DB4074-7E95-4CF4-A2B7-745450A8A25E}"/>
    <cellStyle name="20% - Accent3 20 3 2" xfId="5202" xr:uid="{25FDCCE6-664C-40CB-86EE-B30D401DC19C}"/>
    <cellStyle name="20% - Accent3 20 4" xfId="5203" xr:uid="{F8E14F13-CE24-4AD2-A192-29D3876F7302}"/>
    <cellStyle name="20% - Accent3 21" xfId="5204" xr:uid="{DD85467E-B385-4081-9F2C-B0C62A963D9E}"/>
    <cellStyle name="20% - Accent3 21 2" xfId="5205" xr:uid="{E100066D-E849-4FC0-8E24-8717958EA024}"/>
    <cellStyle name="20% - Accent3 21 2 2" xfId="5206" xr:uid="{4795C375-7CD8-48E0-8050-14B09D43DA93}"/>
    <cellStyle name="20% - Accent3 21 3" xfId="5207" xr:uid="{74BF26C5-A308-4EF6-B28D-07DD3E69F3C9}"/>
    <cellStyle name="20% - Accent3 21 3 2" xfId="5208" xr:uid="{27EE34B7-1A73-47B6-9A0A-C8AEF5CA7881}"/>
    <cellStyle name="20% - Accent3 21 4" xfId="5209" xr:uid="{929B75F2-E63F-4BFF-93C3-F7C102AA1396}"/>
    <cellStyle name="20% - Accent3 22" xfId="5210" xr:uid="{A8B9C3E9-CE03-4EF0-A327-60057DC89AD5}"/>
    <cellStyle name="20% - Accent3 22 2" xfId="5211" xr:uid="{DDF1ABFC-07AF-4590-A05C-BBD1A051EDDF}"/>
    <cellStyle name="20% - Accent3 22 2 2" xfId="5212" xr:uid="{9369C63A-24AB-4554-A791-F25B0BCCAF75}"/>
    <cellStyle name="20% - Accent3 22 3" xfId="5213" xr:uid="{655757BD-E02D-4304-A559-793FDCE42323}"/>
    <cellStyle name="20% - Accent3 22 3 2" xfId="5214" xr:uid="{D8A49DB7-1E90-48F5-9F2F-8A5CE46B2592}"/>
    <cellStyle name="20% - Accent3 22 4" xfId="5215" xr:uid="{2368909D-7368-4265-B7C1-126D633DDEDA}"/>
    <cellStyle name="20% - Accent3 23" xfId="5216" xr:uid="{5D4D002B-FBAE-4461-926B-C9999ED5FF64}"/>
    <cellStyle name="20% - Accent3 23 2" xfId="5217" xr:uid="{85209312-D6B2-43A7-AC78-D1C0A53DD2A5}"/>
    <cellStyle name="20% - Accent3 23 3" xfId="5218" xr:uid="{38EE45C4-ADC8-49DF-A825-0AEAEA6A09FA}"/>
    <cellStyle name="20% - Accent3 24" xfId="5219" xr:uid="{E1CD1453-5487-45A4-B195-A8F3E62B85FF}"/>
    <cellStyle name="20% - Accent3 24 2" xfId="5220" xr:uid="{46F0AA15-6C5D-4E01-BB1B-2920389317B0}"/>
    <cellStyle name="20% - Accent3 25" xfId="5221" xr:uid="{9DDE2EA2-303B-4738-B654-8CB24825C056}"/>
    <cellStyle name="20% - Accent3 25 2" xfId="5222" xr:uid="{51B632E0-FFFD-4663-AC0C-F27075221FFA}"/>
    <cellStyle name="20% - Accent3 26" xfId="5223" xr:uid="{A670BBC6-13B7-4E93-B680-AC31FD22F196}"/>
    <cellStyle name="20% - Accent3 26 2" xfId="5224" xr:uid="{55BE9169-6B9B-47A8-AB05-C0E4FDA1E761}"/>
    <cellStyle name="20% - Accent3 27" xfId="5225" xr:uid="{63A1556E-D236-4F45-8B9F-23D5F134AAC0}"/>
    <cellStyle name="20% - Accent3 27 2" xfId="5226" xr:uid="{53C8F9A8-C2A8-4246-8132-B0DD6A2FE44F}"/>
    <cellStyle name="20% - Accent3 28" xfId="5227" xr:uid="{4BDC5343-D92C-4D6B-94D0-3728FD3C209C}"/>
    <cellStyle name="20% - Accent3 28 2" xfId="5228" xr:uid="{DB5C662C-7F1D-4902-8848-33293DDDC9DE}"/>
    <cellStyle name="20% - Accent3 29" xfId="5229" xr:uid="{7837D566-9F9F-41C4-AC75-4255F555D0E6}"/>
    <cellStyle name="20% - Accent3 29 2" xfId="5230" xr:uid="{2C536FB4-A018-46DE-ACCA-B5C00EC44FE6}"/>
    <cellStyle name="20% - Accent3 3" xfId="5231" xr:uid="{B5938CDD-558B-4BDB-90D8-243AB5128E4B}"/>
    <cellStyle name="20% - Accent3 3 10" xfId="5232" xr:uid="{42981168-0EA0-440E-9BA7-16F270D2E5ED}"/>
    <cellStyle name="20% - Accent3 3 10 2" xfId="5233" xr:uid="{35735A39-4FF8-4D38-A7D8-80EBDA2DC95E}"/>
    <cellStyle name="20% - Accent3 3 11" xfId="5234" xr:uid="{B112CD51-E984-420F-89A5-70C1159188BF}"/>
    <cellStyle name="20% - Accent3 3 11 2" xfId="5235" xr:uid="{BB4024A6-07F5-4516-83F0-62152B482E15}"/>
    <cellStyle name="20% - Accent3 3 12" xfId="5236" xr:uid="{8794435C-13F2-4D56-9294-0C19F88F00B5}"/>
    <cellStyle name="20% - Accent3 3 13" xfId="5237" xr:uid="{3577B8C9-9E7A-4ED4-AC96-12CF8228E102}"/>
    <cellStyle name="20% - Accent3 3 13 2" xfId="5238" xr:uid="{A9F04737-AF8B-405C-A2C5-0394D14C1816}"/>
    <cellStyle name="20% - Accent3 3 14" xfId="5239" xr:uid="{C3DDC312-DE48-4E2B-9904-A7CE15136FAF}"/>
    <cellStyle name="20% - Accent3 3 14 2" xfId="5240" xr:uid="{3D73DDAC-264C-4128-9E55-290FC7F2C212}"/>
    <cellStyle name="20% - Accent3 3 15" xfId="5241" xr:uid="{40EC5E87-F4BB-4BC7-B67B-3A5915132A42}"/>
    <cellStyle name="20% - Accent3 3 16" xfId="5242" xr:uid="{DD1EF957-E851-415B-B1BD-A5B8EE9ECBDB}"/>
    <cellStyle name="20% - Accent3 3 17" xfId="5243" xr:uid="{B0830AFF-3382-4712-BE90-220C209AC411}"/>
    <cellStyle name="20% - Accent3 3 18" xfId="5244" xr:uid="{892CB940-7E4C-418B-977E-78AB0D6BB163}"/>
    <cellStyle name="20% - Accent3 3 2" xfId="5245" xr:uid="{B8F6FFF6-15F7-4423-AB26-000F9D5F7C01}"/>
    <cellStyle name="20% - Accent3 3 2 10" xfId="5246" xr:uid="{49F98C62-75B7-4A36-A06E-63A6F1AF73F7}"/>
    <cellStyle name="20% - Accent3 3 2 10 2" xfId="5247" xr:uid="{21CCC147-69EE-4F2F-B2E6-A5DAC544C02D}"/>
    <cellStyle name="20% - Accent3 3 2 11" xfId="5248" xr:uid="{189D23B8-CA34-417D-B05A-305DD2B25891}"/>
    <cellStyle name="20% - Accent3 3 2 11 2" xfId="5249" xr:uid="{08AC2AE6-FD20-4FCB-B3D9-25C20F081D3B}"/>
    <cellStyle name="20% - Accent3 3 2 12" xfId="5250" xr:uid="{33F5DE23-6E54-4680-A0E0-F47ABB237071}"/>
    <cellStyle name="20% - Accent3 3 2 13" xfId="5251" xr:uid="{6F4802F9-18A0-4616-86BC-4B61854D182C}"/>
    <cellStyle name="20% - Accent3 3 2 14" xfId="5252" xr:uid="{AB715CD2-214D-4679-8CA0-DA1D879B4FB7}"/>
    <cellStyle name="20% - Accent3 3 2 2" xfId="5253" xr:uid="{A756D4C4-57B1-4B2B-8E3E-BF062E3CF495}"/>
    <cellStyle name="20% - Accent3 3 2 2 10" xfId="5254" xr:uid="{E3EFFA1C-2AD9-43AA-BF5E-29CF9F4A5670}"/>
    <cellStyle name="20% - Accent3 3 2 2 11" xfId="5255" xr:uid="{41C01D36-C84F-445C-8092-A55F4F0B5CEA}"/>
    <cellStyle name="20% - Accent3 3 2 2 2" xfId="5256" xr:uid="{ABD98139-7E91-4F49-82BB-71747B318A63}"/>
    <cellStyle name="20% - Accent3 3 2 2 2 2" xfId="5257" xr:uid="{EA23E931-4F46-49D5-86BA-E221F360159B}"/>
    <cellStyle name="20% - Accent3 3 2 2 2 2 2" xfId="5258" xr:uid="{DAA25D6C-5B7E-4505-86EF-7A4F9BAEACC3}"/>
    <cellStyle name="20% - Accent3 3 2 2 2 2 2 2" xfId="5259" xr:uid="{02DBC85F-B7AA-485E-A9E5-68CF189EE15D}"/>
    <cellStyle name="20% - Accent3 3 2 2 2 2 3" xfId="5260" xr:uid="{6E3D90E3-A583-4FC7-BA69-37B74497DBEA}"/>
    <cellStyle name="20% - Accent3 3 2 2 2 2 3 2" xfId="5261" xr:uid="{C05A38E8-3E2E-4B82-BEF3-E76F134D5686}"/>
    <cellStyle name="20% - Accent3 3 2 2 2 2 4" xfId="5262" xr:uid="{6DFB458A-CFF8-4772-8B71-1CA068F79FFF}"/>
    <cellStyle name="20% - Accent3 3 2 2 2 3" xfId="5263" xr:uid="{D0E9A5E5-E292-4BF1-93CC-F1A1012BAEE3}"/>
    <cellStyle name="20% - Accent3 3 2 2 2 3 2" xfId="5264" xr:uid="{8562029A-3A63-4742-873D-1F3DE61DBA4F}"/>
    <cellStyle name="20% - Accent3 3 2 2 2 4" xfId="5265" xr:uid="{14340DD6-D9EA-4704-A2C4-11E4202E3292}"/>
    <cellStyle name="20% - Accent3 3 2 2 2 4 2" xfId="5266" xr:uid="{48F6396E-40B7-4C7A-B482-2DB7AD4C4A1D}"/>
    <cellStyle name="20% - Accent3 3 2 2 2 5" xfId="5267" xr:uid="{47E73D81-FCA9-469D-899F-287712D12BC2}"/>
    <cellStyle name="20% - Accent3 3 2 2 2 5 2" xfId="5268" xr:uid="{7A63300E-60E1-474C-A9C9-1FFCC9E35ED5}"/>
    <cellStyle name="20% - Accent3 3 2 2 2 6" xfId="5269" xr:uid="{059E6195-0735-4D36-A1A9-940CA3534D16}"/>
    <cellStyle name="20% - Accent3 3 2 2 2 7" xfId="5270" xr:uid="{C605488E-67D0-4205-B6A0-69AAA22929E5}"/>
    <cellStyle name="20% - Accent3 3 2 2 3" xfId="5271" xr:uid="{1D725ABE-AAA1-4EAF-8615-1246D130A3A4}"/>
    <cellStyle name="20% - Accent3 3 2 2 3 2" xfId="5272" xr:uid="{54E6A43C-EDA8-4BAC-B091-DE4B2BE6D0A8}"/>
    <cellStyle name="20% - Accent3 3 2 2 3 2 2" xfId="5273" xr:uid="{05FF4CEA-989B-4A70-B026-4F99461C7CA2}"/>
    <cellStyle name="20% - Accent3 3 2 2 3 2 2 2" xfId="5274" xr:uid="{70342356-DEC0-4187-B5CE-B818766FC6FF}"/>
    <cellStyle name="20% - Accent3 3 2 2 3 2 3" xfId="5275" xr:uid="{6F43D672-2833-4FE0-AF55-1CD18041517A}"/>
    <cellStyle name="20% - Accent3 3 2 2 3 2 3 2" xfId="5276" xr:uid="{590E50B5-BB4D-4988-8BD2-31FFFC51C1E8}"/>
    <cellStyle name="20% - Accent3 3 2 2 3 2 4" xfId="5277" xr:uid="{477A4EF9-6E37-4160-91C4-606A214FB29F}"/>
    <cellStyle name="20% - Accent3 3 2 2 3 3" xfId="5278" xr:uid="{5AEA4DBF-4392-40A6-8E8D-5B12304A4963}"/>
    <cellStyle name="20% - Accent3 3 2 2 3 3 2" xfId="5279" xr:uid="{B628EDEC-2080-48BF-AB53-D768B45CEC2E}"/>
    <cellStyle name="20% - Accent3 3 2 2 3 4" xfId="5280" xr:uid="{36DD2835-DC11-48DD-8F4B-4A01903E014F}"/>
    <cellStyle name="20% - Accent3 3 2 2 3 4 2" xfId="5281" xr:uid="{B9250357-715F-4E88-AE8D-769481509396}"/>
    <cellStyle name="20% - Accent3 3 2 2 3 5" xfId="5282" xr:uid="{5E634ADF-11D3-448F-81E0-9AA6F66CC0A4}"/>
    <cellStyle name="20% - Accent3 3 2 2 3 5 2" xfId="5283" xr:uid="{A0F30968-264C-4C36-9FA7-7195BFE8856C}"/>
    <cellStyle name="20% - Accent3 3 2 2 3 6" xfId="5284" xr:uid="{90615B00-1806-4704-AC17-2D4FB562598C}"/>
    <cellStyle name="20% - Accent3 3 2 2 4" xfId="5285" xr:uid="{D1DC0F87-AF28-4A7D-B068-52646DB5DF86}"/>
    <cellStyle name="20% - Accent3 3 2 2 4 2" xfId="5286" xr:uid="{E12BC9B2-B916-4A61-8BD9-7D5EBF45A01D}"/>
    <cellStyle name="20% - Accent3 3 2 2 4 2 2" xfId="5287" xr:uid="{984CB49B-9CD8-4DEE-ADB7-4E89A1FDA725}"/>
    <cellStyle name="20% - Accent3 3 2 2 4 3" xfId="5288" xr:uid="{8E3FB579-A6DE-4C64-952C-EDD836F427BC}"/>
    <cellStyle name="20% - Accent3 3 2 2 4 3 2" xfId="5289" xr:uid="{8B46FFF9-6325-4801-BFDD-17F5912E410C}"/>
    <cellStyle name="20% - Accent3 3 2 2 4 4" xfId="5290" xr:uid="{BA736617-0F43-4B6B-BF8C-CEC16455DD1F}"/>
    <cellStyle name="20% - Accent3 3 2 2 5" xfId="5291" xr:uid="{0C79EA96-6F41-4E35-9432-C16173664FDB}"/>
    <cellStyle name="20% - Accent3 3 2 2 5 2" xfId="5292" xr:uid="{3359463C-6AE9-4393-B30D-6AFCAEE17F70}"/>
    <cellStyle name="20% - Accent3 3 2 2 6" xfId="5293" xr:uid="{93832776-0744-4796-A0DF-8888EE5D2ED8}"/>
    <cellStyle name="20% - Accent3 3 2 2 6 2" xfId="5294" xr:uid="{0D078AD7-B0F0-48AD-A29F-8E3D9DD7D0ED}"/>
    <cellStyle name="20% - Accent3 3 2 2 7" xfId="5295" xr:uid="{418A94A9-F249-4AAD-8284-EB7A535B4503}"/>
    <cellStyle name="20% - Accent3 3 2 2 7 2" xfId="5296" xr:uid="{B7A60D84-C26B-4AA4-A998-20D807558016}"/>
    <cellStyle name="20% - Accent3 3 2 2 8" xfId="5297" xr:uid="{37F20357-0F55-4645-B8C0-F537B3693117}"/>
    <cellStyle name="20% - Accent3 3 2 2 8 2" xfId="5298" xr:uid="{8CF8CC89-3C3F-44B8-93BE-B75BC2426930}"/>
    <cellStyle name="20% - Accent3 3 2 2 9" xfId="5299" xr:uid="{07CF901D-7A68-4031-9DAD-8DD139B092CE}"/>
    <cellStyle name="20% - Accent3 3 2 2 9 2" xfId="5300" xr:uid="{689286CB-C1CD-40E5-A2BF-7DE5C9F6663B}"/>
    <cellStyle name="20% - Accent3 3 2 3" xfId="5301" xr:uid="{551C6A2E-5502-403D-80D0-733FA2F506D8}"/>
    <cellStyle name="20% - Accent3 3 2 3 2" xfId="5302" xr:uid="{645ECC50-DEC9-418B-A3A3-F2F85DD3EED0}"/>
    <cellStyle name="20% - Accent3 3 2 3 2 2" xfId="5303" xr:uid="{6B3D869A-756D-49C5-BA2D-0A22C8616EE4}"/>
    <cellStyle name="20% - Accent3 3 2 3 2 2 2" xfId="5304" xr:uid="{FA2546E1-F71B-46B0-9942-E936255E2F63}"/>
    <cellStyle name="20% - Accent3 3 2 3 2 2 2 2" xfId="5305" xr:uid="{82A3B9ED-754F-4580-B88F-063B293569CC}"/>
    <cellStyle name="20% - Accent3 3 2 3 2 2 3" xfId="5306" xr:uid="{E97EBECE-1359-4DC4-8CAE-D390C55D8BC1}"/>
    <cellStyle name="20% - Accent3 3 2 3 2 2 3 2" xfId="5307" xr:uid="{C7B54E81-3944-4F1F-A7B7-2163741630B6}"/>
    <cellStyle name="20% - Accent3 3 2 3 2 2 4" xfId="5308" xr:uid="{EF680933-6DC3-4266-BAB1-CFA6AA005E0D}"/>
    <cellStyle name="20% - Accent3 3 2 3 2 3" xfId="5309" xr:uid="{DFFF5B9A-0C19-4B0D-99EA-C6D2F6D1E838}"/>
    <cellStyle name="20% - Accent3 3 2 3 2 3 2" xfId="5310" xr:uid="{82F5EE0A-A407-47A6-A774-F34A9D9E3EB4}"/>
    <cellStyle name="20% - Accent3 3 2 3 2 4" xfId="5311" xr:uid="{B2E5E593-C1FF-407D-A69A-DFE5C091EC6C}"/>
    <cellStyle name="20% - Accent3 3 2 3 2 4 2" xfId="5312" xr:uid="{4F700960-78EB-4EF9-AAFE-ED9418009EDE}"/>
    <cellStyle name="20% - Accent3 3 2 3 2 5" xfId="5313" xr:uid="{0CB7C5F6-FFA5-4931-AA56-2DE5F11F5612}"/>
    <cellStyle name="20% - Accent3 3 2 3 2 5 2" xfId="5314" xr:uid="{6172276D-C0D4-4A4B-96A7-7A9C29FE97CE}"/>
    <cellStyle name="20% - Accent3 3 2 3 2 6" xfId="5315" xr:uid="{DEE7B5AE-5582-484E-88D4-CDA174C23F31}"/>
    <cellStyle name="20% - Accent3 3 2 3 3" xfId="5316" xr:uid="{D446F267-4DF2-4F7C-A85C-3A27CDB704FD}"/>
    <cellStyle name="20% - Accent3 3 2 3 3 2" xfId="5317" xr:uid="{80C94F5F-DA3C-4373-ABF1-92F2EF99E8CA}"/>
    <cellStyle name="20% - Accent3 3 2 3 3 2 2" xfId="5318" xr:uid="{66B6A933-BC68-4170-857B-52622FB703FA}"/>
    <cellStyle name="20% - Accent3 3 2 3 3 2 2 2" xfId="5319" xr:uid="{BBD3D230-41A7-46DE-88E8-332BA33C01E2}"/>
    <cellStyle name="20% - Accent3 3 2 3 3 2 3" xfId="5320" xr:uid="{3FECB6F2-B238-48DF-B163-65354FD44D4E}"/>
    <cellStyle name="20% - Accent3 3 2 3 3 2 3 2" xfId="5321" xr:uid="{AFF6BC36-D1E5-4C27-B2BB-888BFB2CA991}"/>
    <cellStyle name="20% - Accent3 3 2 3 3 2 4" xfId="5322" xr:uid="{73EB5A31-4A78-4D1B-89EC-69DA896A8D62}"/>
    <cellStyle name="20% - Accent3 3 2 3 3 3" xfId="5323" xr:uid="{225EDE9D-42DC-4E97-922A-F3AF068DF7C1}"/>
    <cellStyle name="20% - Accent3 3 2 3 3 3 2" xfId="5324" xr:uid="{54538A20-3AE2-4269-8090-E6747B297279}"/>
    <cellStyle name="20% - Accent3 3 2 3 3 4" xfId="5325" xr:uid="{CBEFCD16-544D-4841-B218-2DD409AF2F25}"/>
    <cellStyle name="20% - Accent3 3 2 3 3 4 2" xfId="5326" xr:uid="{CB8AED16-4CE4-4F0E-BDDA-FB8A1D8F8132}"/>
    <cellStyle name="20% - Accent3 3 2 3 3 5" xfId="5327" xr:uid="{781A10D3-1F43-4856-B7C3-CC70C855883E}"/>
    <cellStyle name="20% - Accent3 3 2 3 3 5 2" xfId="5328" xr:uid="{DD423536-6DEE-4E11-9155-C7AAE15DA163}"/>
    <cellStyle name="20% - Accent3 3 2 3 3 6" xfId="5329" xr:uid="{119E888C-FA3C-4A36-8D45-B9B03C5B74D8}"/>
    <cellStyle name="20% - Accent3 3 2 3 4" xfId="5330" xr:uid="{1A4F3AAF-30DD-4D9A-AF2D-E4B184ABF330}"/>
    <cellStyle name="20% - Accent3 3 2 3 4 2" xfId="5331" xr:uid="{3508997D-65F9-4E31-AC0E-5575BD823A04}"/>
    <cellStyle name="20% - Accent3 3 2 3 4 2 2" xfId="5332" xr:uid="{8C480B7D-72E7-4F57-ADD4-EAC0EB06A926}"/>
    <cellStyle name="20% - Accent3 3 2 3 4 3" xfId="5333" xr:uid="{3AD1664F-113E-4ED9-B837-6AFF24FEBD67}"/>
    <cellStyle name="20% - Accent3 3 2 3 4 3 2" xfId="5334" xr:uid="{D0C9FDA1-70A2-4DD3-B19F-C89BBC56C091}"/>
    <cellStyle name="20% - Accent3 3 2 3 4 4" xfId="5335" xr:uid="{2411A892-D5CC-437C-9880-7440528530A4}"/>
    <cellStyle name="20% - Accent3 3 2 3 5" xfId="5336" xr:uid="{E798B4A6-2A47-4F90-B8C2-AF56A99E7C68}"/>
    <cellStyle name="20% - Accent3 3 2 3 5 2" xfId="5337" xr:uid="{768DA8C0-ADBB-4B2C-A101-9579AB65B243}"/>
    <cellStyle name="20% - Accent3 3 2 3 6" xfId="5338" xr:uid="{29181CAD-1A75-405C-80E2-626B32375C95}"/>
    <cellStyle name="20% - Accent3 3 2 3 6 2" xfId="5339" xr:uid="{96433AAA-4C1D-43B0-9801-625F7FEC7DC5}"/>
    <cellStyle name="20% - Accent3 3 2 3 7" xfId="5340" xr:uid="{FF37C07A-5E46-4C34-8408-4E0308C67A01}"/>
    <cellStyle name="20% - Accent3 3 2 3 7 2" xfId="5341" xr:uid="{5D2EDD51-C5BF-4752-8B6A-A855D13F81FA}"/>
    <cellStyle name="20% - Accent3 3 2 3 8" xfId="5342" xr:uid="{734A8111-8D25-41B5-B140-68BE986E585A}"/>
    <cellStyle name="20% - Accent3 3 2 3 9" xfId="5343" xr:uid="{60985990-F3EF-458A-B8EA-95078382FBD4}"/>
    <cellStyle name="20% - Accent3 3 2 4" xfId="5344" xr:uid="{9B16CDD7-25B9-4879-BA70-CFD3E7C02749}"/>
    <cellStyle name="20% - Accent3 3 2 4 2" xfId="5345" xr:uid="{843C6FCF-A183-487F-B0A8-70EE3E0DD35F}"/>
    <cellStyle name="20% - Accent3 3 2 4 2 2" xfId="5346" xr:uid="{F4C74A98-89F7-4307-8E8C-6489D9A803BD}"/>
    <cellStyle name="20% - Accent3 3 2 4 2 2 2" xfId="5347" xr:uid="{846B3D0E-4121-4906-BA5F-3C64659AF4EC}"/>
    <cellStyle name="20% - Accent3 3 2 4 2 3" xfId="5348" xr:uid="{9446AA25-C8DC-4F0F-98A1-326667523AFA}"/>
    <cellStyle name="20% - Accent3 3 2 4 2 3 2" xfId="5349" xr:uid="{B9A44E57-BEF0-4EE3-BE3F-02BC2B1F0E77}"/>
    <cellStyle name="20% - Accent3 3 2 4 2 4" xfId="5350" xr:uid="{AF9FE0F4-665E-45B6-9F7F-2E631CAA839E}"/>
    <cellStyle name="20% - Accent3 3 2 4 3" xfId="5351" xr:uid="{F1949DD4-7B05-4466-8B43-CB5BA2247501}"/>
    <cellStyle name="20% - Accent3 3 2 4 3 2" xfId="5352" xr:uid="{80F77A35-B9FE-4FF9-8771-7F9237831C32}"/>
    <cellStyle name="20% - Accent3 3 2 4 4" xfId="5353" xr:uid="{DAD2275C-3884-420D-8F46-41AC9CE43EDE}"/>
    <cellStyle name="20% - Accent3 3 2 4 4 2" xfId="5354" xr:uid="{F04D5A8F-F0B9-4E7B-B1F3-1A1C88445A78}"/>
    <cellStyle name="20% - Accent3 3 2 4 5" xfId="5355" xr:uid="{FDB9C1CD-A6DC-483F-BB2F-8872E0B36CFE}"/>
    <cellStyle name="20% - Accent3 3 2 4 5 2" xfId="5356" xr:uid="{499B6EA0-A16D-48FB-8C76-388D213A8867}"/>
    <cellStyle name="20% - Accent3 3 2 4 6" xfId="5357" xr:uid="{769097CB-9C17-4FE4-8D30-F1E9872ECBA1}"/>
    <cellStyle name="20% - Accent3 3 2 5" xfId="5358" xr:uid="{253B2F19-22B3-4E10-A5BE-9F07BCBE26B6}"/>
    <cellStyle name="20% - Accent3 3 2 5 2" xfId="5359" xr:uid="{1D232B06-C491-4E72-943D-8984F625C3C5}"/>
    <cellStyle name="20% - Accent3 3 2 5 2 2" xfId="5360" xr:uid="{47E3438B-DF91-4F7C-8D00-AFAEAB235E3A}"/>
    <cellStyle name="20% - Accent3 3 2 5 2 2 2" xfId="5361" xr:uid="{E93A90CB-515B-4FDB-8691-5BCB0C1C9A28}"/>
    <cellStyle name="20% - Accent3 3 2 5 2 3" xfId="5362" xr:uid="{E3E8460A-9559-409C-A3D3-A3AE2441798F}"/>
    <cellStyle name="20% - Accent3 3 2 5 2 3 2" xfId="5363" xr:uid="{FD894F1A-F32A-45C3-87AF-AB98C9731DD8}"/>
    <cellStyle name="20% - Accent3 3 2 5 2 4" xfId="5364" xr:uid="{0725A4FD-C47C-4262-9833-3FB68DE370AB}"/>
    <cellStyle name="20% - Accent3 3 2 5 3" xfId="5365" xr:uid="{8BFA80D7-8739-401F-A0DC-C5189478A64C}"/>
    <cellStyle name="20% - Accent3 3 2 5 3 2" xfId="5366" xr:uid="{9B3DCCB9-7DEE-4D99-AE6B-C2F6D8E4134E}"/>
    <cellStyle name="20% - Accent3 3 2 5 4" xfId="5367" xr:uid="{4B47C65F-B1A0-482C-B6E9-0143E8B30FA1}"/>
    <cellStyle name="20% - Accent3 3 2 5 4 2" xfId="5368" xr:uid="{33B549C3-87D1-4F52-AA97-1A46B17AFF92}"/>
    <cellStyle name="20% - Accent3 3 2 5 5" xfId="5369" xr:uid="{8E839B0F-FA66-4805-82E2-37867A48F64A}"/>
    <cellStyle name="20% - Accent3 3 2 5 5 2" xfId="5370" xr:uid="{01B099F9-853A-4CEB-BA63-70F3ABCAAE1E}"/>
    <cellStyle name="20% - Accent3 3 2 5 6" xfId="5371" xr:uid="{8513DB25-87B8-4FBD-BCDE-83D4003C684A}"/>
    <cellStyle name="20% - Accent3 3 2 6" xfId="5372" xr:uid="{F95EA149-066B-4C9D-89DF-D3996EA40798}"/>
    <cellStyle name="20% - Accent3 3 2 6 2" xfId="5373" xr:uid="{69769010-0A61-4ED4-A1BA-75842B536863}"/>
    <cellStyle name="20% - Accent3 3 2 6 2 2" xfId="5374" xr:uid="{B7AD2C4C-3613-4EB8-9189-C548A57A4D5A}"/>
    <cellStyle name="20% - Accent3 3 2 6 3" xfId="5375" xr:uid="{FAFA3D8D-F4AA-48E9-97FF-C3FB374D97E9}"/>
    <cellStyle name="20% - Accent3 3 2 6 3 2" xfId="5376" xr:uid="{B0F77869-00B7-41C8-A549-CF7AA74CCD0B}"/>
    <cellStyle name="20% - Accent3 3 2 6 4" xfId="5377" xr:uid="{C0054096-CFBB-4E38-8CBE-BCBE5D0F55DB}"/>
    <cellStyle name="20% - Accent3 3 2 7" xfId="5378" xr:uid="{3204B366-6AB7-4669-A91B-A31668149404}"/>
    <cellStyle name="20% - Accent3 3 2 7 2" xfId="5379" xr:uid="{0C8A4BA0-9284-409B-9B62-D4A677AA65DB}"/>
    <cellStyle name="20% - Accent3 3 2 8" xfId="5380" xr:uid="{2CD64F16-313F-464C-9EA3-16CBC87BE4D2}"/>
    <cellStyle name="20% - Accent3 3 2 8 2" xfId="5381" xr:uid="{D58E3F8A-258A-4BA4-9F26-59D7FC43506D}"/>
    <cellStyle name="20% - Accent3 3 2 9" xfId="5382" xr:uid="{D7E268B8-3FB8-4FF1-ADBE-7DC282FB5E55}"/>
    <cellStyle name="20% - Accent3 3 2 9 2" xfId="5383" xr:uid="{6156AF9E-1A12-494F-8805-A30CCF51AF1F}"/>
    <cellStyle name="20% - Accent3 3 3" xfId="5384" xr:uid="{D925A588-05E2-4498-9CEF-D17822251E9B}"/>
    <cellStyle name="20% - Accent3 3 3 10" xfId="5385" xr:uid="{9BFDF546-8773-42C8-BE66-81DA427723A1}"/>
    <cellStyle name="20% - Accent3 3 3 11" xfId="5386" xr:uid="{31001DE6-77C8-49ED-B8B5-89FEB0BDEE68}"/>
    <cellStyle name="20% - Accent3 3 3 12" xfId="5387" xr:uid="{EEDAD443-13D8-4DDA-81E2-9962BFE47255}"/>
    <cellStyle name="20% - Accent3 3 3 2" xfId="5388" xr:uid="{6BE28DC4-3671-45C8-9AE0-306E29EA4FCB}"/>
    <cellStyle name="20% - Accent3 3 3 2 2" xfId="5389" xr:uid="{30DA6548-7EA2-4EA1-8AAF-4EC092FC9C1B}"/>
    <cellStyle name="20% - Accent3 3 3 2 2 2" xfId="5390" xr:uid="{3FC4ADA6-1FBA-4AFB-9A7E-047893F0D723}"/>
    <cellStyle name="20% - Accent3 3 3 2 2 2 2" xfId="5391" xr:uid="{46DA2013-4D7F-4D35-BDAD-1F6C4978671E}"/>
    <cellStyle name="20% - Accent3 3 3 2 2 3" xfId="5392" xr:uid="{DAA780B2-C41C-4C20-AA6B-5E24B6B3B5D5}"/>
    <cellStyle name="20% - Accent3 3 3 2 2 3 2" xfId="5393" xr:uid="{2448407E-6738-4320-AC97-DB1747C6A859}"/>
    <cellStyle name="20% - Accent3 3 3 2 2 4" xfId="5394" xr:uid="{A3DCAAE0-B883-430A-8E78-ECDC519D2CA6}"/>
    <cellStyle name="20% - Accent3 3 3 2 3" xfId="5395" xr:uid="{AB624C71-A03F-4C66-9922-5B06C1ACF301}"/>
    <cellStyle name="20% - Accent3 3 3 2 3 2" xfId="5396" xr:uid="{30ACD017-0EEA-45C1-B738-7FE7688F2467}"/>
    <cellStyle name="20% - Accent3 3 3 2 4" xfId="5397" xr:uid="{CB07A7AE-F63E-4DA6-B387-022BA875A525}"/>
    <cellStyle name="20% - Accent3 3 3 2 4 2" xfId="5398" xr:uid="{7F6AB31A-9720-4088-BFA7-B58A22ADFC68}"/>
    <cellStyle name="20% - Accent3 3 3 2 5" xfId="5399" xr:uid="{CA82D83B-DD5E-4339-8BA3-4424C33D6EAC}"/>
    <cellStyle name="20% - Accent3 3 3 2 5 2" xfId="5400" xr:uid="{C2383942-2D7C-45AF-9F66-EAFBA660E6AB}"/>
    <cellStyle name="20% - Accent3 3 3 2 6" xfId="5401" xr:uid="{874CE4D7-3D2A-44BF-AA75-CA47ED376307}"/>
    <cellStyle name="20% - Accent3 3 3 2 6 2" xfId="5402" xr:uid="{349F17DB-DE2C-423B-8218-EC57EA5AB6EA}"/>
    <cellStyle name="20% - Accent3 3 3 2 7" xfId="5403" xr:uid="{2A4212C5-A8C2-4F2B-B844-DEA8D351B424}"/>
    <cellStyle name="20% - Accent3 3 3 2 7 2" xfId="5404" xr:uid="{185AE478-FD20-43AF-B9B1-CB66B8DF8692}"/>
    <cellStyle name="20% - Accent3 3 3 2 8" xfId="5405" xr:uid="{8886694B-3868-472F-9A12-196945B82D01}"/>
    <cellStyle name="20% - Accent3 3 3 2 9" xfId="5406" xr:uid="{E597A701-CDF2-494A-88BF-6EE8F90FB74F}"/>
    <cellStyle name="20% - Accent3 3 3 3" xfId="5407" xr:uid="{B6B204B5-DB44-47A2-94AC-83B8321A16A9}"/>
    <cellStyle name="20% - Accent3 3 3 3 2" xfId="5408" xr:uid="{FC9DC63F-FFEB-40E4-B0E8-814CFBBF7569}"/>
    <cellStyle name="20% - Accent3 3 3 3 2 2" xfId="5409" xr:uid="{ED26E5B2-F476-4441-A593-E6FA0F440442}"/>
    <cellStyle name="20% - Accent3 3 3 3 2 2 2" xfId="5410" xr:uid="{D0F4333D-1950-4686-876B-039BA5C769A3}"/>
    <cellStyle name="20% - Accent3 3 3 3 2 3" xfId="5411" xr:uid="{86820654-C6BD-447F-8C21-650EA24E5AC3}"/>
    <cellStyle name="20% - Accent3 3 3 3 2 3 2" xfId="5412" xr:uid="{A04548A4-3A2D-4B9F-8092-CCA9BC32D143}"/>
    <cellStyle name="20% - Accent3 3 3 3 2 4" xfId="5413" xr:uid="{0EAFB834-A486-49C3-9825-23ACB9D9F198}"/>
    <cellStyle name="20% - Accent3 3 3 3 3" xfId="5414" xr:uid="{6F074417-59B7-4C78-AE83-9968E897F87F}"/>
    <cellStyle name="20% - Accent3 3 3 3 3 2" xfId="5415" xr:uid="{A50FA56E-B399-491C-ABE5-89D1D6E4356C}"/>
    <cellStyle name="20% - Accent3 3 3 3 4" xfId="5416" xr:uid="{95BFBCB2-1CD2-422C-AAA2-3889D0543303}"/>
    <cellStyle name="20% - Accent3 3 3 3 4 2" xfId="5417" xr:uid="{6E09B27A-3746-4263-B56D-F7F43C6DED6A}"/>
    <cellStyle name="20% - Accent3 3 3 3 5" xfId="5418" xr:uid="{A486A245-DB05-49CD-B116-62F6EB9AF4C7}"/>
    <cellStyle name="20% - Accent3 3 3 3 5 2" xfId="5419" xr:uid="{2E98E81F-8C52-47A4-B4B6-45C6734D2147}"/>
    <cellStyle name="20% - Accent3 3 3 3 6" xfId="5420" xr:uid="{F6331216-B9EA-4F0C-87E7-752364A44FD1}"/>
    <cellStyle name="20% - Accent3 3 3 4" xfId="5421" xr:uid="{5648033C-FA4F-4B1C-8CC9-E1C3B2856FD4}"/>
    <cellStyle name="20% - Accent3 3 3 4 2" xfId="5422" xr:uid="{F8DB78D7-E3CB-4873-A594-4CF173A71A2A}"/>
    <cellStyle name="20% - Accent3 3 3 4 2 2" xfId="5423" xr:uid="{2F20B030-BA60-469D-8C9D-2C5EB9D5C40E}"/>
    <cellStyle name="20% - Accent3 3 3 4 3" xfId="5424" xr:uid="{0AC6CA15-4894-4648-9AAB-0BE37332CC11}"/>
    <cellStyle name="20% - Accent3 3 3 4 3 2" xfId="5425" xr:uid="{A412958C-15A0-4261-BB79-D713527538FC}"/>
    <cellStyle name="20% - Accent3 3 3 4 4" xfId="5426" xr:uid="{4AAF7EC1-AB35-4A4E-AC85-EA0DD6A14C37}"/>
    <cellStyle name="20% - Accent3 3 3 5" xfId="5427" xr:uid="{603BD093-DA92-4B59-9899-D21AD3583A07}"/>
    <cellStyle name="20% - Accent3 3 3 5 2" xfId="5428" xr:uid="{11008A07-55DD-453F-A260-FA56D530353E}"/>
    <cellStyle name="20% - Accent3 3 3 6" xfId="5429" xr:uid="{66D6E946-7EB7-42A8-9E23-9C79F0985540}"/>
    <cellStyle name="20% - Accent3 3 3 6 2" xfId="5430" xr:uid="{284308C5-5F05-4D9A-B982-6AF8E6A2EDAD}"/>
    <cellStyle name="20% - Accent3 3 3 7" xfId="5431" xr:uid="{D82B3383-BA67-4AAE-A15E-43BC79478ABB}"/>
    <cellStyle name="20% - Accent3 3 3 7 2" xfId="5432" xr:uid="{AF4CB405-236C-4D74-9B33-B53CCC60D275}"/>
    <cellStyle name="20% - Accent3 3 3 8" xfId="5433" xr:uid="{BAD5F7F3-0C17-46A9-96C1-BD2354222F84}"/>
    <cellStyle name="20% - Accent3 3 3 8 2" xfId="5434" xr:uid="{6623456E-8C20-4D55-AD60-766C9BB2F8EC}"/>
    <cellStyle name="20% - Accent3 3 3 9" xfId="5435" xr:uid="{08B6C866-D568-4954-860F-D387FA069153}"/>
    <cellStyle name="20% - Accent3 3 3 9 2" xfId="5436" xr:uid="{6385E124-1D03-4D6D-B303-FE0E08672704}"/>
    <cellStyle name="20% - Accent3 3 4" xfId="5437" xr:uid="{59F69B05-168B-4492-A828-C03F1DB36B02}"/>
    <cellStyle name="20% - Accent3 3 4 10" xfId="5438" xr:uid="{1B2E26C4-802C-4069-A2B0-A01B45077688}"/>
    <cellStyle name="20% - Accent3 3 4 11" xfId="5439" xr:uid="{2B0611BA-22F1-4E14-BBA9-29FF0CAE8F60}"/>
    <cellStyle name="20% - Accent3 3 4 12" xfId="5440" xr:uid="{3C64B4D2-6714-4E7E-AC7D-510B575DCA7E}"/>
    <cellStyle name="20% - Accent3 3 4 2" xfId="5441" xr:uid="{4084F789-1381-40A7-AEBA-0F2D3A5B8120}"/>
    <cellStyle name="20% - Accent3 3 4 2 2" xfId="5442" xr:uid="{8F16F4F9-20E2-432E-9016-DE9F51050B00}"/>
    <cellStyle name="20% - Accent3 3 4 2 2 2" xfId="5443" xr:uid="{2E1F4FCA-C4F8-440C-BB5C-5A55F2A06099}"/>
    <cellStyle name="20% - Accent3 3 4 2 2 2 2" xfId="5444" xr:uid="{03E8F01D-CC34-476A-9A47-CECBEC279E2A}"/>
    <cellStyle name="20% - Accent3 3 4 2 2 3" xfId="5445" xr:uid="{9282B5AF-0BBE-486D-B0A8-F5E9544D53D5}"/>
    <cellStyle name="20% - Accent3 3 4 2 2 3 2" xfId="5446" xr:uid="{FF08CAEF-B2DD-43A4-BDFA-BFA2C07A0662}"/>
    <cellStyle name="20% - Accent3 3 4 2 2 4" xfId="5447" xr:uid="{F5F04025-5A69-405F-A692-CDA6E697B333}"/>
    <cellStyle name="20% - Accent3 3 4 2 3" xfId="5448" xr:uid="{A25EBCD3-AE4F-447C-89A8-99DF110C7F01}"/>
    <cellStyle name="20% - Accent3 3 4 2 3 2" xfId="5449" xr:uid="{49315604-20E7-4DFD-82D1-B8EED8EFF697}"/>
    <cellStyle name="20% - Accent3 3 4 2 4" xfId="5450" xr:uid="{50AC2ACC-AD91-4486-8198-873E5F2BA9DA}"/>
    <cellStyle name="20% - Accent3 3 4 2 4 2" xfId="5451" xr:uid="{04C6D1EB-D14A-42BE-BC6F-88CABEC920DD}"/>
    <cellStyle name="20% - Accent3 3 4 2 5" xfId="5452" xr:uid="{95D6C1E5-E731-4D41-BB3F-D37D8B93BCDC}"/>
    <cellStyle name="20% - Accent3 3 4 2 5 2" xfId="5453" xr:uid="{4441A17F-C99F-4599-B25E-BF8D8A016DA3}"/>
    <cellStyle name="20% - Accent3 3 4 2 6" xfId="5454" xr:uid="{05DCBD1F-9FA7-4CDB-85FC-D381C12898A3}"/>
    <cellStyle name="20% - Accent3 3 4 3" xfId="5455" xr:uid="{1D1BA7E3-0FA1-4B51-984E-9B47A7212262}"/>
    <cellStyle name="20% - Accent3 3 4 3 2" xfId="5456" xr:uid="{4F9C0765-953C-47B3-BE9F-B3E18370ECDC}"/>
    <cellStyle name="20% - Accent3 3 4 3 2 2" xfId="5457" xr:uid="{D5A47EE0-CE06-449B-847C-DD74F570FF44}"/>
    <cellStyle name="20% - Accent3 3 4 3 2 2 2" xfId="5458" xr:uid="{3FBB041E-2407-4FEC-B219-BA7DDE32AC94}"/>
    <cellStyle name="20% - Accent3 3 4 3 2 3" xfId="5459" xr:uid="{881F3749-EFAF-43EE-AEF4-F58D61B1490C}"/>
    <cellStyle name="20% - Accent3 3 4 3 2 3 2" xfId="5460" xr:uid="{EB1E6162-7565-481F-8278-E70B12980C68}"/>
    <cellStyle name="20% - Accent3 3 4 3 2 4" xfId="5461" xr:uid="{51C0EBF5-FD81-4E21-A9B3-8C618F5733B3}"/>
    <cellStyle name="20% - Accent3 3 4 3 3" xfId="5462" xr:uid="{E670BA46-BDA9-4B7C-AB68-539475E2724B}"/>
    <cellStyle name="20% - Accent3 3 4 3 3 2" xfId="5463" xr:uid="{CF8FB40B-759E-4160-975D-16BB6502A3A9}"/>
    <cellStyle name="20% - Accent3 3 4 3 4" xfId="5464" xr:uid="{1567DC3C-8EF9-4142-B032-AE597D06ECF3}"/>
    <cellStyle name="20% - Accent3 3 4 3 4 2" xfId="5465" xr:uid="{2560A917-0883-4DC3-925E-5883CB43E65B}"/>
    <cellStyle name="20% - Accent3 3 4 3 5" xfId="5466" xr:uid="{25F5CA72-8856-4D0A-A852-270B5F656354}"/>
    <cellStyle name="20% - Accent3 3 4 3 5 2" xfId="5467" xr:uid="{4A6C7AB6-64D9-4A1C-A655-F682885B7B51}"/>
    <cellStyle name="20% - Accent3 3 4 3 6" xfId="5468" xr:uid="{6B412EAD-5040-4F23-B431-854C0CCE7F78}"/>
    <cellStyle name="20% - Accent3 3 4 4" xfId="5469" xr:uid="{62949B2F-A5A2-4560-B83C-AE25BD119B87}"/>
    <cellStyle name="20% - Accent3 3 4 4 2" xfId="5470" xr:uid="{FE901D2E-B63D-4BDB-9F40-AAEAE6BE6403}"/>
    <cellStyle name="20% - Accent3 3 4 4 2 2" xfId="5471" xr:uid="{E27167D5-B28E-4527-91C7-A13AA4838659}"/>
    <cellStyle name="20% - Accent3 3 4 4 3" xfId="5472" xr:uid="{43AC0B36-B425-4E78-B053-8C751351026B}"/>
    <cellStyle name="20% - Accent3 3 4 4 3 2" xfId="5473" xr:uid="{D86E1873-EE43-4707-A42D-BE79054D17EA}"/>
    <cellStyle name="20% - Accent3 3 4 4 4" xfId="5474" xr:uid="{0A1B275D-F35D-48CF-94B0-85B11346CE35}"/>
    <cellStyle name="20% - Accent3 3 4 5" xfId="5475" xr:uid="{7FDD4BDC-9690-45CE-95C1-08ABB678C5D9}"/>
    <cellStyle name="20% - Accent3 3 4 5 2" xfId="5476" xr:uid="{1EC25F8B-1FBD-49AE-A1C7-0B88925DD307}"/>
    <cellStyle name="20% - Accent3 3 4 6" xfId="5477" xr:uid="{2A38773F-A6F5-4967-A940-840AF544EAA9}"/>
    <cellStyle name="20% - Accent3 3 4 6 2" xfId="5478" xr:uid="{4AEB0930-6D85-46CF-A4E9-B0B14AD71B4D}"/>
    <cellStyle name="20% - Accent3 3 4 7" xfId="5479" xr:uid="{71968EBA-0AC1-4C7A-A11A-615DEF6F15D5}"/>
    <cellStyle name="20% - Accent3 3 4 7 2" xfId="5480" xr:uid="{B1F3D127-3D20-4B41-8C6C-92C69966EE93}"/>
    <cellStyle name="20% - Accent3 3 4 8" xfId="5481" xr:uid="{AD55CD94-DC39-488B-BF28-FFF9EC559DF2}"/>
    <cellStyle name="20% - Accent3 3 4 8 2" xfId="5482" xr:uid="{3B47FB9C-FC26-4F51-8ECE-7C9F4C990141}"/>
    <cellStyle name="20% - Accent3 3 4 9" xfId="5483" xr:uid="{EF6894BD-A0A8-4849-AE9F-C2F125A7C77E}"/>
    <cellStyle name="20% - Accent3 3 4 9 2" xfId="5484" xr:uid="{CCD161B1-DAC6-4B62-8A00-49CB7A027CC7}"/>
    <cellStyle name="20% - Accent3 3 5" xfId="5485" xr:uid="{79D5A22F-61A0-4B27-939B-F804F9EBACD5}"/>
    <cellStyle name="20% - Accent3 3 5 10" xfId="5486" xr:uid="{AC5585D5-0714-4DE5-A4EC-C2BFAC858D10}"/>
    <cellStyle name="20% - Accent3 3 5 2" xfId="5487" xr:uid="{E887636E-29F7-4D98-A526-2DD9520F2320}"/>
    <cellStyle name="20% - Accent3 3 5 2 2" xfId="5488" xr:uid="{4F91E46B-22F6-4C83-BAAA-2C65D6AB4D05}"/>
    <cellStyle name="20% - Accent3 3 5 2 2 2" xfId="5489" xr:uid="{93359178-1C37-46D2-A633-91516CC3F160}"/>
    <cellStyle name="20% - Accent3 3 5 2 2 2 2" xfId="5490" xr:uid="{D854C612-351D-41C9-AFAB-3F683989ABBA}"/>
    <cellStyle name="20% - Accent3 3 5 2 2 3" xfId="5491" xr:uid="{84FAA27B-193E-4C39-AD8D-0D1A27C1B4B4}"/>
    <cellStyle name="20% - Accent3 3 5 2 2 3 2" xfId="5492" xr:uid="{410F0EA5-BADD-4727-BCD9-CE173E480136}"/>
    <cellStyle name="20% - Accent3 3 5 2 2 4" xfId="5493" xr:uid="{77AA6877-3754-4D37-9225-5C1F2B7FBC6D}"/>
    <cellStyle name="20% - Accent3 3 5 2 3" xfId="5494" xr:uid="{F2B08B91-B724-44F6-A360-C5B43C72C9C7}"/>
    <cellStyle name="20% - Accent3 3 5 2 3 2" xfId="5495" xr:uid="{837EDEE4-C908-48B3-A03C-2B9725B07887}"/>
    <cellStyle name="20% - Accent3 3 5 2 4" xfId="5496" xr:uid="{CC75A9A4-017F-4B77-AC2A-54A36D286E7C}"/>
    <cellStyle name="20% - Accent3 3 5 2 4 2" xfId="5497" xr:uid="{4B771ABE-54B9-418B-9ED3-003DB14DCDBC}"/>
    <cellStyle name="20% - Accent3 3 5 2 5" xfId="5498" xr:uid="{6B0302CF-0F60-4F5D-B2E0-3CA586753371}"/>
    <cellStyle name="20% - Accent3 3 5 2 5 2" xfId="5499" xr:uid="{471F4761-263A-491B-8922-4F9652F35504}"/>
    <cellStyle name="20% - Accent3 3 5 2 6" xfId="5500" xr:uid="{95F5E5AF-4CDE-4E81-B082-04B2D2720CAD}"/>
    <cellStyle name="20% - Accent3 3 5 3" xfId="5501" xr:uid="{1FBD82D5-EED4-47CE-ADD4-154F2AD5979D}"/>
    <cellStyle name="20% - Accent3 3 5 3 2" xfId="5502" xr:uid="{EF1A347A-FD76-49D5-B688-AD4CD00802AE}"/>
    <cellStyle name="20% - Accent3 3 5 3 2 2" xfId="5503" xr:uid="{9AD45398-5B8F-4057-9972-049BFF87DDC4}"/>
    <cellStyle name="20% - Accent3 3 5 3 2 2 2" xfId="5504" xr:uid="{823B96BC-2879-4FF0-B5B0-09ED1C4F80B4}"/>
    <cellStyle name="20% - Accent3 3 5 3 2 3" xfId="5505" xr:uid="{1BFCB761-259A-4E6D-B06F-B611B88244D3}"/>
    <cellStyle name="20% - Accent3 3 5 3 2 3 2" xfId="5506" xr:uid="{C76CCF83-134C-4E12-B59B-C6043DD78FD7}"/>
    <cellStyle name="20% - Accent3 3 5 3 2 4" xfId="5507" xr:uid="{97239F17-4749-48F9-A6CD-94E09F2E21EB}"/>
    <cellStyle name="20% - Accent3 3 5 3 3" xfId="5508" xr:uid="{9510DE4B-B4C4-4A38-95EA-E53BCA343B3F}"/>
    <cellStyle name="20% - Accent3 3 5 3 3 2" xfId="5509" xr:uid="{9D5915B5-288E-4960-90CE-CF9D66C263A5}"/>
    <cellStyle name="20% - Accent3 3 5 3 4" xfId="5510" xr:uid="{6B06AF31-6BFD-4BF7-94F2-4702553DA185}"/>
    <cellStyle name="20% - Accent3 3 5 3 4 2" xfId="5511" xr:uid="{62C19272-2FA1-4AB2-912D-E3E5F05F7058}"/>
    <cellStyle name="20% - Accent3 3 5 3 5" xfId="5512" xr:uid="{964F4256-2E0F-4B3E-9B42-A67C8B2303AC}"/>
    <cellStyle name="20% - Accent3 3 5 3 5 2" xfId="5513" xr:uid="{C113A401-07EE-4081-8C05-FE88B43E19CC}"/>
    <cellStyle name="20% - Accent3 3 5 3 6" xfId="5514" xr:uid="{FD7DA9C1-66C0-4564-AC87-6142489A09D2}"/>
    <cellStyle name="20% - Accent3 3 5 4" xfId="5515" xr:uid="{47265C1D-68AE-4376-A78E-CB36C6D2B995}"/>
    <cellStyle name="20% - Accent3 3 5 4 2" xfId="5516" xr:uid="{FD1CB6AA-7353-428E-8D40-DDB926A3B692}"/>
    <cellStyle name="20% - Accent3 3 5 4 2 2" xfId="5517" xr:uid="{1ABA98F2-B441-4A02-B8F8-4B16C830F35E}"/>
    <cellStyle name="20% - Accent3 3 5 4 3" xfId="5518" xr:uid="{34333007-2841-4B55-BC0C-59C92F59F242}"/>
    <cellStyle name="20% - Accent3 3 5 4 3 2" xfId="5519" xr:uid="{A92E9947-501F-4EB7-8409-A02CA57928F3}"/>
    <cellStyle name="20% - Accent3 3 5 4 4" xfId="5520" xr:uid="{99FCE6B7-88F3-42CE-B8F2-C16AAF9632BB}"/>
    <cellStyle name="20% - Accent3 3 5 5" xfId="5521" xr:uid="{CD8C18F8-006D-4C75-8B0C-809271018E6D}"/>
    <cellStyle name="20% - Accent3 3 5 5 2" xfId="5522" xr:uid="{D1B319C3-28B8-4F76-909B-B98DE39C5679}"/>
    <cellStyle name="20% - Accent3 3 5 6" xfId="5523" xr:uid="{B481714F-CD42-475F-89FF-AF3B83616F1C}"/>
    <cellStyle name="20% - Accent3 3 5 6 2" xfId="5524" xr:uid="{B28D3121-2FB9-47C7-A309-B356729B237C}"/>
    <cellStyle name="20% - Accent3 3 5 7" xfId="5525" xr:uid="{70CE7FD7-D7A0-46D3-81C0-99D6F22B8927}"/>
    <cellStyle name="20% - Accent3 3 5 7 2" xfId="5526" xr:uid="{E83A604E-0689-4F6B-A792-007EB1106BC0}"/>
    <cellStyle name="20% - Accent3 3 5 8" xfId="5527" xr:uid="{87511844-96E3-42AD-AA75-26961B7852F1}"/>
    <cellStyle name="20% - Accent3 3 5 9" xfId="5528" xr:uid="{BE301443-AB60-424D-942F-FBDADFF376C1}"/>
    <cellStyle name="20% - Accent3 3 6" xfId="5529" xr:uid="{BDA040C3-BB66-4CC2-A7F9-97649038C9BB}"/>
    <cellStyle name="20% - Accent3 3 6 2" xfId="5530" xr:uid="{684103C2-F231-4899-B4DE-4D0C67523748}"/>
    <cellStyle name="20% - Accent3 3 6 2 2" xfId="5531" xr:uid="{301671D8-836B-4CF7-8169-5A4B583AE81C}"/>
    <cellStyle name="20% - Accent3 3 6 2 2 2" xfId="5532" xr:uid="{01A6DA59-DCF2-415E-8274-3BE45D28FC5B}"/>
    <cellStyle name="20% - Accent3 3 6 2 3" xfId="5533" xr:uid="{014F6495-E561-4D92-8486-6FD2E626995E}"/>
    <cellStyle name="20% - Accent3 3 6 2 3 2" xfId="5534" xr:uid="{73314092-DED0-4849-8784-D30E1F314CCF}"/>
    <cellStyle name="20% - Accent3 3 6 2 4" xfId="5535" xr:uid="{9E277B0E-D1F8-4CE8-A799-72EA0EE9352E}"/>
    <cellStyle name="20% - Accent3 3 6 3" xfId="5536" xr:uid="{E1E696DB-F86A-4171-92F9-D1F7E5383ED9}"/>
    <cellStyle name="20% - Accent3 3 6 3 2" xfId="5537" xr:uid="{22AC069F-DDE3-4F5F-87B8-E8E88208634C}"/>
    <cellStyle name="20% - Accent3 3 6 4" xfId="5538" xr:uid="{2BC709AD-2EF0-423F-9CB6-5A3C562590CD}"/>
    <cellStyle name="20% - Accent3 3 6 4 2" xfId="5539" xr:uid="{27DE4DEA-1DB5-4733-AA74-8755FEC255FC}"/>
    <cellStyle name="20% - Accent3 3 6 5" xfId="5540" xr:uid="{2D5FC0C8-262A-445D-B996-627EEA86A414}"/>
    <cellStyle name="20% - Accent3 3 6 5 2" xfId="5541" xr:uid="{A578E7AE-64DD-4385-9BBB-E3D56555461C}"/>
    <cellStyle name="20% - Accent3 3 6 6" xfId="5542" xr:uid="{9ED2EBCB-75AB-49F7-A25E-1AB9BC3F69D5}"/>
    <cellStyle name="20% - Accent3 3 6 6 2" xfId="5543" xr:uid="{4A4DE0B7-DBC4-4FB8-A947-4E05C41592DC}"/>
    <cellStyle name="20% - Accent3 3 7" xfId="5544" xr:uid="{65EA55A4-5AC6-4911-A822-FA1EC76669B9}"/>
    <cellStyle name="20% - Accent3 3 7 2" xfId="5545" xr:uid="{102E4C9D-0757-49E7-8D02-E96376001A62}"/>
    <cellStyle name="20% - Accent3 3 7 2 2" xfId="5546" xr:uid="{59FDBC15-5E83-457D-9C5D-261EEDB24D9F}"/>
    <cellStyle name="20% - Accent3 3 7 2 2 2" xfId="5547" xr:uid="{08250F90-68B9-4DDC-AD43-BED13DEAF63E}"/>
    <cellStyle name="20% - Accent3 3 7 2 3" xfId="5548" xr:uid="{038757E8-AF58-4EB7-BB0F-E3F3654A3E7B}"/>
    <cellStyle name="20% - Accent3 3 7 2 3 2" xfId="5549" xr:uid="{9668AF9F-D2BA-4611-A5EC-3A99A349F85D}"/>
    <cellStyle name="20% - Accent3 3 7 2 4" xfId="5550" xr:uid="{E2FF6EE3-3801-4636-8CF6-B96A30E5F74A}"/>
    <cellStyle name="20% - Accent3 3 7 3" xfId="5551" xr:uid="{473D0933-6463-4BED-A279-604596D2DA50}"/>
    <cellStyle name="20% - Accent3 3 7 3 2" xfId="5552" xr:uid="{589ED2B2-D3C2-4D94-8D59-52492D378C84}"/>
    <cellStyle name="20% - Accent3 3 7 4" xfId="5553" xr:uid="{34674864-C5C2-4139-B145-0F43900C19A1}"/>
    <cellStyle name="20% - Accent3 3 7 4 2" xfId="5554" xr:uid="{A60965C3-FE7B-462E-A65A-C0951BA692A3}"/>
    <cellStyle name="20% - Accent3 3 7 5" xfId="5555" xr:uid="{60DF5CA5-C23C-4F84-A026-D71117A1EE8D}"/>
    <cellStyle name="20% - Accent3 3 7 5 2" xfId="5556" xr:uid="{4C2FD918-DBC2-438B-88AA-412FACA96D2A}"/>
    <cellStyle name="20% - Accent3 3 7 6" xfId="5557" xr:uid="{DFE28DA6-C9F0-4E67-90EB-595F07D29E1D}"/>
    <cellStyle name="20% - Accent3 3 8" xfId="5558" xr:uid="{828D3FC1-D18D-4900-8BD9-3FD5D4FCD715}"/>
    <cellStyle name="20% - Accent3 3 8 2" xfId="5559" xr:uid="{C1A7521E-2C50-4C59-A0C8-A01313B1A6E3}"/>
    <cellStyle name="20% - Accent3 3 8 2 2" xfId="5560" xr:uid="{36787776-87F9-45B2-9D2C-AD36955DE494}"/>
    <cellStyle name="20% - Accent3 3 8 3" xfId="5561" xr:uid="{DEC3F8C0-CBE8-44B5-8106-896D69AE404B}"/>
    <cellStyle name="20% - Accent3 3 8 3 2" xfId="5562" xr:uid="{D90A7BBD-CE54-44D8-B12A-066192353650}"/>
    <cellStyle name="20% - Accent3 3 8 4" xfId="5563" xr:uid="{93CA5A17-6448-43CA-9A85-4E925578BDD2}"/>
    <cellStyle name="20% - Accent3 3 9" xfId="5564" xr:uid="{6DE93CC0-D4E9-471E-9159-F766B2AFFDB4}"/>
    <cellStyle name="20% - Accent3 3 9 2" xfId="5565" xr:uid="{CD348203-DA52-4CBD-858A-1EF0A805805A}"/>
    <cellStyle name="20% - Accent3 30" xfId="5566" xr:uid="{BCA3DD2C-C38D-4069-A5D8-B51A657006D9}"/>
    <cellStyle name="20% - Accent3 30 2" xfId="5567" xr:uid="{92AA88F6-F299-48DC-9B63-8B6250D0F8DB}"/>
    <cellStyle name="20% - Accent3 31" xfId="5568" xr:uid="{ECC5F12C-69C6-4516-BBEF-603EE65BC716}"/>
    <cellStyle name="20% - Accent3 31 2" xfId="5569" xr:uid="{62F2DD33-AD5E-44E8-B4F2-2DA4313611CC}"/>
    <cellStyle name="20% - Accent3 32" xfId="5570" xr:uid="{D5C5C55E-FFAA-4B3C-934C-13D6285E0F92}"/>
    <cellStyle name="20% - Accent3 32 2" xfId="5571" xr:uid="{9BA0D816-AA7D-4709-A897-22377A18A3D3}"/>
    <cellStyle name="20% - Accent3 33" xfId="5572" xr:uid="{8B722A7E-8535-42C7-ACC4-7AB46BA5F819}"/>
    <cellStyle name="20% - Accent3 33 2" xfId="5573" xr:uid="{640986A6-96DF-49DE-8E0B-1D543DABEFED}"/>
    <cellStyle name="20% - Accent3 34" xfId="5574" xr:uid="{94F8EE30-686C-46FE-AF13-2BB9CFB0B5E3}"/>
    <cellStyle name="20% - Accent3 34 2" xfId="5575" xr:uid="{50CE0CB9-00E3-4864-BA7D-957CE60C248E}"/>
    <cellStyle name="20% - Accent3 35" xfId="5576" xr:uid="{94BE35E6-A7BC-49D4-9265-4E88B1B201CB}"/>
    <cellStyle name="20% - Accent3 35 2" xfId="5577" xr:uid="{D9EB55F3-9710-427F-B9D1-65E8DBD18F6D}"/>
    <cellStyle name="20% - Accent3 36" xfId="5578" xr:uid="{8FF01DA3-2374-44FF-A810-843426CFBB7C}"/>
    <cellStyle name="20% - Accent3 36 2" xfId="5579" xr:uid="{A25F14ED-43A8-48BD-8204-DEA4006EBD12}"/>
    <cellStyle name="20% - Accent3 37" xfId="5580" xr:uid="{36B99719-B7B4-45F7-A4C0-AEE480AF67EB}"/>
    <cellStyle name="20% - Accent3 37 2" xfId="5581" xr:uid="{D88EC565-EC2D-4664-B876-98FB165DBF0D}"/>
    <cellStyle name="20% - Accent3 38" xfId="5582" xr:uid="{F857ABBB-44ED-4F72-A74C-2F2BFD9B6B57}"/>
    <cellStyle name="20% - Accent3 39" xfId="5583" xr:uid="{36A3A709-AB9A-4E3B-8B8E-713FB4FC97F0}"/>
    <cellStyle name="20% - Accent3 4" xfId="5584" xr:uid="{41176D6B-DDB6-4E57-9F35-9C35130B2E77}"/>
    <cellStyle name="20% - Accent3 4 10" xfId="5585" xr:uid="{4357400F-9A7A-4176-91D8-9A63DBFF5911}"/>
    <cellStyle name="20% - Accent3 4 10 2" xfId="5586" xr:uid="{15E56CF0-F407-4CD3-B4EA-609EE5B12954}"/>
    <cellStyle name="20% - Accent3 4 11" xfId="5587" xr:uid="{A5635A59-6C5B-4883-8B6F-E7A6DF47AC72}"/>
    <cellStyle name="20% - Accent3 4 11 2" xfId="5588" xr:uid="{E4811DBA-8783-4435-B65D-4160B4F863D9}"/>
    <cellStyle name="20% - Accent3 4 12" xfId="5589" xr:uid="{8680B5CE-7372-4548-82E3-C072D0BF7391}"/>
    <cellStyle name="20% - Accent3 4 12 2" xfId="5590" xr:uid="{43E1643A-0C55-4C97-BBF0-4678461C7599}"/>
    <cellStyle name="20% - Accent3 4 13" xfId="5591" xr:uid="{DA685F67-A310-48CB-A2BA-9C6A815F08E1}"/>
    <cellStyle name="20% - Accent3 4 13 2" xfId="5592" xr:uid="{98F3E453-2493-4C0D-BA66-B99EBA3BE4CA}"/>
    <cellStyle name="20% - Accent3 4 14" xfId="5593" xr:uid="{D1F4430B-78FD-41B9-B538-BC41B211598A}"/>
    <cellStyle name="20% - Accent3 4 15" xfId="5594" xr:uid="{667558D4-3D81-4503-B439-6AAE7A41EB96}"/>
    <cellStyle name="20% - Accent3 4 2" xfId="5595" xr:uid="{465B79A1-00C5-4CD1-85C1-7C14DF138D5E}"/>
    <cellStyle name="20% - Accent3 4 2 10" xfId="5596" xr:uid="{D24FC405-3605-40C7-BAD1-BFEF4033C2C3}"/>
    <cellStyle name="20% - Accent3 4 2 10 2" xfId="5597" xr:uid="{9FB48940-D603-46BB-B695-2AD19F8B3B50}"/>
    <cellStyle name="20% - Accent3 4 2 11" xfId="5598" xr:uid="{677E7454-C445-41DB-94E2-202F3234A149}"/>
    <cellStyle name="20% - Accent3 4 2 11 2" xfId="5599" xr:uid="{1C91BEB8-E16B-43E2-83D6-B193CBD49960}"/>
    <cellStyle name="20% - Accent3 4 2 12" xfId="5600" xr:uid="{C1E6E203-F5A5-4CB2-910A-7EF53F8AB725}"/>
    <cellStyle name="20% - Accent3 4 2 13" xfId="5601" xr:uid="{E823A643-D78A-4A8D-8117-1A459F617010}"/>
    <cellStyle name="20% - Accent3 4 2 2" xfId="5602" xr:uid="{889C982A-0F10-4053-A5FE-9DBDBCB1426E}"/>
    <cellStyle name="20% - Accent3 4 2 2 10" xfId="5603" xr:uid="{1E304A5A-4879-4301-8A5D-DAB4A51DF4EB}"/>
    <cellStyle name="20% - Accent3 4 2 2 11" xfId="5604" xr:uid="{0E170A5C-58B1-49E9-8BBD-96B19E79F6CA}"/>
    <cellStyle name="20% - Accent3 4 2 2 2" xfId="5605" xr:uid="{600F55D1-CC8A-45BB-BF55-FD5E5949E79A}"/>
    <cellStyle name="20% - Accent3 4 2 2 2 2" xfId="5606" xr:uid="{5E4D918A-1C67-4411-89AF-09F9A140A703}"/>
    <cellStyle name="20% - Accent3 4 2 2 2 2 2" xfId="5607" xr:uid="{C9EF8A90-998D-4912-B47B-A88331B507BE}"/>
    <cellStyle name="20% - Accent3 4 2 2 2 2 2 2" xfId="5608" xr:uid="{9FB89049-7238-43C1-9451-A7DC1FE7D40A}"/>
    <cellStyle name="20% - Accent3 4 2 2 2 2 3" xfId="5609" xr:uid="{91EA585B-A224-48F2-89C7-E0DBC9BAF724}"/>
    <cellStyle name="20% - Accent3 4 2 2 2 2 3 2" xfId="5610" xr:uid="{D3CECE45-F5F6-4AD7-BB26-B7F6966408D2}"/>
    <cellStyle name="20% - Accent3 4 2 2 2 2 4" xfId="5611" xr:uid="{C451426A-A2AC-417B-A520-287224ABA7CD}"/>
    <cellStyle name="20% - Accent3 4 2 2 2 3" xfId="5612" xr:uid="{1455A617-C922-4B12-B9CE-B8862492746A}"/>
    <cellStyle name="20% - Accent3 4 2 2 2 3 2" xfId="5613" xr:uid="{5C7EE00A-51B2-4E38-A8F6-4CA230AE39BD}"/>
    <cellStyle name="20% - Accent3 4 2 2 2 4" xfId="5614" xr:uid="{B184321A-A1AD-4941-BC19-8E04052500CB}"/>
    <cellStyle name="20% - Accent3 4 2 2 2 4 2" xfId="5615" xr:uid="{481356F9-576C-4FE1-BBE9-A82888130DCF}"/>
    <cellStyle name="20% - Accent3 4 2 2 2 5" xfId="5616" xr:uid="{36E4B490-2A01-4ABA-8DB9-24C7F8DEE7D7}"/>
    <cellStyle name="20% - Accent3 4 2 2 2 5 2" xfId="5617" xr:uid="{872044AD-D926-4AF6-B67D-622E52F95743}"/>
    <cellStyle name="20% - Accent3 4 2 2 2 6" xfId="5618" xr:uid="{960BE573-5340-4D6A-BA6E-94A3E3D16938}"/>
    <cellStyle name="20% - Accent3 4 2 2 3" xfId="5619" xr:uid="{56D31FD6-6489-4AA2-85AD-E90F1C96FB64}"/>
    <cellStyle name="20% - Accent3 4 2 2 3 2" xfId="5620" xr:uid="{3BF21722-917B-41A4-B413-34C28F1C2D2F}"/>
    <cellStyle name="20% - Accent3 4 2 2 3 2 2" xfId="5621" xr:uid="{F93D99C6-1DAD-4D53-A356-D745C1BFBA2B}"/>
    <cellStyle name="20% - Accent3 4 2 2 3 2 2 2" xfId="5622" xr:uid="{6B7971E7-C85D-4C9E-80CB-0C7AF9B8A80B}"/>
    <cellStyle name="20% - Accent3 4 2 2 3 2 3" xfId="5623" xr:uid="{C3CC751F-B55B-4E9A-97B6-D3A44435C3D4}"/>
    <cellStyle name="20% - Accent3 4 2 2 3 2 3 2" xfId="5624" xr:uid="{107BA967-1359-4439-9253-6CC4A8A17210}"/>
    <cellStyle name="20% - Accent3 4 2 2 3 2 4" xfId="5625" xr:uid="{F18655AD-AE90-41D3-A80F-5F17DD23E789}"/>
    <cellStyle name="20% - Accent3 4 2 2 3 3" xfId="5626" xr:uid="{2DE29392-F36B-4661-AE29-8EA6B5757C6C}"/>
    <cellStyle name="20% - Accent3 4 2 2 3 3 2" xfId="5627" xr:uid="{52E46BED-9E60-4D9B-80B2-08F88FB054C4}"/>
    <cellStyle name="20% - Accent3 4 2 2 3 4" xfId="5628" xr:uid="{69208F58-28B6-434B-8D85-A344B0E71117}"/>
    <cellStyle name="20% - Accent3 4 2 2 3 4 2" xfId="5629" xr:uid="{6F0FE8FD-9B56-4FAC-9E51-FB97254A119D}"/>
    <cellStyle name="20% - Accent3 4 2 2 3 5" xfId="5630" xr:uid="{72DFCD4C-298D-4CA9-ABE0-429192965E5B}"/>
    <cellStyle name="20% - Accent3 4 2 2 3 5 2" xfId="5631" xr:uid="{607B7AB9-98B1-49A8-AC0B-DDC88D045612}"/>
    <cellStyle name="20% - Accent3 4 2 2 3 6" xfId="5632" xr:uid="{96B97187-A499-4724-8E74-82B2171A8311}"/>
    <cellStyle name="20% - Accent3 4 2 2 4" xfId="5633" xr:uid="{A66C60D3-F8A2-400B-8548-1ED1950BDEF9}"/>
    <cellStyle name="20% - Accent3 4 2 2 4 2" xfId="5634" xr:uid="{324A60C3-AE7E-4010-9FD2-68DDB223AA89}"/>
    <cellStyle name="20% - Accent3 4 2 2 4 2 2" xfId="5635" xr:uid="{02FAD4BA-738D-4AA2-A7E2-5363489CE715}"/>
    <cellStyle name="20% - Accent3 4 2 2 4 3" xfId="5636" xr:uid="{87E2B85B-F0E4-4BAD-8E5B-FEC9144716D8}"/>
    <cellStyle name="20% - Accent3 4 2 2 4 3 2" xfId="5637" xr:uid="{29A3CC48-72A5-4742-8C54-823F47335658}"/>
    <cellStyle name="20% - Accent3 4 2 2 4 4" xfId="5638" xr:uid="{2A4B4D7A-DF41-4948-8485-83850A4C9248}"/>
    <cellStyle name="20% - Accent3 4 2 2 5" xfId="5639" xr:uid="{FD2281F7-A396-40E9-91D4-4FE2DCDB9921}"/>
    <cellStyle name="20% - Accent3 4 2 2 5 2" xfId="5640" xr:uid="{84AAAAC3-048B-4D82-A1E7-E2D4C409C42C}"/>
    <cellStyle name="20% - Accent3 4 2 2 6" xfId="5641" xr:uid="{2D4F3565-CEC2-44C3-A065-1694CB9392F0}"/>
    <cellStyle name="20% - Accent3 4 2 2 6 2" xfId="5642" xr:uid="{AEDBCE62-55C3-4BC0-86EA-8BB7CAE98FFA}"/>
    <cellStyle name="20% - Accent3 4 2 2 7" xfId="5643" xr:uid="{E04B2409-D7D9-4005-80BD-D5E2693C06E2}"/>
    <cellStyle name="20% - Accent3 4 2 2 7 2" xfId="5644" xr:uid="{476E9CF2-032C-4C4A-A376-A2B3086A9021}"/>
    <cellStyle name="20% - Accent3 4 2 2 8" xfId="5645" xr:uid="{F98C5E75-DCD0-4281-A96D-DADF97149738}"/>
    <cellStyle name="20% - Accent3 4 2 2 8 2" xfId="5646" xr:uid="{ADF44655-5DB9-46FE-9064-C39BF436F013}"/>
    <cellStyle name="20% - Accent3 4 2 2 9" xfId="5647" xr:uid="{F55AEEF1-5648-495F-AB6C-08C7504BADFE}"/>
    <cellStyle name="20% - Accent3 4 2 2 9 2" xfId="5648" xr:uid="{1A2BB87A-62EC-4583-8DFA-5BE253921148}"/>
    <cellStyle name="20% - Accent3 4 2 3" xfId="5649" xr:uid="{BCAD0858-12B4-41C7-A113-E258E3A779FA}"/>
    <cellStyle name="20% - Accent3 4 2 3 2" xfId="5650" xr:uid="{32A389D1-59EA-4904-89AA-86E91E9F9BD9}"/>
    <cellStyle name="20% - Accent3 4 2 3 2 2" xfId="5651" xr:uid="{C8DCC35E-C18E-4AFA-BF37-209B4FA38DAF}"/>
    <cellStyle name="20% - Accent3 4 2 3 2 2 2" xfId="5652" xr:uid="{821704CC-8F7B-4C3D-852B-7299413CB0AC}"/>
    <cellStyle name="20% - Accent3 4 2 3 2 2 2 2" xfId="5653" xr:uid="{916E68DA-ADBF-48A9-A299-40741AB0AA53}"/>
    <cellStyle name="20% - Accent3 4 2 3 2 2 3" xfId="5654" xr:uid="{876B769B-94CF-40ED-9BE4-4349900FB4A3}"/>
    <cellStyle name="20% - Accent3 4 2 3 2 2 3 2" xfId="5655" xr:uid="{CAD5A1C8-D133-426D-923A-ACA54348D819}"/>
    <cellStyle name="20% - Accent3 4 2 3 2 2 4" xfId="5656" xr:uid="{BB1D2020-83E7-4E63-83D3-BB05A609A209}"/>
    <cellStyle name="20% - Accent3 4 2 3 2 3" xfId="5657" xr:uid="{C3693A25-94FA-4143-9776-51A68C180A6A}"/>
    <cellStyle name="20% - Accent3 4 2 3 2 3 2" xfId="5658" xr:uid="{0C922CDA-9EC7-4CD5-A304-22FB1EE79235}"/>
    <cellStyle name="20% - Accent3 4 2 3 2 4" xfId="5659" xr:uid="{B3DFA2BB-FD89-4E58-9A5F-22BB0ACAEF68}"/>
    <cellStyle name="20% - Accent3 4 2 3 2 4 2" xfId="5660" xr:uid="{CF7B06C1-1BA5-42F9-96A2-8EBAA4AB5F28}"/>
    <cellStyle name="20% - Accent3 4 2 3 2 5" xfId="5661" xr:uid="{4F5EDBEB-6EB1-4839-8243-2ABA05274CF3}"/>
    <cellStyle name="20% - Accent3 4 2 3 2 5 2" xfId="5662" xr:uid="{DFA1A011-0966-49D2-B546-5B6F0D2E02B7}"/>
    <cellStyle name="20% - Accent3 4 2 3 2 6" xfId="5663" xr:uid="{B96D6449-5236-4936-BF1B-66BEACC1F3EA}"/>
    <cellStyle name="20% - Accent3 4 2 3 3" xfId="5664" xr:uid="{A1F0CD6F-05FA-46EE-AF04-7BE5D1D8997C}"/>
    <cellStyle name="20% - Accent3 4 2 3 3 2" xfId="5665" xr:uid="{30795EAD-0438-4F22-BECD-393D474CBE50}"/>
    <cellStyle name="20% - Accent3 4 2 3 3 2 2" xfId="5666" xr:uid="{D3A56EA2-1339-4741-82BF-9A97C54980C1}"/>
    <cellStyle name="20% - Accent3 4 2 3 3 2 2 2" xfId="5667" xr:uid="{7EC7E63B-5BEB-46C8-951B-11C415C0ABDD}"/>
    <cellStyle name="20% - Accent3 4 2 3 3 2 3" xfId="5668" xr:uid="{A94C8702-36DF-43AA-95A4-A7AF53B67611}"/>
    <cellStyle name="20% - Accent3 4 2 3 3 2 3 2" xfId="5669" xr:uid="{D490075F-01AF-467C-BEF7-6143690211F8}"/>
    <cellStyle name="20% - Accent3 4 2 3 3 2 4" xfId="5670" xr:uid="{B586B217-897F-47AA-9925-67BD95D5B00E}"/>
    <cellStyle name="20% - Accent3 4 2 3 3 3" xfId="5671" xr:uid="{CFCDE478-28DB-4804-B173-96570D3CBF04}"/>
    <cellStyle name="20% - Accent3 4 2 3 3 3 2" xfId="5672" xr:uid="{601A110D-3B44-4BA1-BFE1-21C51BD652C9}"/>
    <cellStyle name="20% - Accent3 4 2 3 3 4" xfId="5673" xr:uid="{C65F4FBE-3409-4F68-BA2C-60F3238CEE5F}"/>
    <cellStyle name="20% - Accent3 4 2 3 3 4 2" xfId="5674" xr:uid="{F61572E1-7282-4560-9EA6-41B9494CFF73}"/>
    <cellStyle name="20% - Accent3 4 2 3 3 5" xfId="5675" xr:uid="{CE9183C8-4F91-46BF-9D03-358B0CE02B0E}"/>
    <cellStyle name="20% - Accent3 4 2 3 3 5 2" xfId="5676" xr:uid="{5ED355AC-BB8A-4F46-80C5-4B990E981F4D}"/>
    <cellStyle name="20% - Accent3 4 2 3 3 6" xfId="5677" xr:uid="{711AECE5-735A-4E9D-92D5-1987F0E530F9}"/>
    <cellStyle name="20% - Accent3 4 2 3 4" xfId="5678" xr:uid="{CE8DA530-0637-4425-B32E-D4C525FFD231}"/>
    <cellStyle name="20% - Accent3 4 2 3 4 2" xfId="5679" xr:uid="{32274C54-E5BD-4D02-948A-F45DDF141004}"/>
    <cellStyle name="20% - Accent3 4 2 3 4 2 2" xfId="5680" xr:uid="{7824D0E0-6EDE-4290-816E-D3D0B64FBD1A}"/>
    <cellStyle name="20% - Accent3 4 2 3 4 3" xfId="5681" xr:uid="{CCA5031A-0D61-4D87-8168-28AB3A6DE70C}"/>
    <cellStyle name="20% - Accent3 4 2 3 4 3 2" xfId="5682" xr:uid="{FAABD622-6440-4940-8166-743DB9752AAF}"/>
    <cellStyle name="20% - Accent3 4 2 3 4 4" xfId="5683" xr:uid="{B7F0E92A-D978-4572-9072-C026DA43DCC6}"/>
    <cellStyle name="20% - Accent3 4 2 3 5" xfId="5684" xr:uid="{7D8E3C86-7DB1-4A71-991E-47E05F1F7460}"/>
    <cellStyle name="20% - Accent3 4 2 3 5 2" xfId="5685" xr:uid="{6873040A-CB0B-4031-8D1B-563B66E1498E}"/>
    <cellStyle name="20% - Accent3 4 2 3 6" xfId="5686" xr:uid="{4CBA7DB2-BAE7-4396-8F4D-E2D43FCF02A6}"/>
    <cellStyle name="20% - Accent3 4 2 3 6 2" xfId="5687" xr:uid="{7F6B3BF5-562C-4E9F-BCA8-5373E5660814}"/>
    <cellStyle name="20% - Accent3 4 2 3 7" xfId="5688" xr:uid="{32A50314-7C43-4089-9E7A-640DD31908A6}"/>
    <cellStyle name="20% - Accent3 4 2 3 7 2" xfId="5689" xr:uid="{F1AE8B3F-6BC3-4E4E-A716-83EC68E7C9C3}"/>
    <cellStyle name="20% - Accent3 4 2 3 8" xfId="5690" xr:uid="{41BD21B5-1A46-422C-895C-E9ABD0FCA8D3}"/>
    <cellStyle name="20% - Accent3 4 2 4" xfId="5691" xr:uid="{EC851FF4-FDD2-476D-81DB-7E2EF20194BE}"/>
    <cellStyle name="20% - Accent3 4 2 4 2" xfId="5692" xr:uid="{4465AAA3-9A10-4FA1-A162-B16EB9770241}"/>
    <cellStyle name="20% - Accent3 4 2 4 2 2" xfId="5693" xr:uid="{89A76A9C-5C18-4D8D-B935-174AB2214D05}"/>
    <cellStyle name="20% - Accent3 4 2 4 2 2 2" xfId="5694" xr:uid="{62407B0B-8CF1-421D-93F3-86539D54A056}"/>
    <cellStyle name="20% - Accent3 4 2 4 2 3" xfId="5695" xr:uid="{130023D7-8EA9-4EB4-ABC2-6491973843F2}"/>
    <cellStyle name="20% - Accent3 4 2 4 2 3 2" xfId="5696" xr:uid="{B2C8F728-3D0A-43D4-8425-F09078B36B3C}"/>
    <cellStyle name="20% - Accent3 4 2 4 2 4" xfId="5697" xr:uid="{C4B702A2-E7AA-4038-82C3-CD5A7BFBEB2E}"/>
    <cellStyle name="20% - Accent3 4 2 4 3" xfId="5698" xr:uid="{6D3C1551-0C4C-4F52-9B62-AAA4673F2A7E}"/>
    <cellStyle name="20% - Accent3 4 2 4 3 2" xfId="5699" xr:uid="{BFADE669-8487-4EE2-91D4-FB5C958767F9}"/>
    <cellStyle name="20% - Accent3 4 2 4 4" xfId="5700" xr:uid="{D79CD18B-5747-4760-B378-311FCE25F915}"/>
    <cellStyle name="20% - Accent3 4 2 4 4 2" xfId="5701" xr:uid="{D65B179A-445F-41B7-8224-2071F48A9F9F}"/>
    <cellStyle name="20% - Accent3 4 2 4 5" xfId="5702" xr:uid="{14D63383-3736-4121-812D-0BACC9A7CEEC}"/>
    <cellStyle name="20% - Accent3 4 2 4 5 2" xfId="5703" xr:uid="{A43A665E-37BD-492E-8561-3D4A5E4F39A5}"/>
    <cellStyle name="20% - Accent3 4 2 4 6" xfId="5704" xr:uid="{A6744D5F-4F87-4432-B2A2-EC90F2C6B3AC}"/>
    <cellStyle name="20% - Accent3 4 2 5" xfId="5705" xr:uid="{74B4270B-2459-4AAF-B88A-D1827B40EB52}"/>
    <cellStyle name="20% - Accent3 4 2 5 2" xfId="5706" xr:uid="{2A770B37-39EF-4779-BECF-2E56939FF288}"/>
    <cellStyle name="20% - Accent3 4 2 5 2 2" xfId="5707" xr:uid="{54D91A35-15C0-4BDF-A6B9-6E147DA253F2}"/>
    <cellStyle name="20% - Accent3 4 2 5 2 2 2" xfId="5708" xr:uid="{B4FE73B2-C9BF-49F6-AA34-FD0246BED73F}"/>
    <cellStyle name="20% - Accent3 4 2 5 2 3" xfId="5709" xr:uid="{B2632D8E-4F6F-48F4-818A-556E4C7E62B3}"/>
    <cellStyle name="20% - Accent3 4 2 5 2 3 2" xfId="5710" xr:uid="{8258FB3D-A9AA-4A18-B2C7-321ADD33F682}"/>
    <cellStyle name="20% - Accent3 4 2 5 2 4" xfId="5711" xr:uid="{469C6E86-1D00-4A97-9B1A-E8C5AB1FA201}"/>
    <cellStyle name="20% - Accent3 4 2 5 3" xfId="5712" xr:uid="{BCB61843-C7E3-4A93-BEF3-BF2E66F768CC}"/>
    <cellStyle name="20% - Accent3 4 2 5 3 2" xfId="5713" xr:uid="{0F929140-77AA-4945-8935-E7D9716F4890}"/>
    <cellStyle name="20% - Accent3 4 2 5 4" xfId="5714" xr:uid="{9F5D1D70-3CA9-443B-97CF-2E5B8D8ACBB7}"/>
    <cellStyle name="20% - Accent3 4 2 5 4 2" xfId="5715" xr:uid="{9033E781-D06F-4587-98D6-4784B1C85D89}"/>
    <cellStyle name="20% - Accent3 4 2 5 5" xfId="5716" xr:uid="{499BBEE1-E15D-4B66-B834-4B854266BFCD}"/>
    <cellStyle name="20% - Accent3 4 2 5 5 2" xfId="5717" xr:uid="{AFE614F6-66BD-4B72-B2CC-46BCDEF9621F}"/>
    <cellStyle name="20% - Accent3 4 2 5 6" xfId="5718" xr:uid="{AA5B62D1-C54A-45F3-8A82-CD9AC1BC50EF}"/>
    <cellStyle name="20% - Accent3 4 2 6" xfId="5719" xr:uid="{60465ED0-8909-495E-AD7E-05CB2EE63881}"/>
    <cellStyle name="20% - Accent3 4 2 6 2" xfId="5720" xr:uid="{0C6A546F-B6A0-4F55-8CC7-C6F5B701E466}"/>
    <cellStyle name="20% - Accent3 4 2 6 2 2" xfId="5721" xr:uid="{BFDFB60E-1403-4A27-8843-8490404BBE62}"/>
    <cellStyle name="20% - Accent3 4 2 6 3" xfId="5722" xr:uid="{19B39E8E-C04C-4679-AAEC-56A3299E27D6}"/>
    <cellStyle name="20% - Accent3 4 2 6 3 2" xfId="5723" xr:uid="{34B10952-3A1E-4CC6-89C1-815D6144D80D}"/>
    <cellStyle name="20% - Accent3 4 2 6 4" xfId="5724" xr:uid="{A12CA7E9-CC81-4127-92A3-48045E96A90B}"/>
    <cellStyle name="20% - Accent3 4 2 7" xfId="5725" xr:uid="{CD34D9D1-ECE6-4A19-9DEB-CC60C65861D2}"/>
    <cellStyle name="20% - Accent3 4 2 7 2" xfId="5726" xr:uid="{7C00AD91-3429-4298-803E-921B42C4ACE2}"/>
    <cellStyle name="20% - Accent3 4 2 8" xfId="5727" xr:uid="{91FBA81B-88B6-4B6E-9F33-D099C354A513}"/>
    <cellStyle name="20% - Accent3 4 2 8 2" xfId="5728" xr:uid="{95D885AC-7862-4EB6-9490-4E71C19CF095}"/>
    <cellStyle name="20% - Accent3 4 2 9" xfId="5729" xr:uid="{E30EF915-E950-4C66-81A8-64965F4ABB1D}"/>
    <cellStyle name="20% - Accent3 4 2 9 2" xfId="5730" xr:uid="{BEB21FFF-37EA-4686-B7E2-A0E39BFDBA14}"/>
    <cellStyle name="20% - Accent3 4 3" xfId="5731" xr:uid="{964FBD1E-5604-4E66-ACDB-1BEC958D3B92}"/>
    <cellStyle name="20% - Accent3 4 3 10" xfId="5732" xr:uid="{925386E0-684F-444E-A49D-E5259BE392DC}"/>
    <cellStyle name="20% - Accent3 4 3 11" xfId="5733" xr:uid="{B26BCD61-57A9-4A95-B3A8-E57593A7B344}"/>
    <cellStyle name="20% - Accent3 4 3 2" xfId="5734" xr:uid="{95AC1008-9FF7-4255-9010-C6B627D2FB71}"/>
    <cellStyle name="20% - Accent3 4 3 2 2" xfId="5735" xr:uid="{99A2F595-7FF3-427B-A8CC-785BDDB76422}"/>
    <cellStyle name="20% - Accent3 4 3 2 2 2" xfId="5736" xr:uid="{21F347B6-C8B2-43C5-85CC-6D19AE8D569E}"/>
    <cellStyle name="20% - Accent3 4 3 2 2 2 2" xfId="5737" xr:uid="{C817E5B5-60A5-403E-B5EF-92E9830A454D}"/>
    <cellStyle name="20% - Accent3 4 3 2 2 3" xfId="5738" xr:uid="{10F72BB6-4427-4731-A1A1-F7F023C98F4D}"/>
    <cellStyle name="20% - Accent3 4 3 2 2 3 2" xfId="5739" xr:uid="{169120BF-A250-4E03-96F7-EDEBA4BA83DD}"/>
    <cellStyle name="20% - Accent3 4 3 2 2 4" xfId="5740" xr:uid="{32D98376-E5B8-42AB-9354-DC634E021A24}"/>
    <cellStyle name="20% - Accent3 4 3 2 3" xfId="5741" xr:uid="{90657F29-5B38-4726-8D8C-FE603BACD620}"/>
    <cellStyle name="20% - Accent3 4 3 2 3 2" xfId="5742" xr:uid="{C8E48718-B185-46A2-9E63-2EC4BC2C39B4}"/>
    <cellStyle name="20% - Accent3 4 3 2 4" xfId="5743" xr:uid="{87BFBBC0-E919-4889-A637-48AC3ADA692C}"/>
    <cellStyle name="20% - Accent3 4 3 2 4 2" xfId="5744" xr:uid="{A5D4CFDD-4333-4639-990B-A2F3486BDFDC}"/>
    <cellStyle name="20% - Accent3 4 3 2 5" xfId="5745" xr:uid="{4848BD97-6E5C-44EA-9B5F-1FDF8DDEF82C}"/>
    <cellStyle name="20% - Accent3 4 3 2 5 2" xfId="5746" xr:uid="{D2213B34-653A-4E99-9B8C-B2A782D35764}"/>
    <cellStyle name="20% - Accent3 4 3 2 6" xfId="5747" xr:uid="{A81F7EBA-EABA-462F-8D08-599216F18026}"/>
    <cellStyle name="20% - Accent3 4 3 2 6 2" xfId="5748" xr:uid="{A9FCEF91-2ADB-4EEF-AE7B-11445C855D33}"/>
    <cellStyle name="20% - Accent3 4 3 2 7" xfId="5749" xr:uid="{73D4E87B-2B70-464F-82F2-C52752D9C7E4}"/>
    <cellStyle name="20% - Accent3 4 3 2 7 2" xfId="5750" xr:uid="{9C17781F-2A6B-4F0D-A8EE-2742EE1F19D3}"/>
    <cellStyle name="20% - Accent3 4 3 2 8" xfId="5751" xr:uid="{834F92AD-41D5-4A52-A026-D791E9E6F70A}"/>
    <cellStyle name="20% - Accent3 4 3 3" xfId="5752" xr:uid="{5C73AC10-C430-441D-96F5-6906AE1CC5F2}"/>
    <cellStyle name="20% - Accent3 4 3 3 2" xfId="5753" xr:uid="{47B09D3A-E1B8-4A19-AB0E-DDFA57225FFE}"/>
    <cellStyle name="20% - Accent3 4 3 3 2 2" xfId="5754" xr:uid="{B8ACF336-A45E-4F51-9A4D-770C59751265}"/>
    <cellStyle name="20% - Accent3 4 3 3 2 2 2" xfId="5755" xr:uid="{8587DF4B-2A5B-49CF-905C-4C65BDC07BFC}"/>
    <cellStyle name="20% - Accent3 4 3 3 2 3" xfId="5756" xr:uid="{DB1F10BA-3B0A-41F2-BDFD-36562DA6FC2B}"/>
    <cellStyle name="20% - Accent3 4 3 3 2 3 2" xfId="5757" xr:uid="{1E5377E2-9BEB-4C60-8A8B-40CF57B5556C}"/>
    <cellStyle name="20% - Accent3 4 3 3 2 4" xfId="5758" xr:uid="{47C3C4BA-A58C-4081-B94D-0AB5F3DA4794}"/>
    <cellStyle name="20% - Accent3 4 3 3 3" xfId="5759" xr:uid="{99A0A9D2-BE91-4702-AA50-E1070448D54B}"/>
    <cellStyle name="20% - Accent3 4 3 3 3 2" xfId="5760" xr:uid="{B6883D19-62A6-4863-A52C-6FB923427C5E}"/>
    <cellStyle name="20% - Accent3 4 3 3 4" xfId="5761" xr:uid="{9CAC3067-8B94-4921-8D0B-738024BE7D62}"/>
    <cellStyle name="20% - Accent3 4 3 3 4 2" xfId="5762" xr:uid="{F9A358A4-1E39-4DF4-ABE7-662C9B790587}"/>
    <cellStyle name="20% - Accent3 4 3 3 5" xfId="5763" xr:uid="{EE6AE503-E296-4343-BC20-AEFE320C28ED}"/>
    <cellStyle name="20% - Accent3 4 3 3 5 2" xfId="5764" xr:uid="{7A385DBB-D380-4FBE-8574-5EFAF6EE8FB4}"/>
    <cellStyle name="20% - Accent3 4 3 3 6" xfId="5765" xr:uid="{D683EC74-ED1B-44F6-A106-CE526EDDAF51}"/>
    <cellStyle name="20% - Accent3 4 3 4" xfId="5766" xr:uid="{47FEC78E-D5E5-46FD-9999-B4B962D210C9}"/>
    <cellStyle name="20% - Accent3 4 3 4 2" xfId="5767" xr:uid="{B3CC0D89-3FE2-4BC2-A62F-AD4C8369711A}"/>
    <cellStyle name="20% - Accent3 4 3 4 2 2" xfId="5768" xr:uid="{D30DE6B5-67EC-4519-80A4-AD4BE8FB7767}"/>
    <cellStyle name="20% - Accent3 4 3 4 3" xfId="5769" xr:uid="{E8D6C352-C1D4-44C9-9050-F1CA5305BD68}"/>
    <cellStyle name="20% - Accent3 4 3 4 3 2" xfId="5770" xr:uid="{9C04F381-D061-4DAF-8387-4BC22A566B1D}"/>
    <cellStyle name="20% - Accent3 4 3 4 4" xfId="5771" xr:uid="{AB13D605-4C67-415D-9A23-2B501BD848D1}"/>
    <cellStyle name="20% - Accent3 4 3 5" xfId="5772" xr:uid="{ED0A7813-086A-489B-BB40-3B5C628067F3}"/>
    <cellStyle name="20% - Accent3 4 3 5 2" xfId="5773" xr:uid="{BE2319BF-B72D-4757-BD84-1FCC16871C0B}"/>
    <cellStyle name="20% - Accent3 4 3 6" xfId="5774" xr:uid="{C306C38D-B295-4130-ADE5-05765E7FE06E}"/>
    <cellStyle name="20% - Accent3 4 3 6 2" xfId="5775" xr:uid="{11A06133-6CA5-427C-8027-D496240321BD}"/>
    <cellStyle name="20% - Accent3 4 3 7" xfId="5776" xr:uid="{37F26F34-4DE4-4B20-BADD-82FBD038F146}"/>
    <cellStyle name="20% - Accent3 4 3 7 2" xfId="5777" xr:uid="{FE8B5367-C805-4F35-AFD4-9350A984A555}"/>
    <cellStyle name="20% - Accent3 4 3 8" xfId="5778" xr:uid="{DEAA1B87-BA08-4061-BEFE-C312D89408DE}"/>
    <cellStyle name="20% - Accent3 4 3 8 2" xfId="5779" xr:uid="{637BE036-4DD1-4622-89C1-21645A03CBBE}"/>
    <cellStyle name="20% - Accent3 4 3 9" xfId="5780" xr:uid="{64EEC012-0A7F-4516-9E26-7AE51D898B34}"/>
    <cellStyle name="20% - Accent3 4 3 9 2" xfId="5781" xr:uid="{61C96DB7-AA46-4395-93BF-7AA239C4F6DD}"/>
    <cellStyle name="20% - Accent3 4 4" xfId="5782" xr:uid="{629619A5-D3CD-4219-A097-BEF937AA113F}"/>
    <cellStyle name="20% - Accent3 4 4 10" xfId="5783" xr:uid="{20B0B62F-FE6A-4D1C-9F97-3DA926220A74}"/>
    <cellStyle name="20% - Accent3 4 4 2" xfId="5784" xr:uid="{7A3F98DB-6216-4472-8F7D-87749F908282}"/>
    <cellStyle name="20% - Accent3 4 4 2 2" xfId="5785" xr:uid="{0BCD3692-B317-44CD-85BF-F32F4BF9BC1C}"/>
    <cellStyle name="20% - Accent3 4 4 2 2 2" xfId="5786" xr:uid="{AC9D7ED0-DE18-45D0-A13E-47BFD050FEF2}"/>
    <cellStyle name="20% - Accent3 4 4 2 2 2 2" xfId="5787" xr:uid="{8F8054D3-B84E-421E-8780-ED2C417C28CC}"/>
    <cellStyle name="20% - Accent3 4 4 2 2 3" xfId="5788" xr:uid="{427E146A-287A-4C15-A360-05878887C365}"/>
    <cellStyle name="20% - Accent3 4 4 2 2 3 2" xfId="5789" xr:uid="{74F4A093-FC6F-4DDE-9004-E9DA9BFCC6AD}"/>
    <cellStyle name="20% - Accent3 4 4 2 2 4" xfId="5790" xr:uid="{C8FC95D9-B4EA-4149-B6C1-B90AF867D41C}"/>
    <cellStyle name="20% - Accent3 4 4 2 3" xfId="5791" xr:uid="{697634BD-8886-4E77-8E7F-8D25617A773C}"/>
    <cellStyle name="20% - Accent3 4 4 2 3 2" xfId="5792" xr:uid="{84FE0365-408D-4496-8376-F18ED194F9FE}"/>
    <cellStyle name="20% - Accent3 4 4 2 4" xfId="5793" xr:uid="{C611EC6A-F692-4839-A5BE-9FA99F87FA59}"/>
    <cellStyle name="20% - Accent3 4 4 2 4 2" xfId="5794" xr:uid="{7A2E0187-65FB-4F4E-8CDF-A33F269B9CB4}"/>
    <cellStyle name="20% - Accent3 4 4 2 5" xfId="5795" xr:uid="{515194FA-DEB3-4213-B917-269BA9BA600E}"/>
    <cellStyle name="20% - Accent3 4 4 2 5 2" xfId="5796" xr:uid="{C19E3CD8-56CA-4539-A260-1AF1A9F049C2}"/>
    <cellStyle name="20% - Accent3 4 4 2 6" xfId="5797" xr:uid="{BFC25D62-A259-446B-BF60-115C84F1085A}"/>
    <cellStyle name="20% - Accent3 4 4 3" xfId="5798" xr:uid="{D5ACAB6B-7E8F-4D8E-AE21-91E2F12A6377}"/>
    <cellStyle name="20% - Accent3 4 4 3 2" xfId="5799" xr:uid="{1962AB2C-2F4D-4F37-B0E5-1718C1DA4933}"/>
    <cellStyle name="20% - Accent3 4 4 3 2 2" xfId="5800" xr:uid="{755B3710-DECD-42E2-BEC2-E298E010A377}"/>
    <cellStyle name="20% - Accent3 4 4 3 2 2 2" xfId="5801" xr:uid="{83019552-0DAC-4BD8-B1EA-0C977C0FFED4}"/>
    <cellStyle name="20% - Accent3 4 4 3 2 3" xfId="5802" xr:uid="{7EA6EF2E-FABE-4B44-9DF2-46A38F2F1A9B}"/>
    <cellStyle name="20% - Accent3 4 4 3 2 3 2" xfId="5803" xr:uid="{8230B30C-E9D1-4539-84F1-047C35586F3C}"/>
    <cellStyle name="20% - Accent3 4 4 3 2 4" xfId="5804" xr:uid="{998A2CAD-BF33-4293-BEA7-D78AE3150CBE}"/>
    <cellStyle name="20% - Accent3 4 4 3 3" xfId="5805" xr:uid="{E83CE6E6-76CF-41B6-8239-2CC674922870}"/>
    <cellStyle name="20% - Accent3 4 4 3 3 2" xfId="5806" xr:uid="{D004590A-4205-477F-9F50-24D9DAE173B7}"/>
    <cellStyle name="20% - Accent3 4 4 3 4" xfId="5807" xr:uid="{2F997E6A-28D4-419E-9CB8-D6024CA17D05}"/>
    <cellStyle name="20% - Accent3 4 4 3 4 2" xfId="5808" xr:uid="{D6DF01F4-E75A-4226-ADAB-80C6650AEE83}"/>
    <cellStyle name="20% - Accent3 4 4 3 5" xfId="5809" xr:uid="{B7BD4556-09EA-4FFF-9E82-F3DD66E92EBB}"/>
    <cellStyle name="20% - Accent3 4 4 3 5 2" xfId="5810" xr:uid="{556421C2-5A43-4301-8D49-3A598AEBF49C}"/>
    <cellStyle name="20% - Accent3 4 4 3 6" xfId="5811" xr:uid="{9D68ADBA-B5A5-4AAA-B2A6-66BDB0ABE5EF}"/>
    <cellStyle name="20% - Accent3 4 4 4" xfId="5812" xr:uid="{900B3D3F-B78F-4B0D-AB30-53F29E3CFAC0}"/>
    <cellStyle name="20% - Accent3 4 4 4 2" xfId="5813" xr:uid="{87417EE4-AA7E-4DDB-9390-A51E238FCC1A}"/>
    <cellStyle name="20% - Accent3 4 4 4 2 2" xfId="5814" xr:uid="{F5475991-7892-4E81-8DC4-2483349BF999}"/>
    <cellStyle name="20% - Accent3 4 4 4 3" xfId="5815" xr:uid="{9C12C832-20BF-41DB-9819-FBE9D6D6D943}"/>
    <cellStyle name="20% - Accent3 4 4 4 3 2" xfId="5816" xr:uid="{AC0FE937-E03A-41F5-8305-7E918889AD81}"/>
    <cellStyle name="20% - Accent3 4 4 4 4" xfId="5817" xr:uid="{59DA6909-0E83-4CCE-BAC0-4C073B100042}"/>
    <cellStyle name="20% - Accent3 4 4 5" xfId="5818" xr:uid="{F39003A3-574B-4B60-9C59-5261425B5A57}"/>
    <cellStyle name="20% - Accent3 4 4 5 2" xfId="5819" xr:uid="{A80E8A7C-946C-43C1-A141-C9467E2B634A}"/>
    <cellStyle name="20% - Accent3 4 4 6" xfId="5820" xr:uid="{0278E058-B923-471F-A20C-0C4358AE848B}"/>
    <cellStyle name="20% - Accent3 4 4 6 2" xfId="5821" xr:uid="{70668149-68CA-4544-89B4-2C1DEBEAD82E}"/>
    <cellStyle name="20% - Accent3 4 4 7" xfId="5822" xr:uid="{7AD5219F-7352-46D5-B0F9-219466D0F1FF}"/>
    <cellStyle name="20% - Accent3 4 4 7 2" xfId="5823" xr:uid="{7DC0B432-8E5F-49B1-932E-03F11E78FF30}"/>
    <cellStyle name="20% - Accent3 4 4 8" xfId="5824" xr:uid="{36056D64-6693-4D5E-BA16-F3DA46C385AE}"/>
    <cellStyle name="20% - Accent3 4 4 8 2" xfId="5825" xr:uid="{78676728-750D-432B-9128-23B804EB6744}"/>
    <cellStyle name="20% - Accent3 4 4 9" xfId="5826" xr:uid="{F5882D77-4E56-4EC8-8672-7BC56F19BF9F}"/>
    <cellStyle name="20% - Accent3 4 4 9 2" xfId="5827" xr:uid="{B84F3721-88AD-4627-A610-F8DDA05088C3}"/>
    <cellStyle name="20% - Accent3 4 5" xfId="5828" xr:uid="{99048330-9C0C-4B0E-9071-47B9F529AD62}"/>
    <cellStyle name="20% - Accent3 4 5 2" xfId="5829" xr:uid="{EAA8F6FE-BDD2-4CB1-B4F0-E3E72027AF30}"/>
    <cellStyle name="20% - Accent3 4 5 2 2" xfId="5830" xr:uid="{3697C8A5-D2A3-4AC1-AAF1-3B557FC04C5A}"/>
    <cellStyle name="20% - Accent3 4 5 2 2 2" xfId="5831" xr:uid="{5BEBE393-9778-4DF4-9BB7-35CD56A93D94}"/>
    <cellStyle name="20% - Accent3 4 5 2 2 2 2" xfId="5832" xr:uid="{E0F17EB1-30FA-4460-A728-5C3DBF78896D}"/>
    <cellStyle name="20% - Accent3 4 5 2 2 3" xfId="5833" xr:uid="{2E40A624-F774-4C84-9CBD-3909FF8B3AA0}"/>
    <cellStyle name="20% - Accent3 4 5 2 2 3 2" xfId="5834" xr:uid="{082EFD5D-5D5E-4878-9560-28A304633451}"/>
    <cellStyle name="20% - Accent3 4 5 2 2 4" xfId="5835" xr:uid="{16455AE6-7017-4774-ACF1-EABD381AE257}"/>
    <cellStyle name="20% - Accent3 4 5 2 3" xfId="5836" xr:uid="{52D3BC77-C1A8-4519-B9D9-EAC285243F29}"/>
    <cellStyle name="20% - Accent3 4 5 2 3 2" xfId="5837" xr:uid="{FFB51D06-92F1-42D9-A1E0-AC4D46CBC7AF}"/>
    <cellStyle name="20% - Accent3 4 5 2 4" xfId="5838" xr:uid="{19A8671B-ADBF-4C6B-821F-852017DFA9C8}"/>
    <cellStyle name="20% - Accent3 4 5 2 4 2" xfId="5839" xr:uid="{3997348F-F520-4695-BD34-D27411ECED22}"/>
    <cellStyle name="20% - Accent3 4 5 2 5" xfId="5840" xr:uid="{CC72F425-782C-47AA-B7A6-A0D1F1CE003C}"/>
    <cellStyle name="20% - Accent3 4 5 2 5 2" xfId="5841" xr:uid="{90407136-1271-412D-B944-267A67F52D14}"/>
    <cellStyle name="20% - Accent3 4 5 2 6" xfId="5842" xr:uid="{6557F1E1-215B-4686-977B-B72DABE14D36}"/>
    <cellStyle name="20% - Accent3 4 5 3" xfId="5843" xr:uid="{FDAEC8EE-90CC-4B27-99DA-AD11351A4715}"/>
    <cellStyle name="20% - Accent3 4 5 3 2" xfId="5844" xr:uid="{BF4504BE-CF48-4722-A785-9169492FB8D5}"/>
    <cellStyle name="20% - Accent3 4 5 3 2 2" xfId="5845" xr:uid="{8A012A11-0B5C-4F6C-9E86-D075B2744E56}"/>
    <cellStyle name="20% - Accent3 4 5 3 2 2 2" xfId="5846" xr:uid="{CC93952B-7D66-4AE7-A3DE-A2FEDD3B76D5}"/>
    <cellStyle name="20% - Accent3 4 5 3 2 3" xfId="5847" xr:uid="{3AE0D5F7-B41C-461F-BB54-17ED21162042}"/>
    <cellStyle name="20% - Accent3 4 5 3 2 3 2" xfId="5848" xr:uid="{4D2BB9C2-71C2-4B17-9B66-F207A9DE9117}"/>
    <cellStyle name="20% - Accent3 4 5 3 2 4" xfId="5849" xr:uid="{86F01799-B9F1-4D9F-96F9-4B20CE47DF43}"/>
    <cellStyle name="20% - Accent3 4 5 3 3" xfId="5850" xr:uid="{0692342A-406F-4665-9231-003531FCF55D}"/>
    <cellStyle name="20% - Accent3 4 5 3 3 2" xfId="5851" xr:uid="{74819B07-CFF3-4DF4-A1CB-9CC4EC5DF713}"/>
    <cellStyle name="20% - Accent3 4 5 3 4" xfId="5852" xr:uid="{E0094E7F-2020-4764-AB45-EB089C5A8518}"/>
    <cellStyle name="20% - Accent3 4 5 3 4 2" xfId="5853" xr:uid="{8E48F558-FE4B-4746-9467-30D21CD84890}"/>
    <cellStyle name="20% - Accent3 4 5 3 5" xfId="5854" xr:uid="{EDAE5BFC-115C-4912-9BD3-78F2026225CA}"/>
    <cellStyle name="20% - Accent3 4 5 3 5 2" xfId="5855" xr:uid="{27E5B3D7-2126-43E7-BD1E-A75E9C4E58E7}"/>
    <cellStyle name="20% - Accent3 4 5 3 6" xfId="5856" xr:uid="{444490C5-4BBC-48EC-A900-A15611C1C889}"/>
    <cellStyle name="20% - Accent3 4 5 4" xfId="5857" xr:uid="{B18DB164-B5DA-4748-A43C-0061AE522EAA}"/>
    <cellStyle name="20% - Accent3 4 5 4 2" xfId="5858" xr:uid="{E6E66BAC-EBE4-41D0-AFA6-935B66F7D310}"/>
    <cellStyle name="20% - Accent3 4 5 4 2 2" xfId="5859" xr:uid="{E4178CB2-D0D6-459A-9D2A-53D8B3A55C2A}"/>
    <cellStyle name="20% - Accent3 4 5 4 3" xfId="5860" xr:uid="{8CCD7B5A-C92D-4F46-B830-13E1F60FD08D}"/>
    <cellStyle name="20% - Accent3 4 5 4 3 2" xfId="5861" xr:uid="{60E156C6-AF3C-4921-8225-1DEFFD690622}"/>
    <cellStyle name="20% - Accent3 4 5 4 4" xfId="5862" xr:uid="{414D36A4-1E79-4237-BF72-DD8AFAFEA1F7}"/>
    <cellStyle name="20% - Accent3 4 5 5" xfId="5863" xr:uid="{3A63E2DA-A3A6-4700-8099-D5C1B39257D2}"/>
    <cellStyle name="20% - Accent3 4 5 5 2" xfId="5864" xr:uid="{69355DBC-973F-4AB3-B4E4-E99F7C344FA0}"/>
    <cellStyle name="20% - Accent3 4 5 6" xfId="5865" xr:uid="{83F93E42-BEAE-4094-A218-66C67AD9BBA0}"/>
    <cellStyle name="20% - Accent3 4 5 6 2" xfId="5866" xr:uid="{5C61924A-4F01-499F-BB79-4202B9555164}"/>
    <cellStyle name="20% - Accent3 4 5 7" xfId="5867" xr:uid="{4E07DD11-3237-4EC4-B372-BBE7C9BF1BF7}"/>
    <cellStyle name="20% - Accent3 4 5 7 2" xfId="5868" xr:uid="{3CAD0129-65D2-49BC-8A84-569B83BE65AC}"/>
    <cellStyle name="20% - Accent3 4 5 8" xfId="5869" xr:uid="{43840784-F847-48FC-8041-4E87AECD8A7A}"/>
    <cellStyle name="20% - Accent3 4 6" xfId="5870" xr:uid="{96EE08A2-5FF0-4E99-8B31-149CA877833F}"/>
    <cellStyle name="20% - Accent3 4 6 2" xfId="5871" xr:uid="{81E3A728-5A31-4DEC-BD1E-58C90C64FC26}"/>
    <cellStyle name="20% - Accent3 4 6 2 2" xfId="5872" xr:uid="{E72BD7AA-652D-48DC-AA4A-8EF743BE754F}"/>
    <cellStyle name="20% - Accent3 4 6 2 2 2" xfId="5873" xr:uid="{AE8327FE-4311-4820-8470-143F72886F59}"/>
    <cellStyle name="20% - Accent3 4 6 2 3" xfId="5874" xr:uid="{85843B56-134B-4DD4-B413-2CF946B4260E}"/>
    <cellStyle name="20% - Accent3 4 6 2 3 2" xfId="5875" xr:uid="{6D3C2A4B-FEFB-4371-900C-C7663C33B53A}"/>
    <cellStyle name="20% - Accent3 4 6 2 4" xfId="5876" xr:uid="{93868A1E-41AA-42D6-B8E3-3CAA0FB3DFD7}"/>
    <cellStyle name="20% - Accent3 4 6 3" xfId="5877" xr:uid="{73C7EE6C-58AB-4563-8EE1-AF816A365E58}"/>
    <cellStyle name="20% - Accent3 4 6 3 2" xfId="5878" xr:uid="{8C8D0A33-B948-4710-B177-6C6E55E7896F}"/>
    <cellStyle name="20% - Accent3 4 6 4" xfId="5879" xr:uid="{FD9B77E0-A0F9-4321-9008-0D1ACF741150}"/>
    <cellStyle name="20% - Accent3 4 6 4 2" xfId="5880" xr:uid="{EE789B47-3B41-4AEA-8657-80D61B7DFF94}"/>
    <cellStyle name="20% - Accent3 4 6 5" xfId="5881" xr:uid="{9BA836AF-C41D-4785-A187-C88F092FBC46}"/>
    <cellStyle name="20% - Accent3 4 6 5 2" xfId="5882" xr:uid="{A8E95ABE-641A-4628-8C06-400FA80195AC}"/>
    <cellStyle name="20% - Accent3 4 6 6" xfId="5883" xr:uid="{880AF97C-F243-4E07-9515-8860531989EF}"/>
    <cellStyle name="20% - Accent3 4 7" xfId="5884" xr:uid="{4CBFB5C6-C8BB-4FF3-9751-05530D6BFF87}"/>
    <cellStyle name="20% - Accent3 4 7 2" xfId="5885" xr:uid="{26713F56-3355-48FA-8C40-58AC201F1027}"/>
    <cellStyle name="20% - Accent3 4 7 2 2" xfId="5886" xr:uid="{B0B95937-F4AA-4D46-8CE4-ADFD39FD90D1}"/>
    <cellStyle name="20% - Accent3 4 7 2 2 2" xfId="5887" xr:uid="{9DFBF054-3428-48AC-864E-247D5A0DD3FB}"/>
    <cellStyle name="20% - Accent3 4 7 2 3" xfId="5888" xr:uid="{1090324A-8C4B-49AB-9109-B5E1932A1AB2}"/>
    <cellStyle name="20% - Accent3 4 7 2 3 2" xfId="5889" xr:uid="{B2BF0161-51AF-4746-B35C-A3E7BF5C7F76}"/>
    <cellStyle name="20% - Accent3 4 7 2 4" xfId="5890" xr:uid="{61233260-DF64-4B71-8A46-037950D2E58D}"/>
    <cellStyle name="20% - Accent3 4 7 3" xfId="5891" xr:uid="{CA6CD016-CFD9-4CE2-962B-E96EE54DDFE4}"/>
    <cellStyle name="20% - Accent3 4 7 3 2" xfId="5892" xr:uid="{ABBDB94D-B893-4656-8346-F8B18F3BEB78}"/>
    <cellStyle name="20% - Accent3 4 7 4" xfId="5893" xr:uid="{88D41726-F121-45C7-9E4D-84B6952C7183}"/>
    <cellStyle name="20% - Accent3 4 7 4 2" xfId="5894" xr:uid="{815CDAC8-7A6C-4891-8BB7-805A7E3D664E}"/>
    <cellStyle name="20% - Accent3 4 7 5" xfId="5895" xr:uid="{3C48C5B3-A10F-45A0-B4C0-F6475CA05F09}"/>
    <cellStyle name="20% - Accent3 4 7 5 2" xfId="5896" xr:uid="{D78A6375-395B-40D3-AAD1-62A38D88D3C8}"/>
    <cellStyle name="20% - Accent3 4 7 6" xfId="5897" xr:uid="{57CDB206-FED4-43A1-A716-19B447C70F1B}"/>
    <cellStyle name="20% - Accent3 4 8" xfId="5898" xr:uid="{7501143F-586A-48A1-A1FF-F61C891652DE}"/>
    <cellStyle name="20% - Accent3 4 8 2" xfId="5899" xr:uid="{962C1CFF-5F72-408C-80F3-4E0219E63E79}"/>
    <cellStyle name="20% - Accent3 4 8 2 2" xfId="5900" xr:uid="{52244A51-C135-43F4-A89A-A5CF28A721DA}"/>
    <cellStyle name="20% - Accent3 4 8 3" xfId="5901" xr:uid="{A188421E-0B80-4F0B-87F9-72D994AA264D}"/>
    <cellStyle name="20% - Accent3 4 8 3 2" xfId="5902" xr:uid="{501F4122-696C-4C9A-9D3F-9C798395E397}"/>
    <cellStyle name="20% - Accent3 4 8 4" xfId="5903" xr:uid="{1244055E-E313-463C-A7EB-29F22FC7D7FF}"/>
    <cellStyle name="20% - Accent3 4 9" xfId="5904" xr:uid="{C03F817A-7893-4535-8861-2BD90246F824}"/>
    <cellStyle name="20% - Accent3 4 9 2" xfId="5905" xr:uid="{FA8B09F5-E4E2-44F5-94DD-9CD5185158E5}"/>
    <cellStyle name="20% - Accent3 5" xfId="5906" xr:uid="{9D97D209-26A0-428B-B76C-DF433A08075F}"/>
    <cellStyle name="20% - Accent3 5 10" xfId="5907" xr:uid="{587071F9-A37B-48CB-97BE-0CC8BAD684F6}"/>
    <cellStyle name="20% - Accent3 5 10 2" xfId="5908" xr:uid="{ADA88602-6DEF-4914-8AFD-F8C243BEA2DD}"/>
    <cellStyle name="20% - Accent3 5 11" xfId="5909" xr:uid="{A58517CB-EA5E-4EBD-90E1-88E2AEB9ADCE}"/>
    <cellStyle name="20% - Accent3 5 11 2" xfId="5910" xr:uid="{21C3ED64-B618-4ED7-8F4F-9EFB84FCA42A}"/>
    <cellStyle name="20% - Accent3 5 12" xfId="5911" xr:uid="{4EBFBB3A-A3A6-4745-A95A-65BD8D9F8C34}"/>
    <cellStyle name="20% - Accent3 5 12 2" xfId="5912" xr:uid="{C5D13454-244D-414D-8BD6-0A3BD90C4D28}"/>
    <cellStyle name="20% - Accent3 5 13" xfId="5913" xr:uid="{112A3672-46E2-40D5-8C07-18408816868D}"/>
    <cellStyle name="20% - Accent3 5 13 2" xfId="5914" xr:uid="{C985576B-7939-486F-94BF-7D6DEB14FB93}"/>
    <cellStyle name="20% - Accent3 5 14" xfId="5915" xr:uid="{73C664F9-80C0-47A2-9211-628A7B53F2F2}"/>
    <cellStyle name="20% - Accent3 5 15" xfId="5916" xr:uid="{C8B23B91-38EA-48F9-B343-DF4730AB94E0}"/>
    <cellStyle name="20% - Accent3 5 2" xfId="5917" xr:uid="{3517902F-2BEA-4CCA-B58A-5900D3AE5C62}"/>
    <cellStyle name="20% - Accent3 5 2 10" xfId="5918" xr:uid="{2B5F7E87-D47B-4BF1-BB2C-8B3ED801688B}"/>
    <cellStyle name="20% - Accent3 5 2 10 2" xfId="5919" xr:uid="{A0E66055-AE54-4FEB-B03E-20DFBC6FD0F8}"/>
    <cellStyle name="20% - Accent3 5 2 11" xfId="5920" xr:uid="{F97FB28F-F14B-434B-AF0A-D26438024268}"/>
    <cellStyle name="20% - Accent3 5 2 11 2" xfId="5921" xr:uid="{E62FC3CE-8F7D-4013-80AF-7BC71C7BED9E}"/>
    <cellStyle name="20% - Accent3 5 2 12" xfId="5922" xr:uid="{293799FF-59C0-4148-9572-2E3C699F6AE7}"/>
    <cellStyle name="20% - Accent3 5 2 13" xfId="5923" xr:uid="{A3D828EC-6C12-41E4-B01A-9CF179648B98}"/>
    <cellStyle name="20% - Accent3 5 2 2" xfId="5924" xr:uid="{5599EF2D-F0DB-470A-B0FE-D281290A018A}"/>
    <cellStyle name="20% - Accent3 5 2 2 10" xfId="5925" xr:uid="{DCD14990-EF60-4FBB-9541-D073602387C0}"/>
    <cellStyle name="20% - Accent3 5 2 2 11" xfId="5926" xr:uid="{30164EC2-46B0-47A7-B576-8A81AEA4EBB0}"/>
    <cellStyle name="20% - Accent3 5 2 2 2" xfId="5927" xr:uid="{4B4D07A5-04D8-4AD4-9A22-8256707CCAEA}"/>
    <cellStyle name="20% - Accent3 5 2 2 2 2" xfId="5928" xr:uid="{4CDB0722-B03D-4783-908B-8D3324AD885F}"/>
    <cellStyle name="20% - Accent3 5 2 2 2 2 2" xfId="5929" xr:uid="{CD6232F7-CAA9-432B-91BC-D47F537645CB}"/>
    <cellStyle name="20% - Accent3 5 2 2 2 2 2 2" xfId="5930" xr:uid="{AA25C096-399E-46D3-AC8B-738A07DB4774}"/>
    <cellStyle name="20% - Accent3 5 2 2 2 2 3" xfId="5931" xr:uid="{9ADE84FF-75C4-48DE-B465-445BE61440C6}"/>
    <cellStyle name="20% - Accent3 5 2 2 2 2 3 2" xfId="5932" xr:uid="{F8525AD8-7D42-4CB9-BEB7-BB6D6DF3ABE4}"/>
    <cellStyle name="20% - Accent3 5 2 2 2 2 4" xfId="5933" xr:uid="{5CEEDD77-7F1B-4E63-8360-46E654B84B4C}"/>
    <cellStyle name="20% - Accent3 5 2 2 2 3" xfId="5934" xr:uid="{C0190103-14EE-4EE6-9229-32006811B322}"/>
    <cellStyle name="20% - Accent3 5 2 2 2 3 2" xfId="5935" xr:uid="{335ACF3E-4F8A-4F51-BED4-3CF30F7C46B9}"/>
    <cellStyle name="20% - Accent3 5 2 2 2 4" xfId="5936" xr:uid="{5BC5222D-A035-4B71-AC8E-CD58A566D0B4}"/>
    <cellStyle name="20% - Accent3 5 2 2 2 4 2" xfId="5937" xr:uid="{BD92132F-5A89-4632-BF3A-0496AD565D32}"/>
    <cellStyle name="20% - Accent3 5 2 2 2 5" xfId="5938" xr:uid="{7218303A-661D-4485-A75A-E606FD6EC07C}"/>
    <cellStyle name="20% - Accent3 5 2 2 2 5 2" xfId="5939" xr:uid="{3EDCC56F-C3B9-413A-93E6-C14514F71F35}"/>
    <cellStyle name="20% - Accent3 5 2 2 2 6" xfId="5940" xr:uid="{62A43DFC-254F-42C0-B986-B529E0B9349E}"/>
    <cellStyle name="20% - Accent3 5 2 2 3" xfId="5941" xr:uid="{EA476B92-75BB-496E-9D4B-574A11AD474D}"/>
    <cellStyle name="20% - Accent3 5 2 2 3 2" xfId="5942" xr:uid="{A7559A27-92D6-4242-A31A-B4DCE3F3D7B9}"/>
    <cellStyle name="20% - Accent3 5 2 2 3 2 2" xfId="5943" xr:uid="{5F9EC804-34F6-4B44-B861-739BD7C94290}"/>
    <cellStyle name="20% - Accent3 5 2 2 3 2 2 2" xfId="5944" xr:uid="{3143C269-BB34-44C9-8EE6-03CD7F79F296}"/>
    <cellStyle name="20% - Accent3 5 2 2 3 2 3" xfId="5945" xr:uid="{9F414C9A-EB88-411E-8052-EC46C88D434B}"/>
    <cellStyle name="20% - Accent3 5 2 2 3 2 3 2" xfId="5946" xr:uid="{1C10B3DD-6A22-410B-975C-32D4C2EAB943}"/>
    <cellStyle name="20% - Accent3 5 2 2 3 2 4" xfId="5947" xr:uid="{1F85DEDC-CA86-4B44-A5D4-9BB1EE639874}"/>
    <cellStyle name="20% - Accent3 5 2 2 3 3" xfId="5948" xr:uid="{C0528462-B8E7-490A-8228-208641C2E3EB}"/>
    <cellStyle name="20% - Accent3 5 2 2 3 3 2" xfId="5949" xr:uid="{DE232104-B529-40C9-8E31-46F4033CB887}"/>
    <cellStyle name="20% - Accent3 5 2 2 3 4" xfId="5950" xr:uid="{68B866F2-E2C4-4AA5-A2EF-4AD8399D36F9}"/>
    <cellStyle name="20% - Accent3 5 2 2 3 4 2" xfId="5951" xr:uid="{03437D38-CBFD-4FD1-B656-B2FDCF6AA059}"/>
    <cellStyle name="20% - Accent3 5 2 2 3 5" xfId="5952" xr:uid="{0800C93B-658F-4A08-93D9-A4EB8988681E}"/>
    <cellStyle name="20% - Accent3 5 2 2 3 5 2" xfId="5953" xr:uid="{E0838F1F-4A89-4797-BDB2-7DC834867E1E}"/>
    <cellStyle name="20% - Accent3 5 2 2 3 6" xfId="5954" xr:uid="{8893AF81-A001-4DA9-9A0E-274E5B367D9D}"/>
    <cellStyle name="20% - Accent3 5 2 2 4" xfId="5955" xr:uid="{69DCC7F6-68D1-4307-BF8D-6068112C8DE0}"/>
    <cellStyle name="20% - Accent3 5 2 2 4 2" xfId="5956" xr:uid="{BAAA72EB-83AF-4188-B891-FDFA60B7F7C2}"/>
    <cellStyle name="20% - Accent3 5 2 2 4 2 2" xfId="5957" xr:uid="{D596D8BC-F133-4A47-89C0-28EAF0378A3F}"/>
    <cellStyle name="20% - Accent3 5 2 2 4 3" xfId="5958" xr:uid="{F5E88C92-6114-43DD-90F5-B86A76D7598F}"/>
    <cellStyle name="20% - Accent3 5 2 2 4 3 2" xfId="5959" xr:uid="{2820E7E3-072A-4BBB-96CE-2A4E9FB8A666}"/>
    <cellStyle name="20% - Accent3 5 2 2 4 4" xfId="5960" xr:uid="{3B4E3162-545E-4215-AA5F-C4E492C97B56}"/>
    <cellStyle name="20% - Accent3 5 2 2 5" xfId="5961" xr:uid="{F99101D7-745F-4EB7-A865-7ED6AA9520A9}"/>
    <cellStyle name="20% - Accent3 5 2 2 5 2" xfId="5962" xr:uid="{DF907E47-698C-4F06-A10A-F2B666569670}"/>
    <cellStyle name="20% - Accent3 5 2 2 6" xfId="5963" xr:uid="{FBA5ED17-3E73-4166-8327-1769E5DC0F7C}"/>
    <cellStyle name="20% - Accent3 5 2 2 6 2" xfId="5964" xr:uid="{72B4E7D8-7347-40E2-8BD2-5630A745AA8B}"/>
    <cellStyle name="20% - Accent3 5 2 2 7" xfId="5965" xr:uid="{6405B9C8-9564-4D0A-B228-633219C3C482}"/>
    <cellStyle name="20% - Accent3 5 2 2 7 2" xfId="5966" xr:uid="{ED392D04-5EF7-4559-AB33-44FBBB44EAA1}"/>
    <cellStyle name="20% - Accent3 5 2 2 8" xfId="5967" xr:uid="{DD5351B9-3928-4FDC-908C-C6A7E811F661}"/>
    <cellStyle name="20% - Accent3 5 2 2 8 2" xfId="5968" xr:uid="{63918747-ABBF-401C-9998-32F762632C90}"/>
    <cellStyle name="20% - Accent3 5 2 2 9" xfId="5969" xr:uid="{54B7B4A8-27A2-4927-BBA8-709FA41A3C1C}"/>
    <cellStyle name="20% - Accent3 5 2 2 9 2" xfId="5970" xr:uid="{149405CF-F618-473F-A6E9-F4F77D3FC70A}"/>
    <cellStyle name="20% - Accent3 5 2 3" xfId="5971" xr:uid="{3AB0ABEC-A6B7-4280-B620-D33718A9F49A}"/>
    <cellStyle name="20% - Accent3 5 2 3 2" xfId="5972" xr:uid="{594A2EE6-E6C8-4164-A277-9EBFCCDF7D23}"/>
    <cellStyle name="20% - Accent3 5 2 3 2 2" xfId="5973" xr:uid="{71A2208A-A8F9-42C1-9942-F4A7E82C85AD}"/>
    <cellStyle name="20% - Accent3 5 2 3 2 2 2" xfId="5974" xr:uid="{13C0A995-9890-47FB-9569-B2ECD12AD80F}"/>
    <cellStyle name="20% - Accent3 5 2 3 2 2 2 2" xfId="5975" xr:uid="{DC77952A-B085-4057-8A05-8BA65961FCEC}"/>
    <cellStyle name="20% - Accent3 5 2 3 2 2 3" xfId="5976" xr:uid="{9667AF3D-E22F-4762-A35D-CC678D082163}"/>
    <cellStyle name="20% - Accent3 5 2 3 2 2 3 2" xfId="5977" xr:uid="{42754043-B315-425C-96F2-777C472B73FC}"/>
    <cellStyle name="20% - Accent3 5 2 3 2 2 4" xfId="5978" xr:uid="{82C9B5C9-C459-45CF-B1EF-D2845FF5709E}"/>
    <cellStyle name="20% - Accent3 5 2 3 2 3" xfId="5979" xr:uid="{405DEA62-609A-4548-9E59-DAEAEF8248C6}"/>
    <cellStyle name="20% - Accent3 5 2 3 2 3 2" xfId="5980" xr:uid="{4A78A1BD-44C9-4CD1-99B1-6E9FD63FCBE2}"/>
    <cellStyle name="20% - Accent3 5 2 3 2 4" xfId="5981" xr:uid="{87696E3F-326B-4E6D-A6CE-7974F7E5E0BD}"/>
    <cellStyle name="20% - Accent3 5 2 3 2 4 2" xfId="5982" xr:uid="{8DC7C3A6-348A-4351-80CF-CE91F4494AB7}"/>
    <cellStyle name="20% - Accent3 5 2 3 2 5" xfId="5983" xr:uid="{4A84E9E5-F595-4848-8ACA-00AD2BBF96A9}"/>
    <cellStyle name="20% - Accent3 5 2 3 2 5 2" xfId="5984" xr:uid="{B97701CB-5171-445F-A6BA-55B589C56897}"/>
    <cellStyle name="20% - Accent3 5 2 3 2 6" xfId="5985" xr:uid="{A7564767-2EDC-42C3-A8A8-1D216415050D}"/>
    <cellStyle name="20% - Accent3 5 2 3 3" xfId="5986" xr:uid="{A53DA31A-E7AD-4D56-B6BF-1D022B6EA7AB}"/>
    <cellStyle name="20% - Accent3 5 2 3 3 2" xfId="5987" xr:uid="{EDB2C66A-6602-4D5C-8F32-4E0AF43C1523}"/>
    <cellStyle name="20% - Accent3 5 2 3 3 2 2" xfId="5988" xr:uid="{2BA2C8EE-2445-4E62-9896-05BD7BE7B480}"/>
    <cellStyle name="20% - Accent3 5 2 3 3 2 2 2" xfId="5989" xr:uid="{A37858F5-EB13-4304-A1A1-7578A81D21B5}"/>
    <cellStyle name="20% - Accent3 5 2 3 3 2 3" xfId="5990" xr:uid="{905B5CBC-1055-4C70-9901-AC02D3DA97AC}"/>
    <cellStyle name="20% - Accent3 5 2 3 3 2 3 2" xfId="5991" xr:uid="{458C21F7-F16D-47D8-B399-8439E1C75EB4}"/>
    <cellStyle name="20% - Accent3 5 2 3 3 2 4" xfId="5992" xr:uid="{D9E92510-E73D-4AE7-9DFC-DB1C6BA92012}"/>
    <cellStyle name="20% - Accent3 5 2 3 3 3" xfId="5993" xr:uid="{AF0DFD47-FF96-40C5-B1B5-9E2343259F6A}"/>
    <cellStyle name="20% - Accent3 5 2 3 3 3 2" xfId="5994" xr:uid="{9419E974-EC4A-42BF-9A33-E86350C56CB4}"/>
    <cellStyle name="20% - Accent3 5 2 3 3 4" xfId="5995" xr:uid="{8B4812E3-14BE-4F1A-BC6D-34A3C8191EB3}"/>
    <cellStyle name="20% - Accent3 5 2 3 3 4 2" xfId="5996" xr:uid="{95F8E16D-0D3C-48D6-8FDD-DA2A69A97570}"/>
    <cellStyle name="20% - Accent3 5 2 3 3 5" xfId="5997" xr:uid="{83C1F7B4-B04D-43EE-AC53-01C7053D66AD}"/>
    <cellStyle name="20% - Accent3 5 2 3 3 5 2" xfId="5998" xr:uid="{28A39F30-EE1C-4A53-9259-A8AEBCECEAB8}"/>
    <cellStyle name="20% - Accent3 5 2 3 3 6" xfId="5999" xr:uid="{8063D0A3-8E20-4A9F-BB44-70D41BB6314D}"/>
    <cellStyle name="20% - Accent3 5 2 3 4" xfId="6000" xr:uid="{CE00890D-A0C3-45F4-B3C2-4B3592EB413D}"/>
    <cellStyle name="20% - Accent3 5 2 3 4 2" xfId="6001" xr:uid="{D0758F69-267D-4D92-8B2C-5038830F3CCA}"/>
    <cellStyle name="20% - Accent3 5 2 3 4 2 2" xfId="6002" xr:uid="{25946D08-87D4-4F2D-9442-E82561DAB7EF}"/>
    <cellStyle name="20% - Accent3 5 2 3 4 3" xfId="6003" xr:uid="{F147E715-0730-4A5C-9215-7E744D99FA8D}"/>
    <cellStyle name="20% - Accent3 5 2 3 4 3 2" xfId="6004" xr:uid="{0E0FF45D-D186-493B-AA09-FA134355506A}"/>
    <cellStyle name="20% - Accent3 5 2 3 4 4" xfId="6005" xr:uid="{D1C689E3-1664-45E9-9F41-504E8D6DB046}"/>
    <cellStyle name="20% - Accent3 5 2 3 5" xfId="6006" xr:uid="{378603EF-D85C-4A51-BAD6-A6CFBFD9CEBE}"/>
    <cellStyle name="20% - Accent3 5 2 3 5 2" xfId="6007" xr:uid="{30B7E054-FB03-42BA-B37E-5A3194EB9D8E}"/>
    <cellStyle name="20% - Accent3 5 2 3 6" xfId="6008" xr:uid="{15EABC4E-8B54-4345-B060-F780CFA95808}"/>
    <cellStyle name="20% - Accent3 5 2 3 6 2" xfId="6009" xr:uid="{08C97B98-5E8A-4AE2-ACA5-AE9BD711297F}"/>
    <cellStyle name="20% - Accent3 5 2 3 7" xfId="6010" xr:uid="{93D8C1D8-0B80-48ED-BA23-E68DFE0EBBC1}"/>
    <cellStyle name="20% - Accent3 5 2 3 7 2" xfId="6011" xr:uid="{86DC68B1-32C6-417E-A1C2-7D8F984AE2AA}"/>
    <cellStyle name="20% - Accent3 5 2 3 8" xfId="6012" xr:uid="{6903A9F9-5E47-401A-B620-0308A1D7EE1F}"/>
    <cellStyle name="20% - Accent3 5 2 4" xfId="6013" xr:uid="{C9EC023D-5171-462D-A84C-F3F576F9E9C2}"/>
    <cellStyle name="20% - Accent3 5 2 4 2" xfId="6014" xr:uid="{81C056B0-F367-48A8-9AB3-6E5D507FFBF2}"/>
    <cellStyle name="20% - Accent3 5 2 4 2 2" xfId="6015" xr:uid="{277FB5EB-3E9B-4095-B0C1-D514A5328E2B}"/>
    <cellStyle name="20% - Accent3 5 2 4 2 2 2" xfId="6016" xr:uid="{D81EE163-8FD3-4A10-9DDC-A13F2A048C24}"/>
    <cellStyle name="20% - Accent3 5 2 4 2 3" xfId="6017" xr:uid="{EC39AFC7-5B91-4A95-AF8F-6A1507ACF2CC}"/>
    <cellStyle name="20% - Accent3 5 2 4 2 3 2" xfId="6018" xr:uid="{8D938AFF-EC58-46DD-8E39-A9033E1054C2}"/>
    <cellStyle name="20% - Accent3 5 2 4 2 4" xfId="6019" xr:uid="{BB6BE78E-3F46-47DD-B634-2B12DE7AFE7D}"/>
    <cellStyle name="20% - Accent3 5 2 4 3" xfId="6020" xr:uid="{7992976D-2C5F-4166-AC33-709AFA6BCBCA}"/>
    <cellStyle name="20% - Accent3 5 2 4 3 2" xfId="6021" xr:uid="{14326AD0-2EAE-4ADD-8328-B5EF8AD1504A}"/>
    <cellStyle name="20% - Accent3 5 2 4 4" xfId="6022" xr:uid="{5FEE9A5F-35B0-4732-875F-03D1B799D882}"/>
    <cellStyle name="20% - Accent3 5 2 4 4 2" xfId="6023" xr:uid="{8467906F-8A92-4451-BCA8-8DD6536383EC}"/>
    <cellStyle name="20% - Accent3 5 2 4 5" xfId="6024" xr:uid="{C785B5DD-7F2C-42CC-9272-86F811E3A60B}"/>
    <cellStyle name="20% - Accent3 5 2 4 5 2" xfId="6025" xr:uid="{4DE89879-2F1C-4BBB-A488-B3DB293BE3FE}"/>
    <cellStyle name="20% - Accent3 5 2 4 6" xfId="6026" xr:uid="{29871DED-BAFB-408F-9762-1696AAAEF7CB}"/>
    <cellStyle name="20% - Accent3 5 2 5" xfId="6027" xr:uid="{3B94E213-EB60-4649-A448-8F7984619A6F}"/>
    <cellStyle name="20% - Accent3 5 2 5 2" xfId="6028" xr:uid="{73071400-20EB-4878-A2E6-62B06A78063C}"/>
    <cellStyle name="20% - Accent3 5 2 5 2 2" xfId="6029" xr:uid="{78C7AFE3-D02C-4563-B88D-7C735B0F3BC4}"/>
    <cellStyle name="20% - Accent3 5 2 5 2 2 2" xfId="6030" xr:uid="{0605E6F4-A598-44AC-8223-98A625E86D21}"/>
    <cellStyle name="20% - Accent3 5 2 5 2 3" xfId="6031" xr:uid="{B03AFBA0-5D46-4C65-86FA-A3B19659BD79}"/>
    <cellStyle name="20% - Accent3 5 2 5 2 3 2" xfId="6032" xr:uid="{847936B7-1D6C-4103-B729-D0F1D21D637E}"/>
    <cellStyle name="20% - Accent3 5 2 5 2 4" xfId="6033" xr:uid="{640C183D-2F41-4A7E-9596-0890904B02C9}"/>
    <cellStyle name="20% - Accent3 5 2 5 3" xfId="6034" xr:uid="{28CBAACF-FAA6-4F8D-B960-2CA9B714FCB8}"/>
    <cellStyle name="20% - Accent3 5 2 5 3 2" xfId="6035" xr:uid="{6C969870-5933-48CE-AFE2-B8218F67FB5B}"/>
    <cellStyle name="20% - Accent3 5 2 5 4" xfId="6036" xr:uid="{5145E4F6-4669-46FE-B11F-D7A0DE8F2F4A}"/>
    <cellStyle name="20% - Accent3 5 2 5 4 2" xfId="6037" xr:uid="{205BB861-36F6-4A28-AFB7-A43CE5A76F6C}"/>
    <cellStyle name="20% - Accent3 5 2 5 5" xfId="6038" xr:uid="{80A5D3D5-E1F5-473D-A6F5-22B68BD338B9}"/>
    <cellStyle name="20% - Accent3 5 2 5 5 2" xfId="6039" xr:uid="{9D5DD22D-17DE-4163-A23B-C8AC42ABC2CA}"/>
    <cellStyle name="20% - Accent3 5 2 5 6" xfId="6040" xr:uid="{AB4ADD24-3859-4635-A941-FC9A968F80E3}"/>
    <cellStyle name="20% - Accent3 5 2 6" xfId="6041" xr:uid="{8F4AA231-1CFE-45EF-8963-9C87AA7BEF6A}"/>
    <cellStyle name="20% - Accent3 5 2 6 2" xfId="6042" xr:uid="{350B2774-5B41-4DF4-BDA2-3519CC88FCE0}"/>
    <cellStyle name="20% - Accent3 5 2 6 2 2" xfId="6043" xr:uid="{8D97AEA1-2513-48BB-9D06-876CB1B31B27}"/>
    <cellStyle name="20% - Accent3 5 2 6 3" xfId="6044" xr:uid="{848858E4-DBA1-49D3-8AFB-DE199885EBBA}"/>
    <cellStyle name="20% - Accent3 5 2 6 3 2" xfId="6045" xr:uid="{DC43B120-FB87-4258-A38C-25AFBFC5AD42}"/>
    <cellStyle name="20% - Accent3 5 2 6 4" xfId="6046" xr:uid="{8FE7926F-EDFD-49B9-AE78-19318C42C350}"/>
    <cellStyle name="20% - Accent3 5 2 7" xfId="6047" xr:uid="{DF1E018E-F292-4721-8DA1-A479705C1672}"/>
    <cellStyle name="20% - Accent3 5 2 7 2" xfId="6048" xr:uid="{30307C61-C5CA-4516-A441-C576ABDA1639}"/>
    <cellStyle name="20% - Accent3 5 2 8" xfId="6049" xr:uid="{076017EA-FFE9-405B-9E80-16CD3B9C929B}"/>
    <cellStyle name="20% - Accent3 5 2 8 2" xfId="6050" xr:uid="{4EA8AD08-67EF-48A8-8229-F273DB77B339}"/>
    <cellStyle name="20% - Accent3 5 2 9" xfId="6051" xr:uid="{0F34B724-A0FC-4746-B44B-92FAA70FA453}"/>
    <cellStyle name="20% - Accent3 5 2 9 2" xfId="6052" xr:uid="{9EDFF89C-8690-4FAF-85AB-DA83755F35B8}"/>
    <cellStyle name="20% - Accent3 5 3" xfId="6053" xr:uid="{AEC52C1E-E214-4E0C-B578-0629C7425F7A}"/>
    <cellStyle name="20% - Accent3 5 3 10" xfId="6054" xr:uid="{9C511FE5-2F3C-4DF5-9424-B689BA735C7A}"/>
    <cellStyle name="20% - Accent3 5 3 11" xfId="6055" xr:uid="{636356AF-41C1-465F-A6FB-30D40E8D2FE0}"/>
    <cellStyle name="20% - Accent3 5 3 2" xfId="6056" xr:uid="{139ED897-124F-4A03-98EC-FD598FBB4476}"/>
    <cellStyle name="20% - Accent3 5 3 2 2" xfId="6057" xr:uid="{E2A4FFF9-44CD-4E1C-BDAB-CA8E292461E4}"/>
    <cellStyle name="20% - Accent3 5 3 2 2 2" xfId="6058" xr:uid="{5CB0383C-7E4B-4B8C-973C-E8710A57831C}"/>
    <cellStyle name="20% - Accent3 5 3 2 2 2 2" xfId="6059" xr:uid="{1DE9AF04-8869-4A76-B76A-2F139BBF43D1}"/>
    <cellStyle name="20% - Accent3 5 3 2 2 3" xfId="6060" xr:uid="{95640AC6-8A1F-4B60-A236-124925CE15BF}"/>
    <cellStyle name="20% - Accent3 5 3 2 2 3 2" xfId="6061" xr:uid="{C1B80A4E-C28C-4625-A1C7-66456835CE5F}"/>
    <cellStyle name="20% - Accent3 5 3 2 2 4" xfId="6062" xr:uid="{23382F73-05DA-45B0-B6F7-176954F2ADD6}"/>
    <cellStyle name="20% - Accent3 5 3 2 3" xfId="6063" xr:uid="{2D5C0B45-DE63-47DC-BAB5-55EB46373C92}"/>
    <cellStyle name="20% - Accent3 5 3 2 3 2" xfId="6064" xr:uid="{1D386CA8-4B17-4CA4-9E80-9E0BB20949C1}"/>
    <cellStyle name="20% - Accent3 5 3 2 4" xfId="6065" xr:uid="{422AB655-4BBF-4A84-8A88-A9308507CA77}"/>
    <cellStyle name="20% - Accent3 5 3 2 4 2" xfId="6066" xr:uid="{E21BED7B-1C61-4D34-8094-B420341DAC0A}"/>
    <cellStyle name="20% - Accent3 5 3 2 5" xfId="6067" xr:uid="{CB09AF8C-12FC-470F-B550-96BA50BE07CB}"/>
    <cellStyle name="20% - Accent3 5 3 2 5 2" xfId="6068" xr:uid="{CC2355C2-63FF-48DB-9FB0-294DA44DBF1E}"/>
    <cellStyle name="20% - Accent3 5 3 2 6" xfId="6069" xr:uid="{FC1F7BDD-7CB4-4D4C-8752-AB221A251D48}"/>
    <cellStyle name="20% - Accent3 5 3 2 6 2" xfId="6070" xr:uid="{CC65D7B8-594B-417A-96B1-CD2B83698386}"/>
    <cellStyle name="20% - Accent3 5 3 2 7" xfId="6071" xr:uid="{48D92659-3385-41DE-99F1-7901EAAE864B}"/>
    <cellStyle name="20% - Accent3 5 3 2 7 2" xfId="6072" xr:uid="{52A95B3A-65DD-44C4-9AEC-C2D621C73E8D}"/>
    <cellStyle name="20% - Accent3 5 3 2 8" xfId="6073" xr:uid="{1AD8ECCA-1874-44E2-A22F-593838CC3198}"/>
    <cellStyle name="20% - Accent3 5 3 3" xfId="6074" xr:uid="{72FC8676-6C54-426B-840F-F7524E06C73A}"/>
    <cellStyle name="20% - Accent3 5 3 3 2" xfId="6075" xr:uid="{90A41D17-1E8C-48C4-8328-8B31581E028F}"/>
    <cellStyle name="20% - Accent3 5 3 3 2 2" xfId="6076" xr:uid="{87DB16DE-A395-48FC-AD95-05A894C238AB}"/>
    <cellStyle name="20% - Accent3 5 3 3 2 2 2" xfId="6077" xr:uid="{F560495E-258E-45F1-AF4A-6235D59345BC}"/>
    <cellStyle name="20% - Accent3 5 3 3 2 3" xfId="6078" xr:uid="{2524CAE2-0F80-40D7-99D0-61EF2F63F706}"/>
    <cellStyle name="20% - Accent3 5 3 3 2 3 2" xfId="6079" xr:uid="{B827313B-C90D-470B-816F-A1BF5E71E081}"/>
    <cellStyle name="20% - Accent3 5 3 3 2 4" xfId="6080" xr:uid="{051BD267-56EF-4713-B58C-447158C608D5}"/>
    <cellStyle name="20% - Accent3 5 3 3 3" xfId="6081" xr:uid="{A44AF10B-79D5-4F22-9F2B-45B5A640F5AA}"/>
    <cellStyle name="20% - Accent3 5 3 3 3 2" xfId="6082" xr:uid="{1AA3CAD4-6DC8-4690-BE8B-569D7AAE555E}"/>
    <cellStyle name="20% - Accent3 5 3 3 4" xfId="6083" xr:uid="{5B79A2C0-7DD1-4053-8E1D-0DF513CCDE17}"/>
    <cellStyle name="20% - Accent3 5 3 3 4 2" xfId="6084" xr:uid="{3D287FF9-BDD6-4F05-931D-0F34B32179B0}"/>
    <cellStyle name="20% - Accent3 5 3 3 5" xfId="6085" xr:uid="{933ABA5F-1245-4CF5-AC42-36A136D9B107}"/>
    <cellStyle name="20% - Accent3 5 3 3 5 2" xfId="6086" xr:uid="{BDBA5771-B57E-4FB1-A86C-05EE5F42F997}"/>
    <cellStyle name="20% - Accent3 5 3 3 6" xfId="6087" xr:uid="{8B356372-BC0A-4976-AE0E-7D07B928ED72}"/>
    <cellStyle name="20% - Accent3 5 3 4" xfId="6088" xr:uid="{CC3D1500-D660-4393-849B-0E12AC1F33EE}"/>
    <cellStyle name="20% - Accent3 5 3 4 2" xfId="6089" xr:uid="{1DF75AD2-11E5-439F-8D77-C3101EDF8772}"/>
    <cellStyle name="20% - Accent3 5 3 4 2 2" xfId="6090" xr:uid="{A9EAE1C1-D032-4717-B987-A2E5DEEE1040}"/>
    <cellStyle name="20% - Accent3 5 3 4 3" xfId="6091" xr:uid="{85C4B2F0-4D3F-4210-BE38-8C8886E07853}"/>
    <cellStyle name="20% - Accent3 5 3 4 3 2" xfId="6092" xr:uid="{FDFD226D-6D50-48F3-85C5-F3B96C334476}"/>
    <cellStyle name="20% - Accent3 5 3 4 4" xfId="6093" xr:uid="{80AB5B29-3684-48C7-86ED-2CFE8C0C908C}"/>
    <cellStyle name="20% - Accent3 5 3 5" xfId="6094" xr:uid="{B392C6E9-E162-4D42-8984-D0120A52D206}"/>
    <cellStyle name="20% - Accent3 5 3 5 2" xfId="6095" xr:uid="{93FF078E-3266-4714-8AE8-BDA46830C3CF}"/>
    <cellStyle name="20% - Accent3 5 3 6" xfId="6096" xr:uid="{DAAC32CE-A157-4ADF-AFAA-A00C27CD7A61}"/>
    <cellStyle name="20% - Accent3 5 3 6 2" xfId="6097" xr:uid="{2C724831-B6BD-4D7E-A997-D6E0E32E6395}"/>
    <cellStyle name="20% - Accent3 5 3 7" xfId="6098" xr:uid="{80EDD0CD-C621-4F97-8327-5B692C3A1709}"/>
    <cellStyle name="20% - Accent3 5 3 7 2" xfId="6099" xr:uid="{A1D7C656-46CE-4229-8C9B-B19E96E5BD92}"/>
    <cellStyle name="20% - Accent3 5 3 8" xfId="6100" xr:uid="{9285CA85-567C-4F40-8880-40CABB51A27D}"/>
    <cellStyle name="20% - Accent3 5 3 8 2" xfId="6101" xr:uid="{E3489C39-2A5D-40C2-A3A6-B3DA1E2D6FC8}"/>
    <cellStyle name="20% - Accent3 5 3 9" xfId="6102" xr:uid="{4A5834CB-E21A-4C3C-BB66-0525900FBBE5}"/>
    <cellStyle name="20% - Accent3 5 3 9 2" xfId="6103" xr:uid="{D3DEE922-4EB0-4F9E-A3F4-2C63BB23AB99}"/>
    <cellStyle name="20% - Accent3 5 4" xfId="6104" xr:uid="{9B10AD9E-56FD-4D61-9EBA-4CD9D75D0450}"/>
    <cellStyle name="20% - Accent3 5 4 10" xfId="6105" xr:uid="{4674D05D-8AE5-43D9-957D-12554845763E}"/>
    <cellStyle name="20% - Accent3 5 4 2" xfId="6106" xr:uid="{833AC393-79C1-4F21-A749-22507EEB2E1E}"/>
    <cellStyle name="20% - Accent3 5 4 2 2" xfId="6107" xr:uid="{F0562FD7-2AA8-4650-9FBF-096572628A4A}"/>
    <cellStyle name="20% - Accent3 5 4 2 2 2" xfId="6108" xr:uid="{B5023D04-F684-44B0-89CC-348B27C6B8AF}"/>
    <cellStyle name="20% - Accent3 5 4 2 2 2 2" xfId="6109" xr:uid="{21387107-00AC-4D09-8443-A86732951E96}"/>
    <cellStyle name="20% - Accent3 5 4 2 2 3" xfId="6110" xr:uid="{A5F4BD29-8F89-44BF-930F-08E6693EDD82}"/>
    <cellStyle name="20% - Accent3 5 4 2 2 3 2" xfId="6111" xr:uid="{61DB145F-14AC-4315-8AD3-18A0A1C9BF3B}"/>
    <cellStyle name="20% - Accent3 5 4 2 2 4" xfId="6112" xr:uid="{EC14331D-10E3-47FF-9409-F581DC8CC52B}"/>
    <cellStyle name="20% - Accent3 5 4 2 3" xfId="6113" xr:uid="{74A0C507-472B-4AC1-BB2D-A9CA1DDDD42C}"/>
    <cellStyle name="20% - Accent3 5 4 2 3 2" xfId="6114" xr:uid="{C5F9946E-116B-4362-ADA8-209BDF348B50}"/>
    <cellStyle name="20% - Accent3 5 4 2 4" xfId="6115" xr:uid="{502BCD0C-3293-4F0D-A8BB-4200B4F3565E}"/>
    <cellStyle name="20% - Accent3 5 4 2 4 2" xfId="6116" xr:uid="{BEB3362C-BC0E-4F2B-BB31-EAB5DBF6C89E}"/>
    <cellStyle name="20% - Accent3 5 4 2 5" xfId="6117" xr:uid="{4ABA169D-4A5E-493D-B6FB-7FFF66D605C0}"/>
    <cellStyle name="20% - Accent3 5 4 2 5 2" xfId="6118" xr:uid="{16DE43CA-7393-4552-BE04-D9BA569B3F34}"/>
    <cellStyle name="20% - Accent3 5 4 2 6" xfId="6119" xr:uid="{0A9D4AF9-29F2-434F-9844-E42A9B86952E}"/>
    <cellStyle name="20% - Accent3 5 4 3" xfId="6120" xr:uid="{570DDF6E-3085-411E-A5C4-0B12B7A0011C}"/>
    <cellStyle name="20% - Accent3 5 4 3 2" xfId="6121" xr:uid="{546E1043-A35F-4FD4-89BA-5B77B39C781F}"/>
    <cellStyle name="20% - Accent3 5 4 3 2 2" xfId="6122" xr:uid="{759A5F9D-1128-40FE-95EA-40EAE200DDBE}"/>
    <cellStyle name="20% - Accent3 5 4 3 2 2 2" xfId="6123" xr:uid="{118469E5-9E72-4686-A375-38986A751A23}"/>
    <cellStyle name="20% - Accent3 5 4 3 2 3" xfId="6124" xr:uid="{57E32A31-EB6B-486E-AFB8-1C08441F0050}"/>
    <cellStyle name="20% - Accent3 5 4 3 2 3 2" xfId="6125" xr:uid="{D082DA40-F3B6-4D51-B3BB-77B4C20FACCF}"/>
    <cellStyle name="20% - Accent3 5 4 3 2 4" xfId="6126" xr:uid="{6F2FCA3F-D9AA-4063-B414-B2686E117E8C}"/>
    <cellStyle name="20% - Accent3 5 4 3 3" xfId="6127" xr:uid="{B477CFC9-5D9F-4478-AD81-0A7A1DAB0070}"/>
    <cellStyle name="20% - Accent3 5 4 3 3 2" xfId="6128" xr:uid="{1CE35D34-63FD-4DE2-8AFD-D32A9E0F025D}"/>
    <cellStyle name="20% - Accent3 5 4 3 4" xfId="6129" xr:uid="{0EDAB89C-DF88-4044-9E2D-A19A8C4C52F9}"/>
    <cellStyle name="20% - Accent3 5 4 3 4 2" xfId="6130" xr:uid="{E6A62EA2-F2A6-4E36-A39E-3AD74AF7092B}"/>
    <cellStyle name="20% - Accent3 5 4 3 5" xfId="6131" xr:uid="{7AE32628-B2B5-4B28-8117-E0DEF48604C9}"/>
    <cellStyle name="20% - Accent3 5 4 3 5 2" xfId="6132" xr:uid="{97070E53-9E25-4A7F-A91C-22867BD57742}"/>
    <cellStyle name="20% - Accent3 5 4 3 6" xfId="6133" xr:uid="{832EC143-A3FE-4BCB-AD49-8D74289ABE3C}"/>
    <cellStyle name="20% - Accent3 5 4 4" xfId="6134" xr:uid="{6598D9D4-85C7-4EB4-985D-EC759B067CFD}"/>
    <cellStyle name="20% - Accent3 5 4 4 2" xfId="6135" xr:uid="{F82E6AD8-77BC-400D-84E2-0576C30948BA}"/>
    <cellStyle name="20% - Accent3 5 4 4 2 2" xfId="6136" xr:uid="{58C640C9-D51F-4F24-8B33-76DD16F85C6B}"/>
    <cellStyle name="20% - Accent3 5 4 4 3" xfId="6137" xr:uid="{76482F77-0263-4320-A6DA-D20C01594F97}"/>
    <cellStyle name="20% - Accent3 5 4 4 3 2" xfId="6138" xr:uid="{3FA54AC1-7D0F-494F-9173-41090DCC2F0F}"/>
    <cellStyle name="20% - Accent3 5 4 4 4" xfId="6139" xr:uid="{E9FE0D50-54B8-4522-A863-929334F972DB}"/>
    <cellStyle name="20% - Accent3 5 4 5" xfId="6140" xr:uid="{3DEA6E29-1864-4EB2-894F-8C4E22D6CD52}"/>
    <cellStyle name="20% - Accent3 5 4 5 2" xfId="6141" xr:uid="{53597508-3DB2-4CB7-8F2A-5FDF32090B2E}"/>
    <cellStyle name="20% - Accent3 5 4 6" xfId="6142" xr:uid="{390721D7-BF53-4F42-817D-204A59211B0B}"/>
    <cellStyle name="20% - Accent3 5 4 6 2" xfId="6143" xr:uid="{9B8B1F3A-CA36-4337-823C-F7169628E597}"/>
    <cellStyle name="20% - Accent3 5 4 7" xfId="6144" xr:uid="{C18C7F12-440D-44DA-9A97-80B12D44D1FA}"/>
    <cellStyle name="20% - Accent3 5 4 7 2" xfId="6145" xr:uid="{F1ADCF20-9874-4929-91D0-1AC58BBA582A}"/>
    <cellStyle name="20% - Accent3 5 4 8" xfId="6146" xr:uid="{DCD0866F-8874-4F29-8652-936DD24F588B}"/>
    <cellStyle name="20% - Accent3 5 4 8 2" xfId="6147" xr:uid="{FBEC5077-8E0B-497E-9B18-BB1321EA2F42}"/>
    <cellStyle name="20% - Accent3 5 4 9" xfId="6148" xr:uid="{C8ADA307-19DC-47B7-B86F-95F22F958886}"/>
    <cellStyle name="20% - Accent3 5 4 9 2" xfId="6149" xr:uid="{019C817E-C35C-4814-AC3B-FEB66190CE8A}"/>
    <cellStyle name="20% - Accent3 5 5" xfId="6150" xr:uid="{AFCB83E5-79F9-4977-8C93-C0859E33DD05}"/>
    <cellStyle name="20% - Accent3 5 5 2" xfId="6151" xr:uid="{5DEAC84D-A6A3-45AB-8C5B-36F759EB87DE}"/>
    <cellStyle name="20% - Accent3 5 5 2 2" xfId="6152" xr:uid="{FC0E2E44-5671-4229-9E64-9C4D480A5CB3}"/>
    <cellStyle name="20% - Accent3 5 5 2 2 2" xfId="6153" xr:uid="{22A68C0E-DEBF-4683-952A-AC7698E04BEC}"/>
    <cellStyle name="20% - Accent3 5 5 2 2 2 2" xfId="6154" xr:uid="{C8906FF9-72F5-4302-9DBA-9AC20F8EBB38}"/>
    <cellStyle name="20% - Accent3 5 5 2 2 3" xfId="6155" xr:uid="{F1B2489B-3595-4838-882A-86651B6ADAE0}"/>
    <cellStyle name="20% - Accent3 5 5 2 2 3 2" xfId="6156" xr:uid="{1136A4F6-2249-4074-A8AA-E912F9FC7CC4}"/>
    <cellStyle name="20% - Accent3 5 5 2 2 4" xfId="6157" xr:uid="{0AFAFC87-16CC-4018-BEB5-377CE6E235FF}"/>
    <cellStyle name="20% - Accent3 5 5 2 3" xfId="6158" xr:uid="{E50C8F8B-98C3-474A-9045-5FDF590D9091}"/>
    <cellStyle name="20% - Accent3 5 5 2 3 2" xfId="6159" xr:uid="{5C93D35A-A5D0-4393-92D2-DD89E1171053}"/>
    <cellStyle name="20% - Accent3 5 5 2 4" xfId="6160" xr:uid="{85608CD8-399D-442A-BB89-546AA2FEAB1D}"/>
    <cellStyle name="20% - Accent3 5 5 2 4 2" xfId="6161" xr:uid="{F4E24016-3FCB-47D4-AA36-D332A9036D22}"/>
    <cellStyle name="20% - Accent3 5 5 2 5" xfId="6162" xr:uid="{C948EF8C-D91F-4474-B65F-CB3A45F4D15D}"/>
    <cellStyle name="20% - Accent3 5 5 2 5 2" xfId="6163" xr:uid="{8C7C31AA-CF88-425E-B05B-050DA86D4B8F}"/>
    <cellStyle name="20% - Accent3 5 5 2 6" xfId="6164" xr:uid="{8054B208-501F-4DE2-AF3F-7078036E9F21}"/>
    <cellStyle name="20% - Accent3 5 5 3" xfId="6165" xr:uid="{C243D20C-63DD-4800-A50B-1E849E8C7FA6}"/>
    <cellStyle name="20% - Accent3 5 5 3 2" xfId="6166" xr:uid="{303F6009-6D67-454A-9EE9-3F704664407B}"/>
    <cellStyle name="20% - Accent3 5 5 3 2 2" xfId="6167" xr:uid="{2202CFBB-9E0A-40DC-9A1C-02BFF17F6C56}"/>
    <cellStyle name="20% - Accent3 5 5 3 2 2 2" xfId="6168" xr:uid="{0F31AD13-CC39-46DF-BF95-1E70B1A66CC6}"/>
    <cellStyle name="20% - Accent3 5 5 3 2 3" xfId="6169" xr:uid="{D1A66727-A210-4B84-8121-EE5F9068E2C5}"/>
    <cellStyle name="20% - Accent3 5 5 3 2 3 2" xfId="6170" xr:uid="{C652E32D-42C5-44F9-94AB-484390DB582F}"/>
    <cellStyle name="20% - Accent3 5 5 3 2 4" xfId="6171" xr:uid="{AD894151-1152-4705-93F0-FCA65A17C045}"/>
    <cellStyle name="20% - Accent3 5 5 3 3" xfId="6172" xr:uid="{ACD3AE6A-7CB3-4464-8821-C286E88A5A6C}"/>
    <cellStyle name="20% - Accent3 5 5 3 3 2" xfId="6173" xr:uid="{87EF33AD-CF15-4D9B-98DD-D52AB955967A}"/>
    <cellStyle name="20% - Accent3 5 5 3 4" xfId="6174" xr:uid="{53DB3C0A-29FA-43D7-9AB4-E4AE167C23D6}"/>
    <cellStyle name="20% - Accent3 5 5 3 4 2" xfId="6175" xr:uid="{73B27744-5D3A-4432-B8A6-2DFA4811DE04}"/>
    <cellStyle name="20% - Accent3 5 5 3 5" xfId="6176" xr:uid="{878AA651-AB68-4C48-8D75-0C0269F2DBEF}"/>
    <cellStyle name="20% - Accent3 5 5 3 5 2" xfId="6177" xr:uid="{353CE3E0-C10A-4765-8E73-2ABD6D8051F6}"/>
    <cellStyle name="20% - Accent3 5 5 3 6" xfId="6178" xr:uid="{1AD73BC5-5E60-418A-BDAE-1A4AAC204B65}"/>
    <cellStyle name="20% - Accent3 5 5 4" xfId="6179" xr:uid="{8E7BF13D-5498-495C-A99F-B1DC6C3114BB}"/>
    <cellStyle name="20% - Accent3 5 5 4 2" xfId="6180" xr:uid="{8D9F3F0D-D039-45AE-A970-30FB234333E4}"/>
    <cellStyle name="20% - Accent3 5 5 4 2 2" xfId="6181" xr:uid="{6584BF77-5354-456C-9E90-C5C914B35841}"/>
    <cellStyle name="20% - Accent3 5 5 4 3" xfId="6182" xr:uid="{EF44F371-B14B-4FA9-9BD2-65D1DC62245E}"/>
    <cellStyle name="20% - Accent3 5 5 4 3 2" xfId="6183" xr:uid="{905431C1-D28F-4174-9577-25A55733B663}"/>
    <cellStyle name="20% - Accent3 5 5 4 4" xfId="6184" xr:uid="{3CFB5B15-4B74-49A5-B403-5ED25713EE88}"/>
    <cellStyle name="20% - Accent3 5 5 5" xfId="6185" xr:uid="{59BC3B05-CB56-4F37-B60A-6A44B8F02EBF}"/>
    <cellStyle name="20% - Accent3 5 5 5 2" xfId="6186" xr:uid="{29CE1A1D-8322-49B2-8AA2-2E5315096BD8}"/>
    <cellStyle name="20% - Accent3 5 5 6" xfId="6187" xr:uid="{16D3E126-9222-4CC3-B2FF-784205A1D234}"/>
    <cellStyle name="20% - Accent3 5 5 6 2" xfId="6188" xr:uid="{8C602893-B517-496F-8171-6097F4DE009F}"/>
    <cellStyle name="20% - Accent3 5 5 7" xfId="6189" xr:uid="{0058E589-FD48-49DC-96BD-4FB0549430B4}"/>
    <cellStyle name="20% - Accent3 5 5 7 2" xfId="6190" xr:uid="{AF03CD2E-047F-42EB-B526-68905A0F46A3}"/>
    <cellStyle name="20% - Accent3 5 5 8" xfId="6191" xr:uid="{7F79AE20-A05F-4A98-9D34-0CC92604510F}"/>
    <cellStyle name="20% - Accent3 5 6" xfId="6192" xr:uid="{61A5EA54-417C-4AA5-A8AE-C4A4666BE4CC}"/>
    <cellStyle name="20% - Accent3 5 6 2" xfId="6193" xr:uid="{47094E8A-7845-435E-9C0B-F66C2A0228A2}"/>
    <cellStyle name="20% - Accent3 5 6 2 2" xfId="6194" xr:uid="{CA5105D1-119A-4765-B228-7C957F070B29}"/>
    <cellStyle name="20% - Accent3 5 6 2 2 2" xfId="6195" xr:uid="{316A19EE-E38E-4BCC-9AF3-C4A28ABEB713}"/>
    <cellStyle name="20% - Accent3 5 6 2 3" xfId="6196" xr:uid="{9C4CE956-623C-476E-8381-6E7F73E76710}"/>
    <cellStyle name="20% - Accent3 5 6 2 3 2" xfId="6197" xr:uid="{3527E816-3B56-4662-BECF-69B3C1DFD497}"/>
    <cellStyle name="20% - Accent3 5 6 2 4" xfId="6198" xr:uid="{FE124614-2A5D-4DBE-B0D4-8522308F9D0F}"/>
    <cellStyle name="20% - Accent3 5 6 3" xfId="6199" xr:uid="{E63AA0D2-78F3-4D84-951A-62B627D51491}"/>
    <cellStyle name="20% - Accent3 5 6 3 2" xfId="6200" xr:uid="{7A66E59E-1F3B-42B6-A8E7-E275F9BC3DA5}"/>
    <cellStyle name="20% - Accent3 5 6 4" xfId="6201" xr:uid="{8538078C-B528-4EA3-B6BA-867021D01724}"/>
    <cellStyle name="20% - Accent3 5 6 4 2" xfId="6202" xr:uid="{7944D654-A51E-439A-B613-66E97A065FAA}"/>
    <cellStyle name="20% - Accent3 5 6 5" xfId="6203" xr:uid="{A1118AFC-8DDF-4B66-AD34-800221F99521}"/>
    <cellStyle name="20% - Accent3 5 6 5 2" xfId="6204" xr:uid="{2E07E9A5-33CA-447A-B872-ABBBC29BBF56}"/>
    <cellStyle name="20% - Accent3 5 6 6" xfId="6205" xr:uid="{ABDA6177-2B55-422A-A6D4-6B70FF7BEF7B}"/>
    <cellStyle name="20% - Accent3 5 7" xfId="6206" xr:uid="{7F043367-251E-4E0C-B71D-BDA341359C5B}"/>
    <cellStyle name="20% - Accent3 5 7 2" xfId="6207" xr:uid="{AEF95631-02CC-4365-8CE5-C1367D61BAF9}"/>
    <cellStyle name="20% - Accent3 5 7 2 2" xfId="6208" xr:uid="{E9B77AF9-3A5B-4378-AFA9-64BA4310F039}"/>
    <cellStyle name="20% - Accent3 5 7 2 2 2" xfId="6209" xr:uid="{9AD6E4E2-7F6C-462B-84FD-B8A9F5D922AD}"/>
    <cellStyle name="20% - Accent3 5 7 2 3" xfId="6210" xr:uid="{E027EC57-FCC3-49F4-AAE4-C9371CE51D1D}"/>
    <cellStyle name="20% - Accent3 5 7 2 3 2" xfId="6211" xr:uid="{24EE48B5-2AB1-4ADE-B042-F0E37488B8D1}"/>
    <cellStyle name="20% - Accent3 5 7 2 4" xfId="6212" xr:uid="{BD475173-1FBE-4C83-8420-BB1A68B771A6}"/>
    <cellStyle name="20% - Accent3 5 7 3" xfId="6213" xr:uid="{371B878B-0541-41D7-A1AF-4C1AFCCEB1C8}"/>
    <cellStyle name="20% - Accent3 5 7 3 2" xfId="6214" xr:uid="{384498EF-DBAA-48B6-8937-E869AA99B839}"/>
    <cellStyle name="20% - Accent3 5 7 4" xfId="6215" xr:uid="{5D1706E1-B018-4913-A126-440C99C27C05}"/>
    <cellStyle name="20% - Accent3 5 7 4 2" xfId="6216" xr:uid="{6F57BEB4-7650-40A8-AEC4-C64B1AD9637E}"/>
    <cellStyle name="20% - Accent3 5 7 5" xfId="6217" xr:uid="{7695FE81-9A20-42A3-A0B5-028230B0F4B2}"/>
    <cellStyle name="20% - Accent3 5 7 5 2" xfId="6218" xr:uid="{8CDA6806-F8DB-4BC0-B186-B00CB02AF2AE}"/>
    <cellStyle name="20% - Accent3 5 7 6" xfId="6219" xr:uid="{406C496E-4B48-4DDF-9168-209F4ECCD3F9}"/>
    <cellStyle name="20% - Accent3 5 8" xfId="6220" xr:uid="{00E8D09E-2940-4188-9A55-70527A7079E3}"/>
    <cellStyle name="20% - Accent3 5 8 2" xfId="6221" xr:uid="{BC35982A-B524-4E17-921B-3DCF1C6ED361}"/>
    <cellStyle name="20% - Accent3 5 8 2 2" xfId="6222" xr:uid="{67734008-3598-412D-AD56-06A8C8CA6CC0}"/>
    <cellStyle name="20% - Accent3 5 8 3" xfId="6223" xr:uid="{75DE26F2-3C75-4854-8602-D41C149B3058}"/>
    <cellStyle name="20% - Accent3 5 8 3 2" xfId="6224" xr:uid="{D8E55FF5-E87A-4975-B996-0DCCF180AACC}"/>
    <cellStyle name="20% - Accent3 5 8 4" xfId="6225" xr:uid="{458054AB-79D8-40F7-90D2-8E501B21B14C}"/>
    <cellStyle name="20% - Accent3 5 9" xfId="6226" xr:uid="{04D66DFC-8CCB-4FC1-919B-1F5D43554E93}"/>
    <cellStyle name="20% - Accent3 5 9 2" xfId="6227" xr:uid="{9842191D-AFEF-49B4-A733-540D21076D01}"/>
    <cellStyle name="20% - Accent3 6" xfId="6228" xr:uid="{6EFEE0BB-10BF-421D-8BBD-D2C0E6F297EB}"/>
    <cellStyle name="20% - Accent3 6 10" xfId="6229" xr:uid="{80D0C8DD-0B5D-42A0-9A00-5919C81AB3F0}"/>
    <cellStyle name="20% - Accent3 6 10 2" xfId="6230" xr:uid="{9BCA1D35-6180-4F2E-9864-F517A609BEAA}"/>
    <cellStyle name="20% - Accent3 6 11" xfId="6231" xr:uid="{E3AD5B4F-F633-4CA4-B997-8C3AB3A43924}"/>
    <cellStyle name="20% - Accent3 6 11 2" xfId="6232" xr:uid="{2740F4D8-8935-4EC4-8DE3-58BB0C478ED3}"/>
    <cellStyle name="20% - Accent3 6 12" xfId="6233" xr:uid="{683CDFFC-7107-48BA-B460-CFF99927D969}"/>
    <cellStyle name="20% - Accent3 6 12 2" xfId="6234" xr:uid="{0146D663-A82D-40A7-8B2A-2C4A04E6A382}"/>
    <cellStyle name="20% - Accent3 6 13" xfId="6235" xr:uid="{ED0B7B01-11C7-4011-9C1C-717789AD1BE6}"/>
    <cellStyle name="20% - Accent3 6 14" xfId="6236" xr:uid="{97528E16-E090-42F9-8652-DE2E15437147}"/>
    <cellStyle name="20% - Accent3 6 2" xfId="6237" xr:uid="{F6A5240B-54A4-4DE9-ACA4-FC494E5DC5C4}"/>
    <cellStyle name="20% - Accent3 6 2 10" xfId="6238" xr:uid="{85C9ADB6-F3FA-422C-AA27-175987A17E1B}"/>
    <cellStyle name="20% - Accent3 6 2 11" xfId="6239" xr:uid="{4BAEA0C0-14DF-41D1-B4E2-536D74BAE7AC}"/>
    <cellStyle name="20% - Accent3 6 2 2" xfId="6240" xr:uid="{CC3A00D6-D5FE-490D-B665-6A9C30F489E9}"/>
    <cellStyle name="20% - Accent3 6 2 2 2" xfId="6241" xr:uid="{9804AFEF-DEFF-4594-BD73-971FE684E44A}"/>
    <cellStyle name="20% - Accent3 6 2 2 2 2" xfId="6242" xr:uid="{FBE0814E-F48F-4E28-8B1E-27F7541B9162}"/>
    <cellStyle name="20% - Accent3 6 2 2 2 2 2" xfId="6243" xr:uid="{962CFB58-0499-41DF-9154-6358C289AB35}"/>
    <cellStyle name="20% - Accent3 6 2 2 2 3" xfId="6244" xr:uid="{3CD47B7C-36CB-4D50-92DA-27F4FD973425}"/>
    <cellStyle name="20% - Accent3 6 2 2 2 3 2" xfId="6245" xr:uid="{BB232A62-49EE-4713-8077-CC252EFD270D}"/>
    <cellStyle name="20% - Accent3 6 2 2 2 4" xfId="6246" xr:uid="{F94FC6AE-7FFF-4AF0-91A5-DF5FBD82CADB}"/>
    <cellStyle name="20% - Accent3 6 2 2 3" xfId="6247" xr:uid="{370754FC-61C2-4567-876F-21B0024EB738}"/>
    <cellStyle name="20% - Accent3 6 2 2 3 2" xfId="6248" xr:uid="{29703F82-55A4-408D-97B0-4CB9E763B910}"/>
    <cellStyle name="20% - Accent3 6 2 2 4" xfId="6249" xr:uid="{D86AE4B0-9D2B-4ACE-960C-4E98819B2CC0}"/>
    <cellStyle name="20% - Accent3 6 2 2 4 2" xfId="6250" xr:uid="{200BA341-DD03-4C6B-AABF-AC1C50ECE6C9}"/>
    <cellStyle name="20% - Accent3 6 2 2 5" xfId="6251" xr:uid="{0F2531DE-708E-44F3-A322-F7E4CC6C5B61}"/>
    <cellStyle name="20% - Accent3 6 2 2 5 2" xfId="6252" xr:uid="{356B1571-8A96-4382-8E22-FC154C178B5B}"/>
    <cellStyle name="20% - Accent3 6 2 2 6" xfId="6253" xr:uid="{2021B4D9-0111-46FB-858F-C8D8FDBE31CF}"/>
    <cellStyle name="20% - Accent3 6 2 2 6 2" xfId="6254" xr:uid="{5D90ACE8-4CF9-44FB-9F39-8B175730FAB9}"/>
    <cellStyle name="20% - Accent3 6 2 2 7" xfId="6255" xr:uid="{68CD27A5-EA69-4C5B-90E2-A0BF9925BD1E}"/>
    <cellStyle name="20% - Accent3 6 2 2 7 2" xfId="6256" xr:uid="{47E19A4C-6428-437E-9A8E-2F83F96AD222}"/>
    <cellStyle name="20% - Accent3 6 2 2 8" xfId="6257" xr:uid="{D9FD8959-35F2-4281-9888-383A12F6629D}"/>
    <cellStyle name="20% - Accent3 6 2 3" xfId="6258" xr:uid="{870B0FBA-F771-469D-B216-7A3B6689496C}"/>
    <cellStyle name="20% - Accent3 6 2 3 2" xfId="6259" xr:uid="{5FE6F83A-E95C-4BCB-9C0E-A3E43BDFAA40}"/>
    <cellStyle name="20% - Accent3 6 2 3 2 2" xfId="6260" xr:uid="{6722DC81-FFEC-46F8-A2CA-AEBFDD949949}"/>
    <cellStyle name="20% - Accent3 6 2 3 2 2 2" xfId="6261" xr:uid="{4F0D43E2-3691-40EA-9687-EBCB8B524137}"/>
    <cellStyle name="20% - Accent3 6 2 3 2 3" xfId="6262" xr:uid="{17002DAE-CDFB-4478-A90C-99683CC649D9}"/>
    <cellStyle name="20% - Accent3 6 2 3 2 3 2" xfId="6263" xr:uid="{90CE0977-80A7-4141-939E-2424D03E658A}"/>
    <cellStyle name="20% - Accent3 6 2 3 2 4" xfId="6264" xr:uid="{366D5537-77F6-459F-8DA2-597E7B8C2222}"/>
    <cellStyle name="20% - Accent3 6 2 3 3" xfId="6265" xr:uid="{ED102093-5D8B-4882-8254-139A803E824D}"/>
    <cellStyle name="20% - Accent3 6 2 3 3 2" xfId="6266" xr:uid="{9D870412-7BD6-4790-8D62-BF21B8034A51}"/>
    <cellStyle name="20% - Accent3 6 2 3 4" xfId="6267" xr:uid="{614D8D89-0C41-4C22-B6E4-576E2DBBEAD5}"/>
    <cellStyle name="20% - Accent3 6 2 3 4 2" xfId="6268" xr:uid="{A30AC681-8C3B-4C0A-9679-9CEB26BD6148}"/>
    <cellStyle name="20% - Accent3 6 2 3 5" xfId="6269" xr:uid="{DD88642A-4A11-4BC7-9391-A09E80415995}"/>
    <cellStyle name="20% - Accent3 6 2 3 5 2" xfId="6270" xr:uid="{571B3EC0-0952-494B-895B-EE90EEDD764D}"/>
    <cellStyle name="20% - Accent3 6 2 3 6" xfId="6271" xr:uid="{EFE89A4E-1AA2-4603-939F-3A283DFB1992}"/>
    <cellStyle name="20% - Accent3 6 2 4" xfId="6272" xr:uid="{0C6FA732-DD64-4D11-8139-C1671D100FB4}"/>
    <cellStyle name="20% - Accent3 6 2 4 2" xfId="6273" xr:uid="{82815E70-8A97-4929-A6FE-D76A6E282597}"/>
    <cellStyle name="20% - Accent3 6 2 4 2 2" xfId="6274" xr:uid="{A6FADAC1-864C-456C-9149-BBD9567100FC}"/>
    <cellStyle name="20% - Accent3 6 2 4 3" xfId="6275" xr:uid="{E30622E6-2F31-4871-8FF3-EA7A42BB9864}"/>
    <cellStyle name="20% - Accent3 6 2 4 3 2" xfId="6276" xr:uid="{8AC88E76-B03D-4EF3-962E-B2384268E383}"/>
    <cellStyle name="20% - Accent3 6 2 4 4" xfId="6277" xr:uid="{94B37453-4A85-46BE-AB63-FD18D6BF58F6}"/>
    <cellStyle name="20% - Accent3 6 2 5" xfId="6278" xr:uid="{64FE9BB0-D75E-4A8C-99E7-FB4FE3E31578}"/>
    <cellStyle name="20% - Accent3 6 2 5 2" xfId="6279" xr:uid="{27EE9195-E67A-4885-8204-65D943E01778}"/>
    <cellStyle name="20% - Accent3 6 2 6" xfId="6280" xr:uid="{068E983C-98FA-4F80-AA08-BF487575E4FD}"/>
    <cellStyle name="20% - Accent3 6 2 6 2" xfId="6281" xr:uid="{31B6115C-42CE-409B-8CE6-9E55CC5176E1}"/>
    <cellStyle name="20% - Accent3 6 2 7" xfId="6282" xr:uid="{3F030067-7283-4938-9CD2-B37DB1DFD07D}"/>
    <cellStyle name="20% - Accent3 6 2 7 2" xfId="6283" xr:uid="{6668349C-3547-44BF-A9D2-85309625B3C9}"/>
    <cellStyle name="20% - Accent3 6 2 8" xfId="6284" xr:uid="{7AF19249-AC57-4627-BD37-5D64FBDE13AA}"/>
    <cellStyle name="20% - Accent3 6 2 8 2" xfId="6285" xr:uid="{2A08C294-F774-4F9B-9568-6A12C93423D7}"/>
    <cellStyle name="20% - Accent3 6 2 9" xfId="6286" xr:uid="{37BBDE46-DF97-425E-B300-0AE82A7637CA}"/>
    <cellStyle name="20% - Accent3 6 2 9 2" xfId="6287" xr:uid="{8B8DD554-13D5-4DE4-B55D-1A2CB88EF149}"/>
    <cellStyle name="20% - Accent3 6 3" xfId="6288" xr:uid="{FEAA13E7-1BF9-45FE-A2DF-52FE9CBDEB8C}"/>
    <cellStyle name="20% - Accent3 6 3 10" xfId="6289" xr:uid="{1912FAFA-0D04-4FE1-A81E-5ACBFBDC8B64}"/>
    <cellStyle name="20% - Accent3 6 3 2" xfId="6290" xr:uid="{507CB530-701E-4F3C-B543-986021D10E9C}"/>
    <cellStyle name="20% - Accent3 6 3 2 2" xfId="6291" xr:uid="{461FC6D5-C35C-4E48-AFBE-7DB0F049FF6A}"/>
    <cellStyle name="20% - Accent3 6 3 2 2 2" xfId="6292" xr:uid="{6DABD927-4C74-454E-8597-3479AD9F5F6E}"/>
    <cellStyle name="20% - Accent3 6 3 2 2 2 2" xfId="6293" xr:uid="{69354C71-9840-4397-B5CD-8399751A822F}"/>
    <cellStyle name="20% - Accent3 6 3 2 2 3" xfId="6294" xr:uid="{B714D8D5-B522-4D63-B4AF-6531E3F784BA}"/>
    <cellStyle name="20% - Accent3 6 3 2 2 3 2" xfId="6295" xr:uid="{6A88B2D5-CA33-428F-8830-62E8AE24073F}"/>
    <cellStyle name="20% - Accent3 6 3 2 2 4" xfId="6296" xr:uid="{31082FE4-1032-47E4-8B30-FF870092A089}"/>
    <cellStyle name="20% - Accent3 6 3 2 3" xfId="6297" xr:uid="{32609876-258A-435D-9385-B374FFD95455}"/>
    <cellStyle name="20% - Accent3 6 3 2 3 2" xfId="6298" xr:uid="{7F0C1C56-D6DB-4F0E-9556-2209DEFCF1F8}"/>
    <cellStyle name="20% - Accent3 6 3 2 4" xfId="6299" xr:uid="{39D9AD0D-C879-4ECE-A699-DE82F618CB58}"/>
    <cellStyle name="20% - Accent3 6 3 2 4 2" xfId="6300" xr:uid="{2D865B0B-096E-4CF7-BF12-B55F5A544673}"/>
    <cellStyle name="20% - Accent3 6 3 2 5" xfId="6301" xr:uid="{D36C539A-34B2-4343-AAFB-350C8C7D1FC2}"/>
    <cellStyle name="20% - Accent3 6 3 2 5 2" xfId="6302" xr:uid="{85CE4BC6-5C45-41D3-A4A7-906FF3C617D8}"/>
    <cellStyle name="20% - Accent3 6 3 2 6" xfId="6303" xr:uid="{B0D9729E-7F46-4DF8-A49E-C14761C5AB08}"/>
    <cellStyle name="20% - Accent3 6 3 2 6 2" xfId="6304" xr:uid="{719939A6-E871-4580-B5D6-5040A8BB51BB}"/>
    <cellStyle name="20% - Accent3 6 3 2 7" xfId="6305" xr:uid="{4ECE4A08-0017-41D5-9775-57428E2EAA31}"/>
    <cellStyle name="20% - Accent3 6 3 2 7 2" xfId="6306" xr:uid="{E03C283D-588C-4A36-BEC9-99D6D1A76DBD}"/>
    <cellStyle name="20% - Accent3 6 3 2 8" xfId="6307" xr:uid="{5C16A368-60A3-40A4-97D7-C2B4BA01267A}"/>
    <cellStyle name="20% - Accent3 6 3 3" xfId="6308" xr:uid="{9531D198-3DAC-46C8-B6EC-77641662FD9C}"/>
    <cellStyle name="20% - Accent3 6 3 3 2" xfId="6309" xr:uid="{3E2EC8A9-ECC4-4B7B-A7BB-91F951A1DE36}"/>
    <cellStyle name="20% - Accent3 6 3 3 2 2" xfId="6310" xr:uid="{3CC2BE59-E6D3-40D1-ACAE-745CBC73846B}"/>
    <cellStyle name="20% - Accent3 6 3 3 2 2 2" xfId="6311" xr:uid="{F5A8A0BD-514E-4775-B9B8-82C45D10B07E}"/>
    <cellStyle name="20% - Accent3 6 3 3 2 3" xfId="6312" xr:uid="{3ECD54D9-5005-474D-819F-9849242B04C0}"/>
    <cellStyle name="20% - Accent3 6 3 3 2 3 2" xfId="6313" xr:uid="{6A5620C8-33A7-488D-A9D0-6E1E1B9F4B21}"/>
    <cellStyle name="20% - Accent3 6 3 3 2 4" xfId="6314" xr:uid="{FFA671D4-A8C0-405D-A767-C0F3BB6D8062}"/>
    <cellStyle name="20% - Accent3 6 3 3 3" xfId="6315" xr:uid="{0B879855-B331-4077-8737-89FE65E4FC65}"/>
    <cellStyle name="20% - Accent3 6 3 3 3 2" xfId="6316" xr:uid="{B0832412-DA3C-4B03-8D2D-31468FC6CFA0}"/>
    <cellStyle name="20% - Accent3 6 3 3 4" xfId="6317" xr:uid="{7A6A368C-2644-4813-AAF9-C37271010AF9}"/>
    <cellStyle name="20% - Accent3 6 3 3 4 2" xfId="6318" xr:uid="{152200CE-DFBC-45B0-9C6E-D5D0F5986C58}"/>
    <cellStyle name="20% - Accent3 6 3 3 5" xfId="6319" xr:uid="{DD6A0719-19C7-42B6-A58D-0323B76281A5}"/>
    <cellStyle name="20% - Accent3 6 3 3 5 2" xfId="6320" xr:uid="{1331C80A-32DD-4A00-B07D-AE26B7485D27}"/>
    <cellStyle name="20% - Accent3 6 3 3 6" xfId="6321" xr:uid="{5CC6DBB5-9BE3-446D-A229-086E396B2E76}"/>
    <cellStyle name="20% - Accent3 6 3 4" xfId="6322" xr:uid="{D3D8BDB7-D1D7-48F3-8C59-BA796944E61F}"/>
    <cellStyle name="20% - Accent3 6 3 4 2" xfId="6323" xr:uid="{8D03F137-6121-4ECA-AFB4-1AB80EC96166}"/>
    <cellStyle name="20% - Accent3 6 3 4 2 2" xfId="6324" xr:uid="{7B0A901D-9E9A-4816-A0D7-13A4C68FAEF6}"/>
    <cellStyle name="20% - Accent3 6 3 4 3" xfId="6325" xr:uid="{274B2C4E-0EC3-4865-89D5-82DDA01EAB86}"/>
    <cellStyle name="20% - Accent3 6 3 4 3 2" xfId="6326" xr:uid="{CFA79FBC-8129-409B-8C25-7DD7EAD63D7B}"/>
    <cellStyle name="20% - Accent3 6 3 4 4" xfId="6327" xr:uid="{A7663E65-9242-453E-84B1-9EC27A038A95}"/>
    <cellStyle name="20% - Accent3 6 3 5" xfId="6328" xr:uid="{D8D3BC6B-5CDF-4E7A-B8FA-11E077FE2466}"/>
    <cellStyle name="20% - Accent3 6 3 5 2" xfId="6329" xr:uid="{7328EA97-C66A-48D0-8A9A-AF8497FAE17D}"/>
    <cellStyle name="20% - Accent3 6 3 6" xfId="6330" xr:uid="{5126100B-14F0-4A99-A5F7-78B952AC3941}"/>
    <cellStyle name="20% - Accent3 6 3 6 2" xfId="6331" xr:uid="{B83CDF2D-E991-4465-9981-6CE3E0F02F68}"/>
    <cellStyle name="20% - Accent3 6 3 7" xfId="6332" xr:uid="{F0B96EBD-9E52-4903-A6A7-CD77027A1957}"/>
    <cellStyle name="20% - Accent3 6 3 7 2" xfId="6333" xr:uid="{220832DE-361A-4A1F-9545-D3B97FFA1C01}"/>
    <cellStyle name="20% - Accent3 6 3 8" xfId="6334" xr:uid="{309D2D18-60E9-477B-BF04-FB2342BA3CA4}"/>
    <cellStyle name="20% - Accent3 6 3 8 2" xfId="6335" xr:uid="{0D5A529C-1783-40CA-999E-1EA0D6C08729}"/>
    <cellStyle name="20% - Accent3 6 3 9" xfId="6336" xr:uid="{F0E120C6-0892-447C-8836-7EDB146C681C}"/>
    <cellStyle name="20% - Accent3 6 3 9 2" xfId="6337" xr:uid="{6B55B649-6594-4016-8BF8-D3B0C77E321C}"/>
    <cellStyle name="20% - Accent3 6 4" xfId="6338" xr:uid="{12E0AE57-C28A-4BF3-AE34-A8312254027A}"/>
    <cellStyle name="20% - Accent3 6 4 10" xfId="6339" xr:uid="{C4DDF038-D83E-4CBE-8256-489F6B9FDE99}"/>
    <cellStyle name="20% - Accent3 6 4 2" xfId="6340" xr:uid="{39B49789-552C-4AFE-9C8A-E1337D1D22B2}"/>
    <cellStyle name="20% - Accent3 6 4 2 2" xfId="6341" xr:uid="{F16C9608-38A2-4320-83D7-6812B46B7734}"/>
    <cellStyle name="20% - Accent3 6 4 2 2 2" xfId="6342" xr:uid="{A26A79CA-4B0A-4A21-BC62-27A189E9D831}"/>
    <cellStyle name="20% - Accent3 6 4 2 2 2 2" xfId="6343" xr:uid="{833DD2BB-E7D9-4D4D-8EC3-725460B35AC3}"/>
    <cellStyle name="20% - Accent3 6 4 2 2 3" xfId="6344" xr:uid="{BCD49F12-152C-4918-A56B-1253555DCE32}"/>
    <cellStyle name="20% - Accent3 6 4 2 2 3 2" xfId="6345" xr:uid="{DC7FE5F6-4E58-4727-903F-57F952496AD5}"/>
    <cellStyle name="20% - Accent3 6 4 2 2 4" xfId="6346" xr:uid="{4DAB1E71-7ACB-4ABB-901A-CEE8FA1616C8}"/>
    <cellStyle name="20% - Accent3 6 4 2 3" xfId="6347" xr:uid="{F0287361-6A07-46F4-BBE2-6E435884D1E8}"/>
    <cellStyle name="20% - Accent3 6 4 2 3 2" xfId="6348" xr:uid="{610EF5A6-5E16-4501-BE59-F037C433592E}"/>
    <cellStyle name="20% - Accent3 6 4 2 4" xfId="6349" xr:uid="{9E6C5B3A-7E8C-4F44-BDF4-CF0916A06479}"/>
    <cellStyle name="20% - Accent3 6 4 2 4 2" xfId="6350" xr:uid="{9AA8B0CB-A350-42D7-860E-A4F60A888397}"/>
    <cellStyle name="20% - Accent3 6 4 2 5" xfId="6351" xr:uid="{20782977-64DB-4760-8304-719807F03659}"/>
    <cellStyle name="20% - Accent3 6 4 2 5 2" xfId="6352" xr:uid="{DDBB2550-D6B5-4CA5-AE4C-B6468ADB8227}"/>
    <cellStyle name="20% - Accent3 6 4 2 6" xfId="6353" xr:uid="{DCB47CCE-D5E0-445B-9CB3-A6BCABBA047E}"/>
    <cellStyle name="20% - Accent3 6 4 3" xfId="6354" xr:uid="{F8A3F942-9A80-4CDB-8814-8DFAFD54E977}"/>
    <cellStyle name="20% - Accent3 6 4 3 2" xfId="6355" xr:uid="{DA24A7E9-73D1-45DD-9AC1-3553EE301A68}"/>
    <cellStyle name="20% - Accent3 6 4 3 2 2" xfId="6356" xr:uid="{009DD958-BE8F-45B4-BD23-99196F143797}"/>
    <cellStyle name="20% - Accent3 6 4 3 2 2 2" xfId="6357" xr:uid="{F2E0055E-A8B6-4DF3-B55A-7E508F50B28F}"/>
    <cellStyle name="20% - Accent3 6 4 3 2 3" xfId="6358" xr:uid="{BEEFE4A0-A09F-41FF-93CC-7F92F16A8CAB}"/>
    <cellStyle name="20% - Accent3 6 4 3 2 3 2" xfId="6359" xr:uid="{A4B79779-5DBE-4486-8079-EC852C9D0421}"/>
    <cellStyle name="20% - Accent3 6 4 3 2 4" xfId="6360" xr:uid="{4396C8F4-0FA3-4B26-A6EA-36A9B2EEE3C0}"/>
    <cellStyle name="20% - Accent3 6 4 3 3" xfId="6361" xr:uid="{280F6E0A-9C79-47FE-9147-AD6CBFE19A3E}"/>
    <cellStyle name="20% - Accent3 6 4 3 3 2" xfId="6362" xr:uid="{F5B32DC8-424E-4579-BCBD-0453FC15C34A}"/>
    <cellStyle name="20% - Accent3 6 4 3 4" xfId="6363" xr:uid="{A0BA8FF9-544D-478A-AE33-5384F82E69FF}"/>
    <cellStyle name="20% - Accent3 6 4 3 4 2" xfId="6364" xr:uid="{914CD2A2-E0E3-4A4B-9713-7F213547C5AE}"/>
    <cellStyle name="20% - Accent3 6 4 3 5" xfId="6365" xr:uid="{9AC7841D-229E-4154-930B-3499F933101A}"/>
    <cellStyle name="20% - Accent3 6 4 3 5 2" xfId="6366" xr:uid="{573EB4CD-E59A-4445-9785-DC2726294C24}"/>
    <cellStyle name="20% - Accent3 6 4 3 6" xfId="6367" xr:uid="{4F5CEAE6-6A38-42DD-8B4C-529CDDBE6863}"/>
    <cellStyle name="20% - Accent3 6 4 4" xfId="6368" xr:uid="{5E20432F-8144-44C1-A535-CCE006EF1674}"/>
    <cellStyle name="20% - Accent3 6 4 4 2" xfId="6369" xr:uid="{3C5B0153-82FB-449E-BAD6-9ED78C587EB3}"/>
    <cellStyle name="20% - Accent3 6 4 4 2 2" xfId="6370" xr:uid="{5C7FB637-7ABA-49E9-B854-7281597DE2FA}"/>
    <cellStyle name="20% - Accent3 6 4 4 3" xfId="6371" xr:uid="{77C448AE-B13E-4039-A27F-E3DE27D62DE7}"/>
    <cellStyle name="20% - Accent3 6 4 4 3 2" xfId="6372" xr:uid="{F1BE1052-7576-4193-B57F-3F2AE035B4FE}"/>
    <cellStyle name="20% - Accent3 6 4 4 4" xfId="6373" xr:uid="{5F078459-54FA-45D9-991D-5F0EA4F3FCE7}"/>
    <cellStyle name="20% - Accent3 6 4 5" xfId="6374" xr:uid="{A7FEF261-0488-4B87-9D61-9E8745BF8590}"/>
    <cellStyle name="20% - Accent3 6 4 5 2" xfId="6375" xr:uid="{E2DAA61C-F749-48FB-BEDB-BE7EEE28254D}"/>
    <cellStyle name="20% - Accent3 6 4 6" xfId="6376" xr:uid="{A8178013-9C74-4338-8257-A496E2232FEE}"/>
    <cellStyle name="20% - Accent3 6 4 6 2" xfId="6377" xr:uid="{783E1FFE-A17E-46E2-A61E-8D61F02630F4}"/>
    <cellStyle name="20% - Accent3 6 4 7" xfId="6378" xr:uid="{0DE8451B-7249-496D-8069-9AB7B2D6CF7F}"/>
    <cellStyle name="20% - Accent3 6 4 7 2" xfId="6379" xr:uid="{25EA13AE-C771-443A-B1D7-3C90110FA7A2}"/>
    <cellStyle name="20% - Accent3 6 4 8" xfId="6380" xr:uid="{D3AF4A49-55D8-4958-8B11-7602D1236A54}"/>
    <cellStyle name="20% - Accent3 6 4 8 2" xfId="6381" xr:uid="{4514FE27-440D-45A5-AB49-BDBFBD4631D1}"/>
    <cellStyle name="20% - Accent3 6 4 9" xfId="6382" xr:uid="{44055305-55A5-4B6D-86E6-F5B08420AF7E}"/>
    <cellStyle name="20% - Accent3 6 4 9 2" xfId="6383" xr:uid="{18AFB836-AA45-44DE-B24B-251E81799503}"/>
    <cellStyle name="20% - Accent3 6 5" xfId="6384" xr:uid="{707D19FC-BDE5-4191-84EC-24B66E686F5A}"/>
    <cellStyle name="20% - Accent3 6 5 2" xfId="6385" xr:uid="{D4C7B5AA-04C3-4B56-92FB-44BC8845548F}"/>
    <cellStyle name="20% - Accent3 6 5 2 2" xfId="6386" xr:uid="{815F7C7C-F8B8-4F03-B4EF-3FBC89ADE158}"/>
    <cellStyle name="20% - Accent3 6 5 2 2 2" xfId="6387" xr:uid="{A1A45340-F498-4152-A9F8-EAE58F727EF1}"/>
    <cellStyle name="20% - Accent3 6 5 2 3" xfId="6388" xr:uid="{1F509C1D-2643-42AF-972B-B4B1D1C4E954}"/>
    <cellStyle name="20% - Accent3 6 5 2 3 2" xfId="6389" xr:uid="{465BE342-4655-40D8-A570-2A0469BB1F61}"/>
    <cellStyle name="20% - Accent3 6 5 2 4" xfId="6390" xr:uid="{4E069A67-FAE6-4719-8CDA-551DAB35E989}"/>
    <cellStyle name="20% - Accent3 6 5 3" xfId="6391" xr:uid="{DED3FC78-C23E-4522-B922-AD799DBA3817}"/>
    <cellStyle name="20% - Accent3 6 5 3 2" xfId="6392" xr:uid="{3C34B6F1-E02D-4F34-BFFC-95C790E6D1D4}"/>
    <cellStyle name="20% - Accent3 6 5 4" xfId="6393" xr:uid="{E7053227-4145-41D3-BF26-51B45601F979}"/>
    <cellStyle name="20% - Accent3 6 5 4 2" xfId="6394" xr:uid="{61B5F113-4663-4F34-92FA-2EAA4CDD93F7}"/>
    <cellStyle name="20% - Accent3 6 5 5" xfId="6395" xr:uid="{7DB436A9-9F5E-4086-B6A6-0B923F156637}"/>
    <cellStyle name="20% - Accent3 6 5 5 2" xfId="6396" xr:uid="{2108A988-6706-40DA-9C2C-6624A71D34A2}"/>
    <cellStyle name="20% - Accent3 6 5 6" xfId="6397" xr:uid="{9FC7A5D5-ADDC-46E9-8F49-30EBCF86D165}"/>
    <cellStyle name="20% - Accent3 6 6" xfId="6398" xr:uid="{4F56FF68-395E-43B6-852C-E42327528053}"/>
    <cellStyle name="20% - Accent3 6 6 2" xfId="6399" xr:uid="{4438861A-19DE-4291-A498-69CAC930DD08}"/>
    <cellStyle name="20% - Accent3 6 6 2 2" xfId="6400" xr:uid="{19620708-C261-41EF-9291-E0ED64EF02CD}"/>
    <cellStyle name="20% - Accent3 6 6 2 2 2" xfId="6401" xr:uid="{3F0BC904-5CCA-4C02-BB12-7C3A79CCCF2F}"/>
    <cellStyle name="20% - Accent3 6 6 2 3" xfId="6402" xr:uid="{6CC844FE-2AFA-4DCF-9ECF-3A3F09CEE59F}"/>
    <cellStyle name="20% - Accent3 6 6 2 3 2" xfId="6403" xr:uid="{D68739EE-FCAC-40A3-9F30-99D6EF594E61}"/>
    <cellStyle name="20% - Accent3 6 6 2 4" xfId="6404" xr:uid="{2D05EC7A-B471-48E7-A3A0-18DF63EDC7DE}"/>
    <cellStyle name="20% - Accent3 6 6 3" xfId="6405" xr:uid="{C98BF1A6-2160-473A-BE68-FDF161E42571}"/>
    <cellStyle name="20% - Accent3 6 6 3 2" xfId="6406" xr:uid="{ACBA5FAB-3169-4264-991D-F79A638970DE}"/>
    <cellStyle name="20% - Accent3 6 6 4" xfId="6407" xr:uid="{C56671A4-798B-4A4E-867A-07482CDDB639}"/>
    <cellStyle name="20% - Accent3 6 6 4 2" xfId="6408" xr:uid="{0ADAF38F-76BA-41FE-856C-89F360D0215D}"/>
    <cellStyle name="20% - Accent3 6 6 5" xfId="6409" xr:uid="{0824F192-A653-49D3-8B54-CC92DBA1C666}"/>
    <cellStyle name="20% - Accent3 6 6 5 2" xfId="6410" xr:uid="{794B1C2E-FF64-4293-BEA0-74CD2A7F62D5}"/>
    <cellStyle name="20% - Accent3 6 6 6" xfId="6411" xr:uid="{0D317245-9753-4282-8939-91E3B529A2D9}"/>
    <cellStyle name="20% - Accent3 6 7" xfId="6412" xr:uid="{EF64D249-1490-4E78-A9E5-39D1FF0CBF5D}"/>
    <cellStyle name="20% - Accent3 6 7 2" xfId="6413" xr:uid="{E12D6D70-F8D3-4D76-947B-D62E17F96661}"/>
    <cellStyle name="20% - Accent3 6 7 2 2" xfId="6414" xr:uid="{2219DEE1-A557-4633-ADD9-15F9F4481C08}"/>
    <cellStyle name="20% - Accent3 6 7 3" xfId="6415" xr:uid="{09A70467-AB0D-4D1B-8CE5-AB9291110BC6}"/>
    <cellStyle name="20% - Accent3 6 7 3 2" xfId="6416" xr:uid="{3C664B12-5C9F-4D0D-94CC-23EF5F896398}"/>
    <cellStyle name="20% - Accent3 6 7 4" xfId="6417" xr:uid="{FC9BB4D6-79C2-4535-90A2-0C1DBA061DFE}"/>
    <cellStyle name="20% - Accent3 6 8" xfId="6418" xr:uid="{0425B341-13BE-42FA-9925-A462AC350CC6}"/>
    <cellStyle name="20% - Accent3 6 8 2" xfId="6419" xr:uid="{2B39D41A-3B74-4585-A6FE-41AE02F6244A}"/>
    <cellStyle name="20% - Accent3 6 9" xfId="6420" xr:uid="{F6E6C6EF-3C73-4F69-8654-EE4A6D2D4D40}"/>
    <cellStyle name="20% - Accent3 6 9 2" xfId="6421" xr:uid="{FD1102BE-CC18-4767-B78F-FB787BAC3BDA}"/>
    <cellStyle name="20% - Accent3 7" xfId="6422" xr:uid="{C9FF4FF4-4ADF-4649-99E0-AD4E34172852}"/>
    <cellStyle name="20% - Accent3 7 10" xfId="6423" xr:uid="{C19A8449-0796-4CA8-A2CA-6221A2D61257}"/>
    <cellStyle name="20% - Accent3 7 10 2" xfId="6424" xr:uid="{E0809729-766D-4D7A-A051-531C69A6CD50}"/>
    <cellStyle name="20% - Accent3 7 11" xfId="6425" xr:uid="{17836FCE-CB1C-41D9-B068-BDFCDA23BFE6}"/>
    <cellStyle name="20% - Accent3 7 11 2" xfId="6426" xr:uid="{D591D6CC-FF9C-4A9F-AF1D-7B5222209D18}"/>
    <cellStyle name="20% - Accent3 7 12" xfId="6427" xr:uid="{450FA43D-A3A8-4D90-BC7C-1322C6657C6A}"/>
    <cellStyle name="20% - Accent3 7 13" xfId="6428" xr:uid="{6A9B4374-2224-4FCF-ABF8-D4C032B140C0}"/>
    <cellStyle name="20% - Accent3 7 2" xfId="6429" xr:uid="{5D904272-2A3E-4216-BD07-B18E61FFF069}"/>
    <cellStyle name="20% - Accent3 7 2 10" xfId="6430" xr:uid="{DDD472AD-BB8B-420B-8766-327F0101C79E}"/>
    <cellStyle name="20% - Accent3 7 2 2" xfId="6431" xr:uid="{5632F4A6-2674-46BB-8633-09FEAADCFE56}"/>
    <cellStyle name="20% - Accent3 7 2 2 2" xfId="6432" xr:uid="{9B5F4EF9-7B37-419A-A85F-3BAA6220A26B}"/>
    <cellStyle name="20% - Accent3 7 2 2 2 2" xfId="6433" xr:uid="{4D2A647B-26A8-4A09-9DB1-4B89AED407C5}"/>
    <cellStyle name="20% - Accent3 7 2 2 2 2 2" xfId="6434" xr:uid="{0816CA06-9790-494B-94F9-67C048966AF8}"/>
    <cellStyle name="20% - Accent3 7 2 2 2 3" xfId="6435" xr:uid="{4C49EC1D-4F14-4D4A-A428-B1048BFB4143}"/>
    <cellStyle name="20% - Accent3 7 2 2 2 3 2" xfId="6436" xr:uid="{E2FC2D94-9509-46B0-B41F-8E82B1EDA904}"/>
    <cellStyle name="20% - Accent3 7 2 2 2 4" xfId="6437" xr:uid="{840EE236-CE11-4657-8274-6237CF66F78F}"/>
    <cellStyle name="20% - Accent3 7 2 2 3" xfId="6438" xr:uid="{1DCBAAEC-2108-48E8-A592-5FDBD56A6F08}"/>
    <cellStyle name="20% - Accent3 7 2 2 3 2" xfId="6439" xr:uid="{6504D6C3-E8D9-4EAB-BC08-904143B2E63C}"/>
    <cellStyle name="20% - Accent3 7 2 2 4" xfId="6440" xr:uid="{D2CC3252-2347-4DBE-BE19-D3CBD8F53F71}"/>
    <cellStyle name="20% - Accent3 7 2 2 4 2" xfId="6441" xr:uid="{F27DF51D-EE0F-44CB-A892-A830D4D309D6}"/>
    <cellStyle name="20% - Accent3 7 2 2 5" xfId="6442" xr:uid="{4913DF78-AC5C-43B2-BA79-D2249638AC73}"/>
    <cellStyle name="20% - Accent3 7 2 2 5 2" xfId="6443" xr:uid="{2432165D-E44F-4432-B47E-44AA21D1C880}"/>
    <cellStyle name="20% - Accent3 7 2 2 6" xfId="6444" xr:uid="{116D9098-F343-4237-97BC-8297779E575C}"/>
    <cellStyle name="20% - Accent3 7 2 2 6 2" xfId="6445" xr:uid="{B0E579BB-BB9F-4EFC-8F7A-FEAB047F3DA5}"/>
    <cellStyle name="20% - Accent3 7 2 2 7" xfId="6446" xr:uid="{FD9D8FDF-50D9-4FD9-8D2C-AC13D3D94C31}"/>
    <cellStyle name="20% - Accent3 7 2 2 7 2" xfId="6447" xr:uid="{8BFA3A85-F7C6-4EFE-BF9D-B00D28F18779}"/>
    <cellStyle name="20% - Accent3 7 2 2 8" xfId="6448" xr:uid="{CA8EAC22-C1D3-4728-964D-BC1C2C8967E3}"/>
    <cellStyle name="20% - Accent3 7 2 3" xfId="6449" xr:uid="{A3A8F6C2-2DE9-48FA-8922-94E9D104451C}"/>
    <cellStyle name="20% - Accent3 7 2 3 2" xfId="6450" xr:uid="{720EAB49-0CA8-4C3F-BA86-3BA4601E2113}"/>
    <cellStyle name="20% - Accent3 7 2 3 2 2" xfId="6451" xr:uid="{5FD46CB9-B654-4CB1-88A2-BB2A3725F84C}"/>
    <cellStyle name="20% - Accent3 7 2 3 2 2 2" xfId="6452" xr:uid="{0363B7DE-4B7E-4C42-9E54-497992EEE808}"/>
    <cellStyle name="20% - Accent3 7 2 3 2 3" xfId="6453" xr:uid="{EB269880-20A4-438C-8C9F-102D5A5DE13B}"/>
    <cellStyle name="20% - Accent3 7 2 3 2 3 2" xfId="6454" xr:uid="{61217164-97A3-4885-8721-C1ECF7AF0709}"/>
    <cellStyle name="20% - Accent3 7 2 3 2 4" xfId="6455" xr:uid="{DC000E8A-F01B-479D-9330-20746C11F118}"/>
    <cellStyle name="20% - Accent3 7 2 3 3" xfId="6456" xr:uid="{A6985FD3-7C19-400E-BF9C-188BAC027A14}"/>
    <cellStyle name="20% - Accent3 7 2 3 3 2" xfId="6457" xr:uid="{134E0F3C-6F93-4551-9265-D383DD3C6C10}"/>
    <cellStyle name="20% - Accent3 7 2 3 4" xfId="6458" xr:uid="{AEA2A240-A93B-469C-8859-A0234B99649D}"/>
    <cellStyle name="20% - Accent3 7 2 3 4 2" xfId="6459" xr:uid="{A3A1F005-4CD9-4442-B0C5-8C6D3EF8CCE4}"/>
    <cellStyle name="20% - Accent3 7 2 3 5" xfId="6460" xr:uid="{4C325396-C970-43B6-9889-6802B5544B39}"/>
    <cellStyle name="20% - Accent3 7 2 3 5 2" xfId="6461" xr:uid="{EFC7F0DF-3CDD-4292-8C42-BC82B20B7E92}"/>
    <cellStyle name="20% - Accent3 7 2 3 6" xfId="6462" xr:uid="{D856A520-A9D8-4DBC-A38B-222278E67862}"/>
    <cellStyle name="20% - Accent3 7 2 4" xfId="6463" xr:uid="{653FC75C-E76E-4693-B128-426402C3B451}"/>
    <cellStyle name="20% - Accent3 7 2 4 2" xfId="6464" xr:uid="{20DF469C-3D80-4540-9CCA-F6052FB91A09}"/>
    <cellStyle name="20% - Accent3 7 2 4 2 2" xfId="6465" xr:uid="{003E6FBB-0672-4D49-B8F1-4DAE571D8EA2}"/>
    <cellStyle name="20% - Accent3 7 2 4 3" xfId="6466" xr:uid="{07E7211B-0AD4-4853-AA82-BFDD0FC02862}"/>
    <cellStyle name="20% - Accent3 7 2 4 3 2" xfId="6467" xr:uid="{BB89F85D-3FF3-49C2-9A42-4C143B413EE3}"/>
    <cellStyle name="20% - Accent3 7 2 4 4" xfId="6468" xr:uid="{C7937C2D-1C56-4648-8310-84B66D612163}"/>
    <cellStyle name="20% - Accent3 7 2 5" xfId="6469" xr:uid="{A4C76EA8-BFC6-4516-A73D-022741CCADE1}"/>
    <cellStyle name="20% - Accent3 7 2 5 2" xfId="6470" xr:uid="{189C2660-3036-4394-9496-48433620AC37}"/>
    <cellStyle name="20% - Accent3 7 2 6" xfId="6471" xr:uid="{ADB01815-8B5A-4B3F-8DF8-8FE0004039D1}"/>
    <cellStyle name="20% - Accent3 7 2 6 2" xfId="6472" xr:uid="{A419E621-5B7F-478C-A78F-282B183CFAB3}"/>
    <cellStyle name="20% - Accent3 7 2 7" xfId="6473" xr:uid="{6FB12E0D-5D70-453D-B38B-ABD4CACBB3A1}"/>
    <cellStyle name="20% - Accent3 7 2 7 2" xfId="6474" xr:uid="{AB76D0AB-0AA8-4EC7-A896-4D5946AE1B8B}"/>
    <cellStyle name="20% - Accent3 7 2 8" xfId="6475" xr:uid="{8CC91802-0F1E-4CFD-BA22-B3579517809B}"/>
    <cellStyle name="20% - Accent3 7 2 8 2" xfId="6476" xr:uid="{E55ABC37-9CAC-4E19-9BC9-5B31049421D2}"/>
    <cellStyle name="20% - Accent3 7 2 9" xfId="6477" xr:uid="{FD86AA75-02B8-42EC-9A05-965092BDBE83}"/>
    <cellStyle name="20% - Accent3 7 2 9 2" xfId="6478" xr:uid="{29944424-BCC4-4C11-B80A-E0BCD67F2654}"/>
    <cellStyle name="20% - Accent3 7 3" xfId="6479" xr:uid="{FE32C9CF-D855-42A6-928E-01B49FC2AF09}"/>
    <cellStyle name="20% - Accent3 7 3 10" xfId="6480" xr:uid="{6AAAFE1A-4FAA-4ADE-AB2C-3B38D1EA43C2}"/>
    <cellStyle name="20% - Accent3 7 3 2" xfId="6481" xr:uid="{0DF8A2F2-9810-4E8A-9C0F-C92D023378AF}"/>
    <cellStyle name="20% - Accent3 7 3 2 2" xfId="6482" xr:uid="{42D5462A-4DD9-4D9E-90E4-7EE46833511E}"/>
    <cellStyle name="20% - Accent3 7 3 2 2 2" xfId="6483" xr:uid="{D53FD2B8-01CF-4965-B3E3-7CABAC581563}"/>
    <cellStyle name="20% - Accent3 7 3 2 2 2 2" xfId="6484" xr:uid="{DAE47A44-D1E5-4EBD-AD0E-6A9699418F4E}"/>
    <cellStyle name="20% - Accent3 7 3 2 2 3" xfId="6485" xr:uid="{F0F3C667-041B-4575-8DCC-A8B1115F6C2F}"/>
    <cellStyle name="20% - Accent3 7 3 2 2 3 2" xfId="6486" xr:uid="{0B4B954F-6F55-434D-9A91-04BD2B5306DE}"/>
    <cellStyle name="20% - Accent3 7 3 2 2 4" xfId="6487" xr:uid="{7204ACCA-560F-4013-95FD-8D8E056D807F}"/>
    <cellStyle name="20% - Accent3 7 3 2 3" xfId="6488" xr:uid="{AE6ACA39-CFB5-4CE3-81BF-62CD01629C3E}"/>
    <cellStyle name="20% - Accent3 7 3 2 3 2" xfId="6489" xr:uid="{691554BD-39D2-48A5-B1AA-5812E8702114}"/>
    <cellStyle name="20% - Accent3 7 3 2 4" xfId="6490" xr:uid="{6CB3CFDA-D011-4ABF-B8A7-26337C8A5F4E}"/>
    <cellStyle name="20% - Accent3 7 3 2 4 2" xfId="6491" xr:uid="{B299D0EA-2A02-4B47-93D8-766037EC549C}"/>
    <cellStyle name="20% - Accent3 7 3 2 5" xfId="6492" xr:uid="{548E22CB-3536-4F44-A241-3ED46220E996}"/>
    <cellStyle name="20% - Accent3 7 3 2 5 2" xfId="6493" xr:uid="{92E9C91D-E853-4819-A8F8-EC9A8DF8D935}"/>
    <cellStyle name="20% - Accent3 7 3 2 6" xfId="6494" xr:uid="{70CF18C7-A19C-4CAE-BA01-1CC176441379}"/>
    <cellStyle name="20% - Accent3 7 3 2 6 2" xfId="6495" xr:uid="{195AE716-8F0E-40F3-8D8D-5134DB46EB1F}"/>
    <cellStyle name="20% - Accent3 7 3 2 7" xfId="6496" xr:uid="{8C950328-6C36-4C36-8C22-2E524DF0008A}"/>
    <cellStyle name="20% - Accent3 7 3 2 7 2" xfId="6497" xr:uid="{479220B7-F400-41C1-8AC9-57DCC3052379}"/>
    <cellStyle name="20% - Accent3 7 3 2 8" xfId="6498" xr:uid="{5ED28FA3-3C36-4B7E-9365-B5C338884F4A}"/>
    <cellStyle name="20% - Accent3 7 3 3" xfId="6499" xr:uid="{F1243FC9-941F-4F1C-B8F1-442368E31323}"/>
    <cellStyle name="20% - Accent3 7 3 3 2" xfId="6500" xr:uid="{04FA0C36-9DCF-4082-A818-49352DA8DD23}"/>
    <cellStyle name="20% - Accent3 7 3 3 2 2" xfId="6501" xr:uid="{B5D1557E-AAA1-49EB-8A71-2D5228665FDB}"/>
    <cellStyle name="20% - Accent3 7 3 3 2 2 2" xfId="6502" xr:uid="{D7BAE741-B542-4C5A-9FF8-D8D906FEFD10}"/>
    <cellStyle name="20% - Accent3 7 3 3 2 3" xfId="6503" xr:uid="{5B0A358B-FFA3-492A-BA04-580895E833C2}"/>
    <cellStyle name="20% - Accent3 7 3 3 2 3 2" xfId="6504" xr:uid="{C475199F-A6B1-43C9-9670-6213C75768CC}"/>
    <cellStyle name="20% - Accent3 7 3 3 2 4" xfId="6505" xr:uid="{261C206A-3083-4C51-B4B3-F4AF0B11B0DC}"/>
    <cellStyle name="20% - Accent3 7 3 3 3" xfId="6506" xr:uid="{C1C14A11-B6E2-4C78-B9D2-31DE5B838A3D}"/>
    <cellStyle name="20% - Accent3 7 3 3 3 2" xfId="6507" xr:uid="{3D15E966-405C-435E-9449-4E2BF1F676F5}"/>
    <cellStyle name="20% - Accent3 7 3 3 4" xfId="6508" xr:uid="{916C0381-CE27-4459-BF82-06E47B6B9C97}"/>
    <cellStyle name="20% - Accent3 7 3 3 4 2" xfId="6509" xr:uid="{ACE5E8EC-1794-46FF-A0E0-CCD7B5A93F68}"/>
    <cellStyle name="20% - Accent3 7 3 3 5" xfId="6510" xr:uid="{35BCE6FF-1DDB-4BD9-BC4E-4D62BFA98015}"/>
    <cellStyle name="20% - Accent3 7 3 3 5 2" xfId="6511" xr:uid="{D025B755-2F03-4473-808E-AA79EDCD00FF}"/>
    <cellStyle name="20% - Accent3 7 3 3 6" xfId="6512" xr:uid="{99555A51-7153-4186-9F6A-899F701FA835}"/>
    <cellStyle name="20% - Accent3 7 3 4" xfId="6513" xr:uid="{EC2518DE-B7FB-4F15-A227-5683EE8C8320}"/>
    <cellStyle name="20% - Accent3 7 3 4 2" xfId="6514" xr:uid="{A765948D-AAF1-4DC8-BE12-735256E61F1F}"/>
    <cellStyle name="20% - Accent3 7 3 4 2 2" xfId="6515" xr:uid="{8C3767C7-A587-463C-B4F0-C45C586EA64A}"/>
    <cellStyle name="20% - Accent3 7 3 4 3" xfId="6516" xr:uid="{7CBFE5C0-D965-4145-84BD-238151A5F2B0}"/>
    <cellStyle name="20% - Accent3 7 3 4 3 2" xfId="6517" xr:uid="{195197ED-3CB8-4CB8-B084-C5EE1F8E92CC}"/>
    <cellStyle name="20% - Accent3 7 3 4 4" xfId="6518" xr:uid="{C8A88DB5-BCAE-456C-BB02-B9D2AB820B65}"/>
    <cellStyle name="20% - Accent3 7 3 5" xfId="6519" xr:uid="{1D99E2B4-5B00-4D99-96A0-0FC09BEDB124}"/>
    <cellStyle name="20% - Accent3 7 3 5 2" xfId="6520" xr:uid="{0648E2C7-BD8B-4451-ACC2-BF7EFD5AA056}"/>
    <cellStyle name="20% - Accent3 7 3 6" xfId="6521" xr:uid="{8D9283A5-4234-4DB4-BD92-FA08B3056949}"/>
    <cellStyle name="20% - Accent3 7 3 6 2" xfId="6522" xr:uid="{7D2FA56F-2869-4A30-82F3-0661BAE56F9F}"/>
    <cellStyle name="20% - Accent3 7 3 7" xfId="6523" xr:uid="{E08C03EC-FE89-4071-93AC-01262159AC16}"/>
    <cellStyle name="20% - Accent3 7 3 7 2" xfId="6524" xr:uid="{0626104F-6E19-47CC-BF70-798ECE03F0F2}"/>
    <cellStyle name="20% - Accent3 7 3 8" xfId="6525" xr:uid="{5C54D6AB-0D52-4FA5-887A-8E5D18B34395}"/>
    <cellStyle name="20% - Accent3 7 3 8 2" xfId="6526" xr:uid="{00170E81-B9F2-4A2B-A188-530C70AA70D1}"/>
    <cellStyle name="20% - Accent3 7 3 9" xfId="6527" xr:uid="{8D3D29E2-F408-4895-A78B-78475BB93162}"/>
    <cellStyle name="20% - Accent3 7 3 9 2" xfId="6528" xr:uid="{A17ADA0D-62A0-497A-BBB1-B66094546462}"/>
    <cellStyle name="20% - Accent3 7 4" xfId="6529" xr:uid="{E0D0EB2C-1DEE-45E0-AA94-AE3EC24E007E}"/>
    <cellStyle name="20% - Accent3 7 4 2" xfId="6530" xr:uid="{F0AD91C1-6714-4B1A-8627-0050987F2DE5}"/>
    <cellStyle name="20% - Accent3 7 4 2 2" xfId="6531" xr:uid="{4467D028-B374-426D-94BF-A71EA1770816}"/>
    <cellStyle name="20% - Accent3 7 4 2 2 2" xfId="6532" xr:uid="{BBB6F4C6-2AA2-43F7-B251-1B31CB501E6D}"/>
    <cellStyle name="20% - Accent3 7 4 2 3" xfId="6533" xr:uid="{9D9BD529-0B11-477F-BD70-CF8AAAB8F148}"/>
    <cellStyle name="20% - Accent3 7 4 2 3 2" xfId="6534" xr:uid="{ED2E00B8-29C2-4AF0-B469-38CE7F03A62B}"/>
    <cellStyle name="20% - Accent3 7 4 2 4" xfId="6535" xr:uid="{29B20C4D-A7CE-4335-906E-1AEB2870ABE9}"/>
    <cellStyle name="20% - Accent3 7 4 3" xfId="6536" xr:uid="{41264D25-A6F8-4A0B-861C-F5BDC2386E9A}"/>
    <cellStyle name="20% - Accent3 7 4 3 2" xfId="6537" xr:uid="{296E2E59-B18C-4616-853F-4B1C735E71B3}"/>
    <cellStyle name="20% - Accent3 7 4 4" xfId="6538" xr:uid="{55D9FFC3-6602-43EF-B6D4-4C7D73CC3400}"/>
    <cellStyle name="20% - Accent3 7 4 4 2" xfId="6539" xr:uid="{2B1C41CF-A736-41B1-A46B-13F78DF7DD1B}"/>
    <cellStyle name="20% - Accent3 7 4 5" xfId="6540" xr:uid="{FDFFDDB0-EE21-4BAF-B6AB-64C5061496B3}"/>
    <cellStyle name="20% - Accent3 7 4 5 2" xfId="6541" xr:uid="{EFDBC8C3-1CAB-4266-829B-2811D9AEF6E0}"/>
    <cellStyle name="20% - Accent3 7 4 6" xfId="6542" xr:uid="{9BFAA98E-3B6E-4FBF-B476-F587E161E480}"/>
    <cellStyle name="20% - Accent3 7 4 6 2" xfId="6543" xr:uid="{A3CF095F-1DC1-4D6C-A1AC-5753AF95ED3E}"/>
    <cellStyle name="20% - Accent3 7 4 7" xfId="6544" xr:uid="{A1C7ED59-B41F-4982-893E-CEE98FECE84C}"/>
    <cellStyle name="20% - Accent3 7 4 7 2" xfId="6545" xr:uid="{45559B51-75D6-4E7A-BD7D-03F509599973}"/>
    <cellStyle name="20% - Accent3 7 4 8" xfId="6546" xr:uid="{1DAF717B-DA02-441F-AB1E-7DB832A54F89}"/>
    <cellStyle name="20% - Accent3 7 5" xfId="6547" xr:uid="{878AC564-425B-42B0-B58A-7B8A844AE609}"/>
    <cellStyle name="20% - Accent3 7 5 2" xfId="6548" xr:uid="{3BF33AB1-C54F-48D8-9A1C-BFC99A134796}"/>
    <cellStyle name="20% - Accent3 7 5 2 2" xfId="6549" xr:uid="{2E84B69B-97FC-41C5-9CCB-8146901DEC41}"/>
    <cellStyle name="20% - Accent3 7 5 2 2 2" xfId="6550" xr:uid="{C58AA326-B4A4-4C1A-B9DE-3DEA6F5A8D6A}"/>
    <cellStyle name="20% - Accent3 7 5 2 3" xfId="6551" xr:uid="{0E8AC248-C67B-4F12-B772-0665ADAAB76B}"/>
    <cellStyle name="20% - Accent3 7 5 2 3 2" xfId="6552" xr:uid="{A6CA1C21-4324-4E93-8A67-2677C9CE30D8}"/>
    <cellStyle name="20% - Accent3 7 5 2 4" xfId="6553" xr:uid="{48F9F27A-0E94-46FC-9872-B2E7B1FE9CE8}"/>
    <cellStyle name="20% - Accent3 7 5 3" xfId="6554" xr:uid="{FA7450F3-2F71-491D-BA79-564AABAC420B}"/>
    <cellStyle name="20% - Accent3 7 5 3 2" xfId="6555" xr:uid="{FC5ACDDF-CA85-4D68-9B4A-CE3DB4B43F02}"/>
    <cellStyle name="20% - Accent3 7 5 4" xfId="6556" xr:uid="{B46553E2-EF47-40C7-B70A-621A0A9C3640}"/>
    <cellStyle name="20% - Accent3 7 5 4 2" xfId="6557" xr:uid="{2B254C2F-C688-4DF7-8FCD-E477EAAEE599}"/>
    <cellStyle name="20% - Accent3 7 5 5" xfId="6558" xr:uid="{3213E042-C9DC-474E-9297-B5ACD2D9870D}"/>
    <cellStyle name="20% - Accent3 7 5 5 2" xfId="6559" xr:uid="{949BC0E6-D303-47DC-9B42-7AF29C6940D7}"/>
    <cellStyle name="20% - Accent3 7 5 6" xfId="6560" xr:uid="{BBAD005E-78AE-45D3-93B4-D8A2E58416DA}"/>
    <cellStyle name="20% - Accent3 7 6" xfId="6561" xr:uid="{2C9C3F5F-AB37-44E1-B528-9F714E33E277}"/>
    <cellStyle name="20% - Accent3 7 6 2" xfId="6562" xr:uid="{1A250D04-0A59-422A-B0DB-8FD460387D00}"/>
    <cellStyle name="20% - Accent3 7 6 2 2" xfId="6563" xr:uid="{7A1205C9-C358-4B9D-A8D2-04137099CCCE}"/>
    <cellStyle name="20% - Accent3 7 6 3" xfId="6564" xr:uid="{332E93B7-4018-4E78-8F91-6B26DDEBB21F}"/>
    <cellStyle name="20% - Accent3 7 6 3 2" xfId="6565" xr:uid="{1B140551-20A8-4684-ACBD-289AC6567F1A}"/>
    <cellStyle name="20% - Accent3 7 6 4" xfId="6566" xr:uid="{96DA2068-A4EE-4084-8595-75545BCC1B54}"/>
    <cellStyle name="20% - Accent3 7 7" xfId="6567" xr:uid="{656CB003-05AA-484D-BFC5-A7E282CFBA5E}"/>
    <cellStyle name="20% - Accent3 7 7 2" xfId="6568" xr:uid="{4FD01E6F-0FA9-4510-A3A9-59889F082627}"/>
    <cellStyle name="20% - Accent3 7 8" xfId="6569" xr:uid="{B7AE728B-C0F7-4358-8D10-C43E1209017B}"/>
    <cellStyle name="20% - Accent3 7 8 2" xfId="6570" xr:uid="{824454C2-5369-40E8-B5AD-3529F3377A62}"/>
    <cellStyle name="20% - Accent3 7 9" xfId="6571" xr:uid="{CBEC10AB-2ED2-4CE6-A115-67501762612A}"/>
    <cellStyle name="20% - Accent3 7 9 2" xfId="6572" xr:uid="{7AEDD888-000E-4864-9722-28CE47D47E8F}"/>
    <cellStyle name="20% - Accent3 8" xfId="6573" xr:uid="{2A14AA96-DB45-4508-8373-D527A11BAB7F}"/>
    <cellStyle name="20% - Accent3 8 10" xfId="6574" xr:uid="{9944D266-A16A-4021-93EC-BA995CA690F4}"/>
    <cellStyle name="20% - Accent3 8 11" xfId="6575" xr:uid="{0FF78BFD-6345-4D1E-87EF-862342D4BED9}"/>
    <cellStyle name="20% - Accent3 8 2" xfId="6576" xr:uid="{56C20F7F-F28C-4C4E-BE0F-6821424DDBEA}"/>
    <cellStyle name="20% - Accent3 8 2 2" xfId="6577" xr:uid="{CF2B79B5-77E7-426C-95EF-F6BB309F262B}"/>
    <cellStyle name="20% - Accent3 8 2 2 2" xfId="6578" xr:uid="{D65F49B3-9779-4FBB-83ED-7F54E0B101E2}"/>
    <cellStyle name="20% - Accent3 8 2 2 2 2" xfId="6579" xr:uid="{F274BCEB-672B-420D-9441-7342C04B0D88}"/>
    <cellStyle name="20% - Accent3 8 2 2 3" xfId="6580" xr:uid="{2E8783B6-8923-4142-BD3E-ED7BE796AA05}"/>
    <cellStyle name="20% - Accent3 8 2 2 3 2" xfId="6581" xr:uid="{DD0E4F37-9A90-45AB-8E98-133F7F8506E5}"/>
    <cellStyle name="20% - Accent3 8 2 2 4" xfId="6582" xr:uid="{40D253B2-C2FA-46D3-8016-F094102A20B3}"/>
    <cellStyle name="20% - Accent3 8 2 2 4 2" xfId="6583" xr:uid="{C7BA883D-D770-4736-B5C8-55B6EB711A97}"/>
    <cellStyle name="20% - Accent3 8 2 2 5" xfId="6584" xr:uid="{27C5BB5E-C56B-41F1-854A-5CD3C3F14EDB}"/>
    <cellStyle name="20% - Accent3 8 2 2 5 2" xfId="6585" xr:uid="{46196B1D-FF04-4EBB-B9F7-999E2CC8ABAC}"/>
    <cellStyle name="20% - Accent3 8 2 2 6" xfId="6586" xr:uid="{A486D1F0-E03A-4EE6-9856-C11C8A47CDEA}"/>
    <cellStyle name="20% - Accent3 8 2 3" xfId="6587" xr:uid="{985FDA37-6371-46CA-AE03-24A537E4C84E}"/>
    <cellStyle name="20% - Accent3 8 2 3 2" xfId="6588" xr:uid="{D58D5A07-CB30-420A-AA4F-1A73DCEAC7F4}"/>
    <cellStyle name="20% - Accent3 8 2 4" xfId="6589" xr:uid="{E4FFDC9D-1C94-49EC-B683-4AEC8F31CEFC}"/>
    <cellStyle name="20% - Accent3 8 2 4 2" xfId="6590" xr:uid="{B936494F-CACA-4755-BB0E-5526E61045F4}"/>
    <cellStyle name="20% - Accent3 8 2 5" xfId="6591" xr:uid="{7213F3A1-5E83-47E7-8B2B-CDC2B275A692}"/>
    <cellStyle name="20% - Accent3 8 2 5 2" xfId="6592" xr:uid="{99D1B2E4-857F-474B-AE9D-10E74E00F4BE}"/>
    <cellStyle name="20% - Accent3 8 2 6" xfId="6593" xr:uid="{2BF30AFB-DD9D-4A45-96C5-13C68C43D531}"/>
    <cellStyle name="20% - Accent3 8 2 6 2" xfId="6594" xr:uid="{2F594471-81C1-483A-8D42-2A9749558CD6}"/>
    <cellStyle name="20% - Accent3 8 2 7" xfId="6595" xr:uid="{B83B8A32-8315-4611-99ED-8A430DF87826}"/>
    <cellStyle name="20% - Accent3 8 2 7 2" xfId="6596" xr:uid="{FFC879A7-64D6-4498-A062-E5961B5C679E}"/>
    <cellStyle name="20% - Accent3 8 2 8" xfId="6597" xr:uid="{8BD03A5B-3509-497C-BC5F-22987903D9A2}"/>
    <cellStyle name="20% - Accent3 8 3" xfId="6598" xr:uid="{E4EEF71B-1697-4138-8663-F775BDE897A3}"/>
    <cellStyle name="20% - Accent3 8 3 2" xfId="6599" xr:uid="{7BB3E861-B5D4-4324-82C8-2DCDC9E0E9CB}"/>
    <cellStyle name="20% - Accent3 8 3 2 2" xfId="6600" xr:uid="{0028E601-E536-4B82-A814-516D152E3818}"/>
    <cellStyle name="20% - Accent3 8 3 2 2 2" xfId="6601" xr:uid="{EADFE868-8AE2-4E3F-879D-DCC44FDC8A62}"/>
    <cellStyle name="20% - Accent3 8 3 2 3" xfId="6602" xr:uid="{3440297F-D3EC-41D7-8251-20A9E0B2E04E}"/>
    <cellStyle name="20% - Accent3 8 3 2 3 2" xfId="6603" xr:uid="{523F0DB3-2290-400B-A1C2-988928CC0F9C}"/>
    <cellStyle name="20% - Accent3 8 3 2 4" xfId="6604" xr:uid="{80F40C95-E4BB-44F6-B686-319DC8200807}"/>
    <cellStyle name="20% - Accent3 8 3 2 4 2" xfId="6605" xr:uid="{F6C8932C-2B22-4EAA-82D4-FDC1AA24C575}"/>
    <cellStyle name="20% - Accent3 8 3 2 5" xfId="6606" xr:uid="{0BCF8FC2-D330-4EAC-A553-ED728E9456D2}"/>
    <cellStyle name="20% - Accent3 8 3 2 5 2" xfId="6607" xr:uid="{081AF621-E0F0-4EF8-A3E1-0ACCCB470A6E}"/>
    <cellStyle name="20% - Accent3 8 3 2 6" xfId="6608" xr:uid="{64C6BAB0-0B08-4702-B004-025A0917BD05}"/>
    <cellStyle name="20% - Accent3 8 3 3" xfId="6609" xr:uid="{5D92B14F-CB1E-4FEC-B067-97F81162BEC5}"/>
    <cellStyle name="20% - Accent3 8 3 3 2" xfId="6610" xr:uid="{24F84247-AD82-42D7-9E64-FB76B447BA87}"/>
    <cellStyle name="20% - Accent3 8 3 4" xfId="6611" xr:uid="{B1CB60E2-9881-4770-A370-0DDA0CB66351}"/>
    <cellStyle name="20% - Accent3 8 3 4 2" xfId="6612" xr:uid="{359A6D80-380C-40B6-A911-28E7C617F16A}"/>
    <cellStyle name="20% - Accent3 8 3 5" xfId="6613" xr:uid="{4B4A2700-EA5E-4559-B229-1E39936D97FA}"/>
    <cellStyle name="20% - Accent3 8 3 5 2" xfId="6614" xr:uid="{B38878AE-1DE1-4797-BD49-D605A61E95D4}"/>
    <cellStyle name="20% - Accent3 8 3 6" xfId="6615" xr:uid="{8265C90E-C572-4DBC-82FD-B4E07BFC046E}"/>
    <cellStyle name="20% - Accent3 8 3 6 2" xfId="6616" xr:uid="{AE3C2FE7-E64E-4247-8775-345E8424710B}"/>
    <cellStyle name="20% - Accent3 8 3 7" xfId="6617" xr:uid="{4C88BD21-3F5F-4F20-BD0E-0F60F3C7167A}"/>
    <cellStyle name="20% - Accent3 8 3 7 2" xfId="6618" xr:uid="{FB17FDAA-C7BF-4F92-9CF6-B0EBE1763165}"/>
    <cellStyle name="20% - Accent3 8 3 8" xfId="6619" xr:uid="{6A2EF98B-0EDA-48FD-BBCE-E78F976D60F5}"/>
    <cellStyle name="20% - Accent3 8 4" xfId="6620" xr:uid="{1D81A58E-C9E7-4F36-BD2B-8F6D2DF0E642}"/>
    <cellStyle name="20% - Accent3 8 4 2" xfId="6621" xr:uid="{CAA485AA-E68F-420B-8F36-272DF4E1412B}"/>
    <cellStyle name="20% - Accent3 8 4 2 2" xfId="6622" xr:uid="{DB2272DE-B256-400F-AD3A-1D70147615D7}"/>
    <cellStyle name="20% - Accent3 8 4 3" xfId="6623" xr:uid="{8677E126-2600-4806-9FA8-B051CD91D8EC}"/>
    <cellStyle name="20% - Accent3 8 4 3 2" xfId="6624" xr:uid="{4F0F766D-EC75-43F7-BA51-799B80B48ECE}"/>
    <cellStyle name="20% - Accent3 8 4 4" xfId="6625" xr:uid="{51ACA126-63C6-4217-81AC-516B1CBFA18C}"/>
    <cellStyle name="20% - Accent3 8 4 4 2" xfId="6626" xr:uid="{BBEB4F8F-9F35-4F17-A9F3-E7D0CF027984}"/>
    <cellStyle name="20% - Accent3 8 4 5" xfId="6627" xr:uid="{6199253C-2732-4245-9668-426B877A6B3B}"/>
    <cellStyle name="20% - Accent3 8 4 5 2" xfId="6628" xr:uid="{DF5F3492-E8DD-4E1C-8D0F-DDA1BF1A1D79}"/>
    <cellStyle name="20% - Accent3 8 4 6" xfId="6629" xr:uid="{023D88AB-B536-4A16-A162-894FF4785993}"/>
    <cellStyle name="20% - Accent3 8 5" xfId="6630" xr:uid="{A6D39D25-6D90-46E3-97BF-AABC900B2C8F}"/>
    <cellStyle name="20% - Accent3 8 5 2" xfId="6631" xr:uid="{DDAA0A1B-8A98-4B0E-BA4A-6E5EF2DF9866}"/>
    <cellStyle name="20% - Accent3 8 6" xfId="6632" xr:uid="{63CF632A-72A8-4DD3-89CF-376C3ACC0951}"/>
    <cellStyle name="20% - Accent3 8 6 2" xfId="6633" xr:uid="{4E9E15A1-E19A-43DB-ACD0-972BB36D9209}"/>
    <cellStyle name="20% - Accent3 8 7" xfId="6634" xr:uid="{3B7D9683-2CFB-4AA4-8E45-0F200C41704F}"/>
    <cellStyle name="20% - Accent3 8 7 2" xfId="6635" xr:uid="{B8C4C4F7-885A-43F7-8227-91B909F5E4BB}"/>
    <cellStyle name="20% - Accent3 8 8" xfId="6636" xr:uid="{BD6B7C28-8A0D-4C42-B351-C0A5B08E0626}"/>
    <cellStyle name="20% - Accent3 8 8 2" xfId="6637" xr:uid="{F8A159B2-783F-40A1-823A-A8F6DC24300A}"/>
    <cellStyle name="20% - Accent3 8 9" xfId="6638" xr:uid="{2E937581-958A-4693-9A1A-30C4E85984F4}"/>
    <cellStyle name="20% - Accent3 8 9 2" xfId="6639" xr:uid="{4AC544DD-AF16-4D71-BB47-7F6C9E878F3B}"/>
    <cellStyle name="20% - Accent3 9" xfId="6640" xr:uid="{F8E5190E-6CB1-4040-BD55-8CCBE2DF7E23}"/>
    <cellStyle name="20% - Accent3 9 10" xfId="6641" xr:uid="{7C55F7D2-E58F-41EA-A5D0-06AC58FA32EB}"/>
    <cellStyle name="20% - Accent3 9 2" xfId="6642" xr:uid="{FDADC090-58E2-4796-9EF6-BAA67EB90097}"/>
    <cellStyle name="20% - Accent3 9 2 2" xfId="6643" xr:uid="{ACED9DD0-24AD-4A1C-9311-A153AEFDB4CB}"/>
    <cellStyle name="20% - Accent3 9 2 2 2" xfId="6644" xr:uid="{8EBBDBBE-4726-40B1-9FE2-AC05790096B2}"/>
    <cellStyle name="20% - Accent3 9 2 2 2 2" xfId="6645" xr:uid="{16B9BD72-6E18-4C69-BE2E-A3255C1EF326}"/>
    <cellStyle name="20% - Accent3 9 2 2 3" xfId="6646" xr:uid="{6031A9CA-FC00-41D4-ADED-63D71D98B40A}"/>
    <cellStyle name="20% - Accent3 9 2 2 3 2" xfId="6647" xr:uid="{A16C5BCC-75E4-4CE7-A2D6-127AD9E4A058}"/>
    <cellStyle name="20% - Accent3 9 2 2 4" xfId="6648" xr:uid="{3770BC3E-F64C-4EAB-80FD-60030540DCEB}"/>
    <cellStyle name="20% - Accent3 9 2 2 4 2" xfId="6649" xr:uid="{C79A35DC-3D94-42ED-AC06-B06C57D0E60F}"/>
    <cellStyle name="20% - Accent3 9 2 2 5" xfId="6650" xr:uid="{8D9009D4-39E5-4C2E-B999-F5219AD92A1F}"/>
    <cellStyle name="20% - Accent3 9 2 2 5 2" xfId="6651" xr:uid="{6C6F95C8-F1EB-4997-9E4C-02B68E34FBAD}"/>
    <cellStyle name="20% - Accent3 9 2 2 6" xfId="6652" xr:uid="{B76A9479-8D1C-470D-BAC2-FF9B95349FC1}"/>
    <cellStyle name="20% - Accent3 9 2 3" xfId="6653" xr:uid="{5F7EA6A9-F33A-4766-BA7E-EEF9D1EEB235}"/>
    <cellStyle name="20% - Accent3 9 2 3 2" xfId="6654" xr:uid="{5DD166ED-4EFE-4AFB-AD84-627B5AE8F224}"/>
    <cellStyle name="20% - Accent3 9 2 4" xfId="6655" xr:uid="{DB3A5B8B-99A5-4F08-9867-44AE35FDCC1E}"/>
    <cellStyle name="20% - Accent3 9 2 4 2" xfId="6656" xr:uid="{A9E8F849-44D8-476A-A989-9A38D0D6DFFD}"/>
    <cellStyle name="20% - Accent3 9 2 5" xfId="6657" xr:uid="{95D21903-99C4-4883-BE07-07CFCDFA7A91}"/>
    <cellStyle name="20% - Accent3 9 2 5 2" xfId="6658" xr:uid="{9CAAE3DE-6CFC-4AE8-BB65-4953094C5FFA}"/>
    <cellStyle name="20% - Accent3 9 2 6" xfId="6659" xr:uid="{D740E3DA-8524-4481-8F01-A8684042DCC8}"/>
    <cellStyle name="20% - Accent3 9 2 6 2" xfId="6660" xr:uid="{4A7D4477-C5B6-40B3-B8F3-4A4543572DF1}"/>
    <cellStyle name="20% - Accent3 9 2 7" xfId="6661" xr:uid="{55EC5D76-85F1-4762-B70E-C585E289C1E6}"/>
    <cellStyle name="20% - Accent3 9 2 7 2" xfId="6662" xr:uid="{C4280414-9AAC-43BA-8D16-10D68B3AE10E}"/>
    <cellStyle name="20% - Accent3 9 2 8" xfId="6663" xr:uid="{CD63B83D-2AFD-4716-A63A-CAC62DD6774A}"/>
    <cellStyle name="20% - Accent3 9 3" xfId="6664" xr:uid="{B048FC4B-5CC3-462F-86E7-810E0D61402D}"/>
    <cellStyle name="20% - Accent3 9 3 2" xfId="6665" xr:uid="{3D7A1148-C423-48F8-8050-C9D72B947E95}"/>
    <cellStyle name="20% - Accent3 9 3 2 2" xfId="6666" xr:uid="{4958AB1F-82DA-4B7D-9122-E751D1217508}"/>
    <cellStyle name="20% - Accent3 9 3 2 2 2" xfId="6667" xr:uid="{A0DD0874-4D2F-4D2B-9DE8-4E569503B692}"/>
    <cellStyle name="20% - Accent3 9 3 2 3" xfId="6668" xr:uid="{E453800D-2487-44FD-B44D-6D28BC3BF94B}"/>
    <cellStyle name="20% - Accent3 9 3 2 3 2" xfId="6669" xr:uid="{43E87EA9-28BA-421B-A369-C3F7E181D16F}"/>
    <cellStyle name="20% - Accent3 9 3 2 4" xfId="6670" xr:uid="{F85FBC01-0B6B-4967-BBCD-6F8E4097F52A}"/>
    <cellStyle name="20% - Accent3 9 3 2 4 2" xfId="6671" xr:uid="{49B2766D-88D4-4B31-A058-6F251F582E05}"/>
    <cellStyle name="20% - Accent3 9 3 2 5" xfId="6672" xr:uid="{3FAD088C-EC27-4D5C-9D01-35AF4B2B7811}"/>
    <cellStyle name="20% - Accent3 9 3 2 5 2" xfId="6673" xr:uid="{F856C19D-DBAE-495D-8605-CCA003D1F1D0}"/>
    <cellStyle name="20% - Accent3 9 3 2 6" xfId="6674" xr:uid="{86A98238-02E5-46C4-AA2D-F7C12C33B7D2}"/>
    <cellStyle name="20% - Accent3 9 3 3" xfId="6675" xr:uid="{479A09DE-6FCB-4609-90E5-CE4196F23C7F}"/>
    <cellStyle name="20% - Accent3 9 3 3 2" xfId="6676" xr:uid="{19F0515D-81BC-4F25-B1A8-7D1AF4A1EC0A}"/>
    <cellStyle name="20% - Accent3 9 3 4" xfId="6677" xr:uid="{3CA6F4EB-B8FC-48EF-A5F4-3C72B49BD170}"/>
    <cellStyle name="20% - Accent3 9 3 4 2" xfId="6678" xr:uid="{1E86A29C-FAF3-4B53-A063-E9FE8800232A}"/>
    <cellStyle name="20% - Accent3 9 3 5" xfId="6679" xr:uid="{1D171228-EC93-4E92-81C9-BB9350FE957F}"/>
    <cellStyle name="20% - Accent3 9 3 5 2" xfId="6680" xr:uid="{FB3A6841-BC0F-49AA-A75D-F4FBC65D4F6D}"/>
    <cellStyle name="20% - Accent3 9 3 6" xfId="6681" xr:uid="{0BC13845-9BB5-4335-A90B-424D443626D3}"/>
    <cellStyle name="20% - Accent3 9 3 6 2" xfId="6682" xr:uid="{AE2B9680-6FA2-4734-9DAD-20F1795ABA7B}"/>
    <cellStyle name="20% - Accent3 9 3 7" xfId="6683" xr:uid="{EFD490F8-ADED-430C-A0FD-5F91B635133A}"/>
    <cellStyle name="20% - Accent3 9 3 7 2" xfId="6684" xr:uid="{50CA404C-E9AB-47B1-B613-C86CFC3981EF}"/>
    <cellStyle name="20% - Accent3 9 3 8" xfId="6685" xr:uid="{661660C2-308D-4EC5-BE8C-FED079221B3F}"/>
    <cellStyle name="20% - Accent3 9 4" xfId="6686" xr:uid="{BF29225B-EBFB-494A-BBC1-07C89700D673}"/>
    <cellStyle name="20% - Accent3 9 4 2" xfId="6687" xr:uid="{454CD71B-17B9-469E-9BD3-36420FCF64C1}"/>
    <cellStyle name="20% - Accent3 9 4 2 2" xfId="6688" xr:uid="{D9F88C69-1706-4205-A2CA-D521943154C5}"/>
    <cellStyle name="20% - Accent3 9 4 3" xfId="6689" xr:uid="{E54333AC-412F-4382-A6AA-3A2BA0A14751}"/>
    <cellStyle name="20% - Accent3 9 4 3 2" xfId="6690" xr:uid="{91638B4A-DFAF-47EB-944F-1CE708658421}"/>
    <cellStyle name="20% - Accent3 9 4 4" xfId="6691" xr:uid="{C37F31A4-AFE4-493D-9A14-F8119DC2054D}"/>
    <cellStyle name="20% - Accent3 9 4 4 2" xfId="6692" xr:uid="{871EF495-DA03-4C53-B996-77376F174F3F}"/>
    <cellStyle name="20% - Accent3 9 4 5" xfId="6693" xr:uid="{596CDEDD-16F1-45F7-B84C-0CF3C7895702}"/>
    <cellStyle name="20% - Accent3 9 4 5 2" xfId="6694" xr:uid="{A0CE1D0D-CE28-4C44-9DA8-380447C20AAF}"/>
    <cellStyle name="20% - Accent3 9 4 6" xfId="6695" xr:uid="{9A9024D8-B645-40C9-A2CA-F65B61F0D688}"/>
    <cellStyle name="20% - Accent3 9 5" xfId="6696" xr:uid="{5ECFDC24-4B30-4817-8978-F9651D8B9B0A}"/>
    <cellStyle name="20% - Accent3 9 5 2" xfId="6697" xr:uid="{F1504D74-4EE9-41FB-9279-52E42C8C8247}"/>
    <cellStyle name="20% - Accent3 9 6" xfId="6698" xr:uid="{F1235991-7BA2-4E41-A548-0FFE0B9BB87C}"/>
    <cellStyle name="20% - Accent3 9 6 2" xfId="6699" xr:uid="{98AB611A-D7FE-4484-B3AF-E0897E702282}"/>
    <cellStyle name="20% - Accent3 9 7" xfId="6700" xr:uid="{FFEE49CB-8F44-4488-9F6D-2B5D97B6E143}"/>
    <cellStyle name="20% - Accent3 9 7 2" xfId="6701" xr:uid="{BE9D4790-F3D0-49F2-9F2C-1A499934484B}"/>
    <cellStyle name="20% - Accent3 9 8" xfId="6702" xr:uid="{B65AA33D-1212-47AD-8974-8D4B0502CF8B}"/>
    <cellStyle name="20% - Accent3 9 8 2" xfId="6703" xr:uid="{1B962960-1261-4338-BFDE-71B07918DA7F}"/>
    <cellStyle name="20% - Accent3 9 9" xfId="6704" xr:uid="{E8483774-5A63-4C50-98A3-C27CBC39C6B6}"/>
    <cellStyle name="20% - Accent3 9 9 2" xfId="6705" xr:uid="{D2FC11B6-4B36-4753-8470-5A469535240F}"/>
    <cellStyle name="20% - Accent4" xfId="6706" builtinId="42" customBuiltin="1"/>
    <cellStyle name="20% - Accent4 10" xfId="6707" xr:uid="{3C954B67-9410-44BD-9024-90BCD67FA1D2}"/>
    <cellStyle name="20% - Accent4 10 10" xfId="6708" xr:uid="{0EFAAF7D-06CC-4CCE-837B-EF68270B4DBA}"/>
    <cellStyle name="20% - Accent4 10 2" xfId="6709" xr:uid="{FBE4AB34-589C-4971-92E4-DA3ABCE8CD4A}"/>
    <cellStyle name="20% - Accent4 10 2 2" xfId="6710" xr:uid="{FB73CEC9-255F-4444-BCDF-FCB8319D0CCE}"/>
    <cellStyle name="20% - Accent4 10 2 2 2" xfId="6711" xr:uid="{9384B696-4180-44B0-8054-70E4F6943118}"/>
    <cellStyle name="20% - Accent4 10 2 2 2 2" xfId="6712" xr:uid="{100CB0E6-EAAB-4053-8D7F-6FC3449D0A86}"/>
    <cellStyle name="20% - Accent4 10 2 2 3" xfId="6713" xr:uid="{932A3770-BDA9-4098-8D45-E131A5F5172C}"/>
    <cellStyle name="20% - Accent4 10 2 2 3 2" xfId="6714" xr:uid="{04B0CBEE-B0C3-46ED-A2D6-1EB465A382C0}"/>
    <cellStyle name="20% - Accent4 10 2 2 4" xfId="6715" xr:uid="{E25CF968-9353-4E50-B5C5-5E4A3655E36E}"/>
    <cellStyle name="20% - Accent4 10 2 3" xfId="6716" xr:uid="{0D746ABC-4C22-4716-A927-863ABDAFD4FC}"/>
    <cellStyle name="20% - Accent4 10 2 3 2" xfId="6717" xr:uid="{A5659362-25F4-4D32-AC54-D704E48FE5A9}"/>
    <cellStyle name="20% - Accent4 10 2 4" xfId="6718" xr:uid="{D3480330-A741-4E2D-8737-FDBB6AA3CB0C}"/>
    <cellStyle name="20% - Accent4 10 2 4 2" xfId="6719" xr:uid="{E2602AE2-56D9-429B-B268-BF918FD1BD66}"/>
    <cellStyle name="20% - Accent4 10 2 5" xfId="6720" xr:uid="{4C1D5418-6E44-4A41-8CFE-2981903F0624}"/>
    <cellStyle name="20% - Accent4 10 2 5 2" xfId="6721" xr:uid="{0AB2C054-7D81-4021-97CA-CDC08EFD1CAB}"/>
    <cellStyle name="20% - Accent4 10 2 6" xfId="6722" xr:uid="{1D5CA57A-CE24-459C-8E5F-96AEA8A44268}"/>
    <cellStyle name="20% - Accent4 10 2 6 2" xfId="6723" xr:uid="{8062633A-9C58-4E7E-A220-D4F98081180E}"/>
    <cellStyle name="20% - Accent4 10 2 7" xfId="6724" xr:uid="{BFFEE26A-3725-45E0-91CB-2A6829C14E0F}"/>
    <cellStyle name="20% - Accent4 10 2 7 2" xfId="6725" xr:uid="{0FEDFB45-93F5-4922-8C6F-A1834C2D21A3}"/>
    <cellStyle name="20% - Accent4 10 2 8" xfId="6726" xr:uid="{59D7E91C-2F72-44DA-B0DD-94CB17E500F9}"/>
    <cellStyle name="20% - Accent4 10 3" xfId="6727" xr:uid="{4737D560-2A89-44E7-A15A-4B76CBDF271D}"/>
    <cellStyle name="20% - Accent4 10 3 2" xfId="6728" xr:uid="{B6F5522A-F1C9-455E-8E04-43D842F641B4}"/>
    <cellStyle name="20% - Accent4 10 3 2 2" xfId="6729" xr:uid="{7ADF3C5A-2A5D-4185-80ED-5C8EC30C35B3}"/>
    <cellStyle name="20% - Accent4 10 3 2 2 2" xfId="6730" xr:uid="{BB822FA8-3B57-4E1C-BE7C-6E4549A854BC}"/>
    <cellStyle name="20% - Accent4 10 3 2 3" xfId="6731" xr:uid="{12405AAF-468D-4EF2-B528-DE44CFA92D03}"/>
    <cellStyle name="20% - Accent4 10 3 2 3 2" xfId="6732" xr:uid="{A35DD1D6-3019-4CC3-AF9B-2E9A3C81E9C2}"/>
    <cellStyle name="20% - Accent4 10 3 2 4" xfId="6733" xr:uid="{50CE301F-7C25-425F-AB86-B6C4BCF6E9FC}"/>
    <cellStyle name="20% - Accent4 10 3 3" xfId="6734" xr:uid="{AC640480-B6CC-4C5B-A004-059865EA2530}"/>
    <cellStyle name="20% - Accent4 10 3 3 2" xfId="6735" xr:uid="{7FA60448-8362-4729-B2E9-CF9B0889D3EF}"/>
    <cellStyle name="20% - Accent4 10 3 4" xfId="6736" xr:uid="{8CAC3AA2-8799-48E3-8EB5-AD8789567ACD}"/>
    <cellStyle name="20% - Accent4 10 3 4 2" xfId="6737" xr:uid="{F8B6318D-A487-4AD5-8BA2-50CCA1AA156D}"/>
    <cellStyle name="20% - Accent4 10 3 5" xfId="6738" xr:uid="{F79098E6-BA23-48A6-9DEC-828033DEC35B}"/>
    <cellStyle name="20% - Accent4 10 3 5 2" xfId="6739" xr:uid="{2A3CBF90-5A42-4586-B349-B3C91039C135}"/>
    <cellStyle name="20% - Accent4 10 3 6" xfId="6740" xr:uid="{E5DE8D47-558F-420E-A098-409B501932A7}"/>
    <cellStyle name="20% - Accent4 10 4" xfId="6741" xr:uid="{0DAE4150-AF09-4C47-930C-46EFEF1F9A8B}"/>
    <cellStyle name="20% - Accent4 10 4 2" xfId="6742" xr:uid="{B3B5F52B-52B0-4EDD-A5B2-F7089D769BDE}"/>
    <cellStyle name="20% - Accent4 10 4 2 2" xfId="6743" xr:uid="{16A4A0CC-0773-4435-9D12-A6437B095704}"/>
    <cellStyle name="20% - Accent4 10 4 3" xfId="6744" xr:uid="{43F262EE-4BD5-4AD6-899B-CD775BD09A27}"/>
    <cellStyle name="20% - Accent4 10 4 3 2" xfId="6745" xr:uid="{533993A0-EF0E-42A1-A478-F2E552E3DB4A}"/>
    <cellStyle name="20% - Accent4 10 4 4" xfId="6746" xr:uid="{F4AE562E-63CE-4365-AFA9-B9ECFB4482A2}"/>
    <cellStyle name="20% - Accent4 10 5" xfId="6747" xr:uid="{642BB61F-3405-4DAE-B649-F65EAC627E57}"/>
    <cellStyle name="20% - Accent4 10 5 2" xfId="6748" xr:uid="{6979654E-76D1-471D-A998-4A300B2E2D6F}"/>
    <cellStyle name="20% - Accent4 10 6" xfId="6749" xr:uid="{68A048B1-0485-44A9-9F2B-97E292051206}"/>
    <cellStyle name="20% - Accent4 10 6 2" xfId="6750" xr:uid="{DE618C56-BC30-4B93-860E-2B4FC0FB13BE}"/>
    <cellStyle name="20% - Accent4 10 7" xfId="6751" xr:uid="{F2018D2B-A92B-4F68-A863-1C4112C7A96F}"/>
    <cellStyle name="20% - Accent4 10 7 2" xfId="6752" xr:uid="{5A7908D3-9688-4969-9608-53622AA150C5}"/>
    <cellStyle name="20% - Accent4 10 8" xfId="6753" xr:uid="{3F5B67C4-90C6-41B3-9D99-FF39F673A12E}"/>
    <cellStyle name="20% - Accent4 10 8 2" xfId="6754" xr:uid="{0267E641-B3CD-4305-9481-FFFCDF2C63F2}"/>
    <cellStyle name="20% - Accent4 10 9" xfId="6755" xr:uid="{988745D7-7007-4778-891F-A1E4B560342C}"/>
    <cellStyle name="20% - Accent4 10 9 2" xfId="6756" xr:uid="{F985CB70-4A78-4517-879C-3052E3E17226}"/>
    <cellStyle name="20% - Accent4 11" xfId="6757" xr:uid="{CAFDDC6A-DE72-484C-9D71-8F30D7ABF616}"/>
    <cellStyle name="20% - Accent4 11 10" xfId="6758" xr:uid="{2313F21A-4795-42EA-A99E-3C6C3762EE59}"/>
    <cellStyle name="20% - Accent4 11 2" xfId="6759" xr:uid="{29A26C57-AA8A-4C4B-B250-571C733B1735}"/>
    <cellStyle name="20% - Accent4 11 2 2" xfId="6760" xr:uid="{66F2685E-3985-4D2B-8626-DCCC5D06B050}"/>
    <cellStyle name="20% - Accent4 11 2 2 2" xfId="6761" xr:uid="{64EEEBFC-B74B-4CA5-8E4F-96A862A7F607}"/>
    <cellStyle name="20% - Accent4 11 2 2 2 2" xfId="6762" xr:uid="{DFCC22D0-FA7B-4AB8-8B27-35C051C13ECA}"/>
    <cellStyle name="20% - Accent4 11 2 2 3" xfId="6763" xr:uid="{8A824BA8-14DE-44DB-B9BC-50F8187C50B7}"/>
    <cellStyle name="20% - Accent4 11 2 2 3 2" xfId="6764" xr:uid="{3B96410B-3785-4D08-8092-240D80F60B76}"/>
    <cellStyle name="20% - Accent4 11 2 2 4" xfId="6765" xr:uid="{C71A5E5F-79D9-408E-A9B4-9A55060CDAB2}"/>
    <cellStyle name="20% - Accent4 11 2 3" xfId="6766" xr:uid="{79097514-57FB-4CB6-9B73-DB808C0FF1A3}"/>
    <cellStyle name="20% - Accent4 11 2 3 2" xfId="6767" xr:uid="{46359065-2EE9-4314-8DE1-EFE702CEBE47}"/>
    <cellStyle name="20% - Accent4 11 2 4" xfId="6768" xr:uid="{4037643F-039D-4191-BF27-4BB591F82DB1}"/>
    <cellStyle name="20% - Accent4 11 2 4 2" xfId="6769" xr:uid="{8412506D-F8E8-4D5F-BD5F-F9BCDCE03F38}"/>
    <cellStyle name="20% - Accent4 11 2 5" xfId="6770" xr:uid="{9CE382C1-DA01-48F1-BBE1-DD93D3E1957E}"/>
    <cellStyle name="20% - Accent4 11 2 5 2" xfId="6771" xr:uid="{347A30A7-E15D-4A16-A50C-41513CA53667}"/>
    <cellStyle name="20% - Accent4 11 2 6" xfId="6772" xr:uid="{A9A133C3-DF1A-4E0D-BC77-E969F7C0E26C}"/>
    <cellStyle name="20% - Accent4 11 2 6 2" xfId="6773" xr:uid="{9B20BEBD-7EA0-44E6-AF57-7A53085B8B61}"/>
    <cellStyle name="20% - Accent4 11 2 7" xfId="6774" xr:uid="{66E27070-F104-4B57-922C-0209314FEE5A}"/>
    <cellStyle name="20% - Accent4 11 2 7 2" xfId="6775" xr:uid="{0A16854B-C712-4854-AB43-4201188E1EEE}"/>
    <cellStyle name="20% - Accent4 11 2 8" xfId="6776" xr:uid="{04EC4D15-FA3D-44A5-8FEF-695890321458}"/>
    <cellStyle name="20% - Accent4 11 3" xfId="6777" xr:uid="{F073B228-3D69-44D3-9F91-A63D43FC6565}"/>
    <cellStyle name="20% - Accent4 11 3 2" xfId="6778" xr:uid="{278D0E21-2FD7-4C0A-9081-54FCB88002C1}"/>
    <cellStyle name="20% - Accent4 11 3 2 2" xfId="6779" xr:uid="{56A2D9DC-0F89-4B80-B312-3FD1AC6D67B5}"/>
    <cellStyle name="20% - Accent4 11 3 2 2 2" xfId="6780" xr:uid="{D5D5AF9A-D85A-422B-888D-992867D65FE9}"/>
    <cellStyle name="20% - Accent4 11 3 2 3" xfId="6781" xr:uid="{850CF632-97AB-4B66-B050-6FB2DE209C11}"/>
    <cellStyle name="20% - Accent4 11 3 2 3 2" xfId="6782" xr:uid="{40CDE8A7-B876-400E-A819-634269561F18}"/>
    <cellStyle name="20% - Accent4 11 3 2 4" xfId="6783" xr:uid="{D1BA4F9D-2885-45CE-896A-61A24E5E6E4E}"/>
    <cellStyle name="20% - Accent4 11 3 3" xfId="6784" xr:uid="{3870F8F9-9A07-4602-B48C-B32C2217CB79}"/>
    <cellStyle name="20% - Accent4 11 3 3 2" xfId="6785" xr:uid="{27448639-CCAB-4EFE-913E-31544607F70A}"/>
    <cellStyle name="20% - Accent4 11 3 4" xfId="6786" xr:uid="{F65DE109-F9CB-4A27-97C7-36C714C8DB12}"/>
    <cellStyle name="20% - Accent4 11 3 4 2" xfId="6787" xr:uid="{989F369E-8544-43DD-B9E1-096DD7AD4E27}"/>
    <cellStyle name="20% - Accent4 11 3 5" xfId="6788" xr:uid="{1C81CDC6-3388-4EAB-B8FF-FA62D657A847}"/>
    <cellStyle name="20% - Accent4 11 3 5 2" xfId="6789" xr:uid="{DDCA2426-32F0-4BF4-A56C-F73F60844A45}"/>
    <cellStyle name="20% - Accent4 11 3 6" xfId="6790" xr:uid="{B64CBA82-E0CC-47A0-BE12-719891684E0F}"/>
    <cellStyle name="20% - Accent4 11 4" xfId="6791" xr:uid="{06D7105B-7A9A-410C-8359-B58EE5BF63B6}"/>
    <cellStyle name="20% - Accent4 11 4 2" xfId="6792" xr:uid="{AA1D7EB0-F5A9-47DE-AFC4-A776E61183A3}"/>
    <cellStyle name="20% - Accent4 11 4 2 2" xfId="6793" xr:uid="{3890351E-D867-42BF-AA7A-2CE253105F69}"/>
    <cellStyle name="20% - Accent4 11 4 3" xfId="6794" xr:uid="{87D824EF-556C-4773-A7D5-FA6561E8F8F5}"/>
    <cellStyle name="20% - Accent4 11 4 3 2" xfId="6795" xr:uid="{BC90C9E7-DB25-4FEC-BB4F-F27711EC5A39}"/>
    <cellStyle name="20% - Accent4 11 4 4" xfId="6796" xr:uid="{31FAC4E3-80A7-41C9-B75C-516D718F50B0}"/>
    <cellStyle name="20% - Accent4 11 5" xfId="6797" xr:uid="{80BA0293-96C3-4E4C-B51A-DF4AA4D7F60C}"/>
    <cellStyle name="20% - Accent4 11 5 2" xfId="6798" xr:uid="{3C297013-EBE5-470C-BB30-367ACA64F6D5}"/>
    <cellStyle name="20% - Accent4 11 6" xfId="6799" xr:uid="{91C4EFF1-C3AC-40FF-B214-C3483F78CFD1}"/>
    <cellStyle name="20% - Accent4 11 6 2" xfId="6800" xr:uid="{A778C1AF-0CFB-4811-9E42-79B324211F7F}"/>
    <cellStyle name="20% - Accent4 11 7" xfId="6801" xr:uid="{6F991D81-C8E4-4622-8263-32BC2180A295}"/>
    <cellStyle name="20% - Accent4 11 7 2" xfId="6802" xr:uid="{1A245B39-E51F-45FC-AC21-F768B006CADA}"/>
    <cellStyle name="20% - Accent4 11 8" xfId="6803" xr:uid="{332A90BE-F63F-4156-BC3C-441128E6B1C6}"/>
    <cellStyle name="20% - Accent4 11 8 2" xfId="6804" xr:uid="{86BE61B8-B104-4CF5-9A42-955EA3976DE9}"/>
    <cellStyle name="20% - Accent4 11 9" xfId="6805" xr:uid="{FA6CDFCE-FF28-434D-8CD3-FF4ACFDA9F3F}"/>
    <cellStyle name="20% - Accent4 11 9 2" xfId="6806" xr:uid="{DF1856CA-2DF7-480F-8931-9072FFE1AEBC}"/>
    <cellStyle name="20% - Accent4 12" xfId="6807" xr:uid="{BE5D0D12-32D3-4251-A629-CF5E5AA7147D}"/>
    <cellStyle name="20% - Accent4 12 10" xfId="6808" xr:uid="{0D536FB1-072D-44BD-AB98-0C5522E690D4}"/>
    <cellStyle name="20% - Accent4 12 2" xfId="6809" xr:uid="{CF6BF98D-7357-4BAE-8D13-4333FAC2E8DB}"/>
    <cellStyle name="20% - Accent4 12 2 2" xfId="6810" xr:uid="{BC826D21-F297-40F5-9259-01A170199EF7}"/>
    <cellStyle name="20% - Accent4 12 2 2 2" xfId="6811" xr:uid="{D065D53D-F144-45E7-9358-87B8951AA23D}"/>
    <cellStyle name="20% - Accent4 12 2 2 2 2" xfId="6812" xr:uid="{38E86C64-F28D-49EE-A7B2-CE8E0B400F32}"/>
    <cellStyle name="20% - Accent4 12 2 2 3" xfId="6813" xr:uid="{1D5AD90D-5D7E-437D-B90D-6BB33B1C8EF5}"/>
    <cellStyle name="20% - Accent4 12 2 2 3 2" xfId="6814" xr:uid="{3CCC8885-C5FC-4759-8A1E-9178037A0F10}"/>
    <cellStyle name="20% - Accent4 12 2 2 4" xfId="6815" xr:uid="{399C0ABB-DF51-44B5-BA28-1C2957A8A1D1}"/>
    <cellStyle name="20% - Accent4 12 2 3" xfId="6816" xr:uid="{18AF64D0-FD65-4308-A09B-A3B633C2227E}"/>
    <cellStyle name="20% - Accent4 12 2 3 2" xfId="6817" xr:uid="{3CD3659A-8CA0-48AF-A521-ED7DC38AAC25}"/>
    <cellStyle name="20% - Accent4 12 2 4" xfId="6818" xr:uid="{9C0315A3-908F-4E3F-AB9C-21A734A896F6}"/>
    <cellStyle name="20% - Accent4 12 2 4 2" xfId="6819" xr:uid="{9627C835-A9C6-4F74-A362-9B110CAB5D49}"/>
    <cellStyle name="20% - Accent4 12 2 5" xfId="6820" xr:uid="{001D230A-CFC8-4F90-B1A3-AFA402EACCAC}"/>
    <cellStyle name="20% - Accent4 12 2 5 2" xfId="6821" xr:uid="{35376138-F13E-459F-9E6C-A8103FCCD359}"/>
    <cellStyle name="20% - Accent4 12 2 6" xfId="6822" xr:uid="{B3DCA881-4907-4B6F-AC84-C5B8A4AEDF9E}"/>
    <cellStyle name="20% - Accent4 12 2 6 2" xfId="6823" xr:uid="{AAEE59A1-780A-4B84-BDDC-2E27B968A6C9}"/>
    <cellStyle name="20% - Accent4 12 2 7" xfId="6824" xr:uid="{B274B4FF-1686-44F5-B9CB-EC76862F7A79}"/>
    <cellStyle name="20% - Accent4 12 2 7 2" xfId="6825" xr:uid="{8DA3E729-94F4-4146-9EA9-DBFD035FF4CC}"/>
    <cellStyle name="20% - Accent4 12 2 8" xfId="6826" xr:uid="{BD0222C4-2EFA-4CDA-B6A0-24DD799338BA}"/>
    <cellStyle name="20% - Accent4 12 3" xfId="6827" xr:uid="{02E4A286-5DBC-49F8-B394-45E61551129D}"/>
    <cellStyle name="20% - Accent4 12 3 2" xfId="6828" xr:uid="{F0BF80C0-CE74-4F01-8A38-FF4D7C074CB1}"/>
    <cellStyle name="20% - Accent4 12 3 2 2" xfId="6829" xr:uid="{A9018565-0966-4A77-BE53-913AD4BD9886}"/>
    <cellStyle name="20% - Accent4 12 3 2 2 2" xfId="6830" xr:uid="{D1D2F9CA-4433-492A-B020-B2AA7C762C62}"/>
    <cellStyle name="20% - Accent4 12 3 2 3" xfId="6831" xr:uid="{F575272B-6014-4E2B-AB45-3E6D039AE44A}"/>
    <cellStyle name="20% - Accent4 12 3 2 3 2" xfId="6832" xr:uid="{8AB6D7B1-E82D-46C7-80AF-4616B4D23A9B}"/>
    <cellStyle name="20% - Accent4 12 3 2 4" xfId="6833" xr:uid="{B093E0FF-49FA-4F73-9B25-12065C054F16}"/>
    <cellStyle name="20% - Accent4 12 3 3" xfId="6834" xr:uid="{488AA5CF-A59A-4B60-B113-11F23B0FF60E}"/>
    <cellStyle name="20% - Accent4 12 3 3 2" xfId="6835" xr:uid="{61CCDDB1-9BAA-444E-912A-46F4774C896B}"/>
    <cellStyle name="20% - Accent4 12 3 4" xfId="6836" xr:uid="{6CD3C859-265A-4DA0-B767-6D34FEF04639}"/>
    <cellStyle name="20% - Accent4 12 3 4 2" xfId="6837" xr:uid="{8155B74C-863C-4836-BAD4-F323E188D224}"/>
    <cellStyle name="20% - Accent4 12 3 5" xfId="6838" xr:uid="{8C69B77D-C52B-49AB-A49B-3AA232E9D629}"/>
    <cellStyle name="20% - Accent4 12 3 5 2" xfId="6839" xr:uid="{D4BE37AD-1AF4-43D5-97DB-769D03186143}"/>
    <cellStyle name="20% - Accent4 12 3 6" xfId="6840" xr:uid="{CA2FF59D-062F-4288-AA25-BC0BA703AD1A}"/>
    <cellStyle name="20% - Accent4 12 4" xfId="6841" xr:uid="{4A9E0F01-B91B-48CA-A795-468F670BF6D3}"/>
    <cellStyle name="20% - Accent4 12 4 2" xfId="6842" xr:uid="{C1CB6A8D-C59C-4715-94FA-12EC3B0B5BF2}"/>
    <cellStyle name="20% - Accent4 12 4 2 2" xfId="6843" xr:uid="{63D1BAE4-F592-4E40-A5B9-F41A13740C80}"/>
    <cellStyle name="20% - Accent4 12 4 3" xfId="6844" xr:uid="{68F4A6F0-457A-4539-A0B5-8CF32885E1E3}"/>
    <cellStyle name="20% - Accent4 12 4 3 2" xfId="6845" xr:uid="{CEE21BB0-D6AA-41DE-8ABF-8E237A59E706}"/>
    <cellStyle name="20% - Accent4 12 4 4" xfId="6846" xr:uid="{DD6F231F-A027-4792-A926-02D23F51C110}"/>
    <cellStyle name="20% - Accent4 12 5" xfId="6847" xr:uid="{3318C1DF-3C84-4C98-A5A7-4588ED8D4B31}"/>
    <cellStyle name="20% - Accent4 12 5 2" xfId="6848" xr:uid="{98697C98-071C-4978-97E9-C7983C577CE4}"/>
    <cellStyle name="20% - Accent4 12 6" xfId="6849" xr:uid="{2D9BEAB7-4382-405B-8044-890944E5E9AD}"/>
    <cellStyle name="20% - Accent4 12 6 2" xfId="6850" xr:uid="{ED7CF8B2-5DC0-403E-BACD-8A1112A7BA4D}"/>
    <cellStyle name="20% - Accent4 12 7" xfId="6851" xr:uid="{070457FA-0406-4979-976E-7FB520CD7184}"/>
    <cellStyle name="20% - Accent4 12 7 2" xfId="6852" xr:uid="{A32872AE-5590-45E1-8288-514A7290F524}"/>
    <cellStyle name="20% - Accent4 12 8" xfId="6853" xr:uid="{30D1A21A-943E-482F-977A-49223DEBA244}"/>
    <cellStyle name="20% - Accent4 12 8 2" xfId="6854" xr:uid="{61007238-681F-4AE6-BD90-6A56FC004EB6}"/>
    <cellStyle name="20% - Accent4 12 9" xfId="6855" xr:uid="{C4A93BD2-4743-4FF3-B1BF-B4188BEB5AB3}"/>
    <cellStyle name="20% - Accent4 12 9 2" xfId="6856" xr:uid="{B36F2BD4-FEF3-42B2-8318-EB36A3890A07}"/>
    <cellStyle name="20% - Accent4 13" xfId="6857" xr:uid="{2BE33060-361E-4E3E-9D85-7B2F05E42F69}"/>
    <cellStyle name="20% - Accent4 13 10" xfId="6858" xr:uid="{BFF3B1A7-BF8A-4331-8B13-3047A5EF4F6E}"/>
    <cellStyle name="20% - Accent4 13 2" xfId="6859" xr:uid="{0BD94C1C-3339-482E-9A1C-A5CBCBA59701}"/>
    <cellStyle name="20% - Accent4 13 2 2" xfId="6860" xr:uid="{A6A3538B-C723-4034-968B-B2724969F5BD}"/>
    <cellStyle name="20% - Accent4 13 2 2 2" xfId="6861" xr:uid="{A47C6375-D5D8-46EA-A83C-F13848EF7E7E}"/>
    <cellStyle name="20% - Accent4 13 2 2 2 2" xfId="6862" xr:uid="{233C3F00-9020-4419-AFB3-E56C35995C81}"/>
    <cellStyle name="20% - Accent4 13 2 2 3" xfId="6863" xr:uid="{247F2B89-A7E1-47F6-9B97-65CFC6421E35}"/>
    <cellStyle name="20% - Accent4 13 2 2 3 2" xfId="6864" xr:uid="{2D95EC1A-42ED-42F1-8BAE-45185486E457}"/>
    <cellStyle name="20% - Accent4 13 2 2 4" xfId="6865" xr:uid="{6E8CE41F-E24D-4CBE-87BB-DF27417098C7}"/>
    <cellStyle name="20% - Accent4 13 2 3" xfId="6866" xr:uid="{B4FDC110-D760-461C-8840-C703218159CF}"/>
    <cellStyle name="20% - Accent4 13 2 3 2" xfId="6867" xr:uid="{66622667-129D-402F-B4D1-606B8903EE96}"/>
    <cellStyle name="20% - Accent4 13 2 4" xfId="6868" xr:uid="{50516502-3BC9-4088-BF9C-BF6A08664503}"/>
    <cellStyle name="20% - Accent4 13 2 4 2" xfId="6869" xr:uid="{33977AA0-7351-43B5-92BA-6B32764D5D3A}"/>
    <cellStyle name="20% - Accent4 13 2 5" xfId="6870" xr:uid="{0A65BA6D-3EBE-4136-917C-FA7D2B428C10}"/>
    <cellStyle name="20% - Accent4 13 2 5 2" xfId="6871" xr:uid="{15966757-D334-4646-8DF1-82C3FB679ACE}"/>
    <cellStyle name="20% - Accent4 13 2 6" xfId="6872" xr:uid="{FBAA5B4A-B654-4CBB-867D-4F1B795F018D}"/>
    <cellStyle name="20% - Accent4 13 2 6 2" xfId="6873" xr:uid="{897C79A1-65BB-45EA-B8AD-8B9F01D02933}"/>
    <cellStyle name="20% - Accent4 13 2 7" xfId="6874" xr:uid="{4BFB63CF-6705-4D05-80CA-115E0AAEF8F1}"/>
    <cellStyle name="20% - Accent4 13 2 7 2" xfId="6875" xr:uid="{4BA8EC08-4CC3-4FDC-8E58-99F1B0449338}"/>
    <cellStyle name="20% - Accent4 13 2 8" xfId="6876" xr:uid="{F422528B-9F9B-4DC3-A42E-B73DA66353F3}"/>
    <cellStyle name="20% - Accent4 13 3" xfId="6877" xr:uid="{41BE020F-4033-4430-9849-0FA22A868C7A}"/>
    <cellStyle name="20% - Accent4 13 3 2" xfId="6878" xr:uid="{D679B485-CDF9-4164-93F2-7C017C5A3B11}"/>
    <cellStyle name="20% - Accent4 13 3 2 2" xfId="6879" xr:uid="{ED2E0857-E2B2-4580-94FC-7D07B4C673A3}"/>
    <cellStyle name="20% - Accent4 13 3 2 2 2" xfId="6880" xr:uid="{03E60D3E-F1D3-4129-A03E-9FA2253C86AB}"/>
    <cellStyle name="20% - Accent4 13 3 2 3" xfId="6881" xr:uid="{F24A2647-704B-409F-AAEE-9EB006AE04F1}"/>
    <cellStyle name="20% - Accent4 13 3 2 3 2" xfId="6882" xr:uid="{B26D75E7-C139-495A-B471-107E1659D9EE}"/>
    <cellStyle name="20% - Accent4 13 3 2 4" xfId="6883" xr:uid="{EB8096C0-A732-4E02-8496-ED43AACC9483}"/>
    <cellStyle name="20% - Accent4 13 3 3" xfId="6884" xr:uid="{6B002E63-366C-4DE1-9332-6FF15ABD18D0}"/>
    <cellStyle name="20% - Accent4 13 3 3 2" xfId="6885" xr:uid="{88DCB517-48FC-4EC3-8946-77DD74954F06}"/>
    <cellStyle name="20% - Accent4 13 3 4" xfId="6886" xr:uid="{629C5380-D150-4FBD-A8CF-8E254FC63D61}"/>
    <cellStyle name="20% - Accent4 13 3 4 2" xfId="6887" xr:uid="{93CB3A89-38EE-4337-A546-E53E8F565D77}"/>
    <cellStyle name="20% - Accent4 13 3 5" xfId="6888" xr:uid="{2B37509D-6973-418B-AC58-FD3D69DCC5F5}"/>
    <cellStyle name="20% - Accent4 13 3 5 2" xfId="6889" xr:uid="{76123D4A-ACA9-4136-9FD6-AC24C8BBDA89}"/>
    <cellStyle name="20% - Accent4 13 3 6" xfId="6890" xr:uid="{CEB15154-42BF-4BF2-9907-142B1B5ADAC7}"/>
    <cellStyle name="20% - Accent4 13 4" xfId="6891" xr:uid="{5D9FE30C-8135-4B87-92FF-F26610602A6C}"/>
    <cellStyle name="20% - Accent4 13 4 2" xfId="6892" xr:uid="{25434145-8D8B-4EB8-B5AD-C209592BDDFB}"/>
    <cellStyle name="20% - Accent4 13 4 2 2" xfId="6893" xr:uid="{DEB7B952-97EB-4BE2-9800-C7EAA701F546}"/>
    <cellStyle name="20% - Accent4 13 4 3" xfId="6894" xr:uid="{13D87A36-51D7-4848-B1AF-882A04C8E088}"/>
    <cellStyle name="20% - Accent4 13 4 3 2" xfId="6895" xr:uid="{BB338ED0-7C75-4FBF-99EE-D1FA8583AAAE}"/>
    <cellStyle name="20% - Accent4 13 4 4" xfId="6896" xr:uid="{0F3F5F9D-6259-47FC-983F-17628D5F5217}"/>
    <cellStyle name="20% - Accent4 13 5" xfId="6897" xr:uid="{A454A41D-726C-4FD0-ABBC-412322D78FDB}"/>
    <cellStyle name="20% - Accent4 13 5 2" xfId="6898" xr:uid="{6BF36D37-5486-4E97-A1D9-0C46FF3FC1AA}"/>
    <cellStyle name="20% - Accent4 13 6" xfId="6899" xr:uid="{E1E0AE53-50B2-4011-B91D-8EDE89D2C822}"/>
    <cellStyle name="20% - Accent4 13 6 2" xfId="6900" xr:uid="{9998B2BA-5C3A-4972-B8C0-0112F102C8E0}"/>
    <cellStyle name="20% - Accent4 13 7" xfId="6901" xr:uid="{EEAA066B-F589-4FA1-9E39-571F09672E60}"/>
    <cellStyle name="20% - Accent4 13 7 2" xfId="6902" xr:uid="{BD5FD211-0CCA-4C04-AF60-E0887D405313}"/>
    <cellStyle name="20% - Accent4 13 8" xfId="6903" xr:uid="{AC9E913B-085E-4075-85D4-23C2F5359308}"/>
    <cellStyle name="20% - Accent4 13 8 2" xfId="6904" xr:uid="{6C11684E-DE4E-47FF-86CD-FF1A6D9553A3}"/>
    <cellStyle name="20% - Accent4 13 9" xfId="6905" xr:uid="{6A44ECC3-A50E-47BC-BBE0-9DBFAC49007A}"/>
    <cellStyle name="20% - Accent4 13 9 2" xfId="6906" xr:uid="{A11628FB-ACD5-4121-A5C8-5915528702BD}"/>
    <cellStyle name="20% - Accent4 14" xfId="6907" xr:uid="{33933EB0-B823-4267-92C8-EEE9B8D4BD63}"/>
    <cellStyle name="20% - Accent4 14 10" xfId="6908" xr:uid="{A0164188-60E2-46FE-97F4-ADD86CCADB16}"/>
    <cellStyle name="20% - Accent4 14 2" xfId="6909" xr:uid="{79D7A9C8-147A-4EB9-87D6-15444DCA8649}"/>
    <cellStyle name="20% - Accent4 14 2 2" xfId="6910" xr:uid="{46BAF8F5-C597-48AC-9161-85334FC59568}"/>
    <cellStyle name="20% - Accent4 14 2 2 2" xfId="6911" xr:uid="{F510431A-4A78-4C5F-9EA6-C3DDE7952344}"/>
    <cellStyle name="20% - Accent4 14 2 2 2 2" xfId="6912" xr:uid="{03D70EEF-832A-4B3C-A9AD-23EFDF0F7759}"/>
    <cellStyle name="20% - Accent4 14 2 2 3" xfId="6913" xr:uid="{B9B5F3ED-614C-414A-BDAD-51141474EF23}"/>
    <cellStyle name="20% - Accent4 14 2 2 3 2" xfId="6914" xr:uid="{C59D735E-27B3-4529-AE6E-C0E7904BC92A}"/>
    <cellStyle name="20% - Accent4 14 2 2 4" xfId="6915" xr:uid="{6F5CFC6B-1D53-446A-BFE5-438B0E8DFE8C}"/>
    <cellStyle name="20% - Accent4 14 2 3" xfId="6916" xr:uid="{DD3AE0D3-C1D6-4521-8F79-55C80525BE67}"/>
    <cellStyle name="20% - Accent4 14 2 3 2" xfId="6917" xr:uid="{DDABD65F-0A67-49B3-B4BB-92DB5603DBAE}"/>
    <cellStyle name="20% - Accent4 14 2 4" xfId="6918" xr:uid="{CCC90E89-367B-4F55-9D0D-010373169EAE}"/>
    <cellStyle name="20% - Accent4 14 2 4 2" xfId="6919" xr:uid="{49F956C5-1AFB-4339-87FF-EA9F3E1073A6}"/>
    <cellStyle name="20% - Accent4 14 2 5" xfId="6920" xr:uid="{ADB44C21-1FA1-4007-95E4-2768E62FFDD0}"/>
    <cellStyle name="20% - Accent4 14 2 5 2" xfId="6921" xr:uid="{94C8C438-8BB3-4522-BA6F-2A327CE58C8B}"/>
    <cellStyle name="20% - Accent4 14 2 6" xfId="6922" xr:uid="{CC79B634-5ADC-4409-8ABF-0D6C38038B38}"/>
    <cellStyle name="20% - Accent4 14 2 6 2" xfId="6923" xr:uid="{583A17DE-12C1-4FB9-8C00-840C57EA124D}"/>
    <cellStyle name="20% - Accent4 14 2 7" xfId="6924" xr:uid="{EE9B3410-1034-4B7B-BE79-3BEC066BCDEF}"/>
    <cellStyle name="20% - Accent4 14 2 7 2" xfId="6925" xr:uid="{0C4E7A48-E45F-47D6-970D-87246EE766DA}"/>
    <cellStyle name="20% - Accent4 14 2 8" xfId="6926" xr:uid="{73C7BB14-EE54-4C28-8239-102BB673EDA3}"/>
    <cellStyle name="20% - Accent4 14 3" xfId="6927" xr:uid="{2FDC5642-E097-4816-B72B-AD20FD109027}"/>
    <cellStyle name="20% - Accent4 14 3 2" xfId="6928" xr:uid="{4B7E729D-D425-40E4-AEB2-BCFBB47E2F95}"/>
    <cellStyle name="20% - Accent4 14 3 2 2" xfId="6929" xr:uid="{5BB7EFDD-0C2A-47B8-AF04-58B2D2D8EACE}"/>
    <cellStyle name="20% - Accent4 14 3 2 2 2" xfId="6930" xr:uid="{26746D35-DF0F-4FFB-8E56-CA12A2449730}"/>
    <cellStyle name="20% - Accent4 14 3 2 3" xfId="6931" xr:uid="{7A8F029C-A4EE-4364-8EE2-E258F1BD59A3}"/>
    <cellStyle name="20% - Accent4 14 3 2 3 2" xfId="6932" xr:uid="{6A831672-8C31-434A-B2FE-48C08E7264FA}"/>
    <cellStyle name="20% - Accent4 14 3 2 4" xfId="6933" xr:uid="{29CD681C-0771-4E68-82D8-F5E6CBE01A03}"/>
    <cellStyle name="20% - Accent4 14 3 3" xfId="6934" xr:uid="{69DFB2F5-31B3-44FC-A8A6-4E2B98E42FE9}"/>
    <cellStyle name="20% - Accent4 14 3 3 2" xfId="6935" xr:uid="{4752D89D-EC18-4C85-93E6-C5D648539C13}"/>
    <cellStyle name="20% - Accent4 14 3 4" xfId="6936" xr:uid="{5328BC97-DC16-4D2B-9E33-7D25CFC54DBE}"/>
    <cellStyle name="20% - Accent4 14 3 4 2" xfId="6937" xr:uid="{F6338881-B171-4BBF-A4F2-5AA7DA26D766}"/>
    <cellStyle name="20% - Accent4 14 3 5" xfId="6938" xr:uid="{5F4918E4-A369-499A-B476-0C163E496331}"/>
    <cellStyle name="20% - Accent4 14 3 5 2" xfId="6939" xr:uid="{6D47BA8D-39FE-4C7D-8907-6E5F2CC88F9C}"/>
    <cellStyle name="20% - Accent4 14 3 6" xfId="6940" xr:uid="{55E37AD0-C3CF-4C27-BD47-907EDA58FFF5}"/>
    <cellStyle name="20% - Accent4 14 4" xfId="6941" xr:uid="{2EA8CEE4-2323-463F-9B52-9DBEC1ECDBDB}"/>
    <cellStyle name="20% - Accent4 14 4 2" xfId="6942" xr:uid="{5D3612A0-61D3-4968-9BB9-11DD5DC2E9AF}"/>
    <cellStyle name="20% - Accent4 14 4 2 2" xfId="6943" xr:uid="{2397CC3A-AAB8-4932-B186-136129B6BD9B}"/>
    <cellStyle name="20% - Accent4 14 4 3" xfId="6944" xr:uid="{62DAAB18-70CF-4D95-B815-E1CB4B9ECBE1}"/>
    <cellStyle name="20% - Accent4 14 4 3 2" xfId="6945" xr:uid="{CFC57149-EE14-4C83-AE13-930981116B52}"/>
    <cellStyle name="20% - Accent4 14 4 4" xfId="6946" xr:uid="{BA648E7F-B959-4E43-81A4-66E2165D773F}"/>
    <cellStyle name="20% - Accent4 14 5" xfId="6947" xr:uid="{818178F5-507B-4EAD-BFAC-4702FF2E7D02}"/>
    <cellStyle name="20% - Accent4 14 5 2" xfId="6948" xr:uid="{9D71DB8C-2A9C-4E47-B88F-4C764E9DE112}"/>
    <cellStyle name="20% - Accent4 14 6" xfId="6949" xr:uid="{043FA501-0008-4374-AAA8-6C0CFDDA63D0}"/>
    <cellStyle name="20% - Accent4 14 6 2" xfId="6950" xr:uid="{6F035CB7-9440-428C-9339-672CAD48262F}"/>
    <cellStyle name="20% - Accent4 14 7" xfId="6951" xr:uid="{C428E7A4-8175-4868-8CE5-6CFB900CE4C6}"/>
    <cellStyle name="20% - Accent4 14 7 2" xfId="6952" xr:uid="{5C509CE5-497C-4B8B-B441-0FAE4CA74FE9}"/>
    <cellStyle name="20% - Accent4 14 8" xfId="6953" xr:uid="{706EA560-769A-4798-985D-59F47F9B6952}"/>
    <cellStyle name="20% - Accent4 14 8 2" xfId="6954" xr:uid="{3BD2A502-DF90-4E24-A34D-DCD642235867}"/>
    <cellStyle name="20% - Accent4 14 9" xfId="6955" xr:uid="{E839DFE0-31E7-4535-82B6-9E1D0EB2E32D}"/>
    <cellStyle name="20% - Accent4 14 9 2" xfId="6956" xr:uid="{EB5AC324-13EC-4913-B937-C3391F071F86}"/>
    <cellStyle name="20% - Accent4 15" xfId="6957" xr:uid="{53CF803C-B5EA-4E12-9C4E-E3202DA123EA}"/>
    <cellStyle name="20% - Accent4 15 10" xfId="6958" xr:uid="{E2FCCB2F-88C4-40E8-8C52-F0E540800685}"/>
    <cellStyle name="20% - Accent4 15 2" xfId="6959" xr:uid="{185230E6-2413-4638-BCAF-51C8C84A02C4}"/>
    <cellStyle name="20% - Accent4 15 2 2" xfId="6960" xr:uid="{86CE27F5-0C0E-47E3-A399-9603741703EB}"/>
    <cellStyle name="20% - Accent4 15 2 2 2" xfId="6961" xr:uid="{AFA8BD48-3C04-4E0E-B3E9-D3A575043A94}"/>
    <cellStyle name="20% - Accent4 15 2 2 2 2" xfId="6962" xr:uid="{2A0BF35B-1100-460A-AC8C-C7178461C96A}"/>
    <cellStyle name="20% - Accent4 15 2 2 3" xfId="6963" xr:uid="{0B4D2263-ADCD-4AC1-AFC0-B9C583B1E0D3}"/>
    <cellStyle name="20% - Accent4 15 2 2 3 2" xfId="6964" xr:uid="{FF76D0FD-67FA-4285-916F-A6EFDFF5AE2C}"/>
    <cellStyle name="20% - Accent4 15 2 2 4" xfId="6965" xr:uid="{39899275-A48F-4336-A756-CF8603872842}"/>
    <cellStyle name="20% - Accent4 15 2 3" xfId="6966" xr:uid="{3C08665E-2AB1-4878-B150-54D8A70A0A2E}"/>
    <cellStyle name="20% - Accent4 15 2 3 2" xfId="6967" xr:uid="{99C45321-85A2-40D8-BE88-E0CB31F26FD7}"/>
    <cellStyle name="20% - Accent4 15 2 4" xfId="6968" xr:uid="{1185283B-6C86-41D4-B10B-E5C7C88BBE0D}"/>
    <cellStyle name="20% - Accent4 15 2 4 2" xfId="6969" xr:uid="{062F1AA5-63B7-4CFE-B05C-5FA0B918F26E}"/>
    <cellStyle name="20% - Accent4 15 2 5" xfId="6970" xr:uid="{3A1A4CAE-7968-44A4-89ED-CD1767913BC9}"/>
    <cellStyle name="20% - Accent4 15 2 5 2" xfId="6971" xr:uid="{F2C28AD0-7943-4D42-BF31-E00DD945260A}"/>
    <cellStyle name="20% - Accent4 15 2 6" xfId="6972" xr:uid="{3FEAE165-877A-422E-A95D-22F8525D5277}"/>
    <cellStyle name="20% - Accent4 15 2 6 2" xfId="6973" xr:uid="{CEF6CA10-FCB4-4F46-A913-C5E4EAFB8FA2}"/>
    <cellStyle name="20% - Accent4 15 2 7" xfId="6974" xr:uid="{F32F1C21-076F-4EF4-8E9A-7CFB059B4875}"/>
    <cellStyle name="20% - Accent4 15 2 7 2" xfId="6975" xr:uid="{D6C4D833-2DD2-46F9-92F1-C5914AC415B6}"/>
    <cellStyle name="20% - Accent4 15 2 8" xfId="6976" xr:uid="{7C6D4F2F-8F33-4ABE-8728-EFCEE33560DF}"/>
    <cellStyle name="20% - Accent4 15 3" xfId="6977" xr:uid="{FE071A67-CFFC-4705-96D5-7B3920CD4534}"/>
    <cellStyle name="20% - Accent4 15 3 2" xfId="6978" xr:uid="{BA067348-223D-4E7C-AFB7-B176897E32D7}"/>
    <cellStyle name="20% - Accent4 15 3 2 2" xfId="6979" xr:uid="{CF1AC84F-A906-4069-A030-245745D1A75E}"/>
    <cellStyle name="20% - Accent4 15 3 2 2 2" xfId="6980" xr:uid="{77D93B68-7CBE-4D10-BFC8-6BCFFEA0C3A0}"/>
    <cellStyle name="20% - Accent4 15 3 2 3" xfId="6981" xr:uid="{9BEB79E3-D57D-4166-ADB6-7B6FB4814C9A}"/>
    <cellStyle name="20% - Accent4 15 3 2 3 2" xfId="6982" xr:uid="{580D0E78-D972-47CA-AC01-21AEB60925A4}"/>
    <cellStyle name="20% - Accent4 15 3 2 4" xfId="6983" xr:uid="{5628D7FB-A3C0-4614-903F-F98093E79905}"/>
    <cellStyle name="20% - Accent4 15 3 3" xfId="6984" xr:uid="{F79B52B5-2504-4909-83F2-8ACE5564004E}"/>
    <cellStyle name="20% - Accent4 15 3 3 2" xfId="6985" xr:uid="{983C7482-939B-4A12-89B5-258E23FDF2B3}"/>
    <cellStyle name="20% - Accent4 15 3 4" xfId="6986" xr:uid="{AD1C3FAA-2B85-451E-BFCF-07F4C9151615}"/>
    <cellStyle name="20% - Accent4 15 3 4 2" xfId="6987" xr:uid="{F1F64C27-B469-4788-82CE-8A2A6156E0F6}"/>
    <cellStyle name="20% - Accent4 15 3 5" xfId="6988" xr:uid="{A8A23CC7-87BA-40A1-93BA-5288625FAC2D}"/>
    <cellStyle name="20% - Accent4 15 3 5 2" xfId="6989" xr:uid="{1610382D-0621-4A7F-854A-54260FAF97D2}"/>
    <cellStyle name="20% - Accent4 15 3 6" xfId="6990" xr:uid="{41BF4731-4321-4B3E-BB51-03739BD3287E}"/>
    <cellStyle name="20% - Accent4 15 4" xfId="6991" xr:uid="{D11EC608-8C41-4DE1-AF8E-B80370A6787E}"/>
    <cellStyle name="20% - Accent4 15 4 2" xfId="6992" xr:uid="{60DFDC4C-2F57-4620-993C-540125166ABC}"/>
    <cellStyle name="20% - Accent4 15 4 2 2" xfId="6993" xr:uid="{2E7161E5-0AED-40F3-867E-CB98D36D0085}"/>
    <cellStyle name="20% - Accent4 15 4 3" xfId="6994" xr:uid="{D18E1F56-65AD-4024-A1AC-7AEA95FD82B0}"/>
    <cellStyle name="20% - Accent4 15 4 3 2" xfId="6995" xr:uid="{ECE56279-AFF3-4952-BB04-EBBC80818C02}"/>
    <cellStyle name="20% - Accent4 15 4 4" xfId="6996" xr:uid="{19E2C739-0D34-4ADE-A7DD-7090BAF50318}"/>
    <cellStyle name="20% - Accent4 15 5" xfId="6997" xr:uid="{86CE6C0F-F3B8-406F-AE89-8BFE43D54E45}"/>
    <cellStyle name="20% - Accent4 15 5 2" xfId="6998" xr:uid="{76076F9C-7FAD-49CD-A8EF-6B1339406FF7}"/>
    <cellStyle name="20% - Accent4 15 6" xfId="6999" xr:uid="{14894EC2-1A14-452C-AD17-B245697D0024}"/>
    <cellStyle name="20% - Accent4 15 6 2" xfId="7000" xr:uid="{860F458E-6FF2-4180-9762-9CABDEE564D2}"/>
    <cellStyle name="20% - Accent4 15 7" xfId="7001" xr:uid="{A31609C4-ED23-45B8-913D-39CA29D67C08}"/>
    <cellStyle name="20% - Accent4 15 7 2" xfId="7002" xr:uid="{6D1794B0-C64A-467A-8598-79C09549ACCC}"/>
    <cellStyle name="20% - Accent4 15 8" xfId="7003" xr:uid="{1844471D-7B8F-46A1-94F7-AABD0211A417}"/>
    <cellStyle name="20% - Accent4 15 8 2" xfId="7004" xr:uid="{9F0717C6-25D3-4F29-AA2C-8F6C78C3D11C}"/>
    <cellStyle name="20% - Accent4 15 9" xfId="7005" xr:uid="{99909505-0A77-4797-8F96-88DE45F9394F}"/>
    <cellStyle name="20% - Accent4 15 9 2" xfId="7006" xr:uid="{12D100EF-DF5E-481A-A5EC-6BD283E4BCE4}"/>
    <cellStyle name="20% - Accent4 16" xfId="7007" xr:uid="{1A3E574A-A728-40C9-8DEA-91163CA08E16}"/>
    <cellStyle name="20% - Accent4 16 10" xfId="7008" xr:uid="{B7C16D7B-D157-47E9-A2CE-786F32CF8568}"/>
    <cellStyle name="20% - Accent4 16 2" xfId="7009" xr:uid="{C8BB16B2-FCF7-4D61-BDDD-085D5B7F8C02}"/>
    <cellStyle name="20% - Accent4 16 2 2" xfId="7010" xr:uid="{EF44FE2D-C2F2-415F-9F87-9A5DBF715A61}"/>
    <cellStyle name="20% - Accent4 16 2 2 2" xfId="7011" xr:uid="{FEDC8D83-57A9-48F9-BABE-88ADE016FAB7}"/>
    <cellStyle name="20% - Accent4 16 2 2 2 2" xfId="7012" xr:uid="{A81EA022-C951-457E-AAE4-6F14F8F8758F}"/>
    <cellStyle name="20% - Accent4 16 2 2 3" xfId="7013" xr:uid="{E3BC8D3A-C56C-4BF1-93CA-057010FE0977}"/>
    <cellStyle name="20% - Accent4 16 2 2 3 2" xfId="7014" xr:uid="{E7B7D7A9-DF1A-46D0-85BE-9CB3B340FF3B}"/>
    <cellStyle name="20% - Accent4 16 2 2 4" xfId="7015" xr:uid="{B20C8B04-238D-4E9A-B795-9CB6319396A3}"/>
    <cellStyle name="20% - Accent4 16 2 3" xfId="7016" xr:uid="{75F9735D-3F0D-4A7C-8A56-1579AD4765EA}"/>
    <cellStyle name="20% - Accent4 16 2 3 2" xfId="7017" xr:uid="{1F6747D4-7379-4115-880A-12DC9B7331F6}"/>
    <cellStyle name="20% - Accent4 16 2 4" xfId="7018" xr:uid="{624C714D-277D-4339-B4FD-42E945525423}"/>
    <cellStyle name="20% - Accent4 16 2 4 2" xfId="7019" xr:uid="{66C2212D-8E92-41D9-AF97-68C24146BBEC}"/>
    <cellStyle name="20% - Accent4 16 2 5" xfId="7020" xr:uid="{C6FEF848-DDA4-47D9-9945-58D5AF622CF1}"/>
    <cellStyle name="20% - Accent4 16 2 5 2" xfId="7021" xr:uid="{3B581464-D092-4D56-AD01-A9D3FF0AA7D5}"/>
    <cellStyle name="20% - Accent4 16 2 6" xfId="7022" xr:uid="{4F3C73AE-DA3E-4BF8-AA31-0FBA5EBE7989}"/>
    <cellStyle name="20% - Accent4 16 2 6 2" xfId="7023" xr:uid="{FD823B02-AB61-4BC1-921D-46A280687BF1}"/>
    <cellStyle name="20% - Accent4 16 2 7" xfId="7024" xr:uid="{B1DAA2FF-E178-448F-B865-EA5CE627E0E2}"/>
    <cellStyle name="20% - Accent4 16 2 7 2" xfId="7025" xr:uid="{4612D705-100A-4144-8E0C-827A4D719580}"/>
    <cellStyle name="20% - Accent4 16 2 8" xfId="7026" xr:uid="{6E4147C7-A51B-4284-AEC3-894499FFC27A}"/>
    <cellStyle name="20% - Accent4 16 3" xfId="7027" xr:uid="{12BA8590-9C64-47DB-8DFB-3FAD930463B0}"/>
    <cellStyle name="20% - Accent4 16 3 2" xfId="7028" xr:uid="{F9E68299-E0A7-4BEE-9782-3802D0E943A3}"/>
    <cellStyle name="20% - Accent4 16 3 2 2" xfId="7029" xr:uid="{4238B47C-2A66-4112-8676-26A69316E786}"/>
    <cellStyle name="20% - Accent4 16 3 2 2 2" xfId="7030" xr:uid="{F12BE464-29D1-4130-B959-48B87C57246A}"/>
    <cellStyle name="20% - Accent4 16 3 2 3" xfId="7031" xr:uid="{0969A4CF-1922-4340-84A6-62243D7FF5FD}"/>
    <cellStyle name="20% - Accent4 16 3 2 3 2" xfId="7032" xr:uid="{8284722C-58A4-4F8F-99E2-FBA65243979F}"/>
    <cellStyle name="20% - Accent4 16 3 2 4" xfId="7033" xr:uid="{B2452C6A-8356-44D0-8E28-AD17B320E004}"/>
    <cellStyle name="20% - Accent4 16 3 3" xfId="7034" xr:uid="{9017C9F4-BDFE-4A2F-905C-8202228618F1}"/>
    <cellStyle name="20% - Accent4 16 3 3 2" xfId="7035" xr:uid="{8C8E329E-2369-419D-9C37-B5B21AF093C4}"/>
    <cellStyle name="20% - Accent4 16 3 4" xfId="7036" xr:uid="{527F902E-640E-4236-8A4F-212C44984174}"/>
    <cellStyle name="20% - Accent4 16 3 4 2" xfId="7037" xr:uid="{B80457AD-D0E6-4396-9C11-B846057F1953}"/>
    <cellStyle name="20% - Accent4 16 3 5" xfId="7038" xr:uid="{6FAB2912-E6F6-41EC-95A3-A3AFE7F97874}"/>
    <cellStyle name="20% - Accent4 16 3 5 2" xfId="7039" xr:uid="{CBA8F1E7-0F34-46B2-84E8-1CFDF171F579}"/>
    <cellStyle name="20% - Accent4 16 3 6" xfId="7040" xr:uid="{85C4BAA7-09AA-4E29-997F-FED5CD8CB044}"/>
    <cellStyle name="20% - Accent4 16 4" xfId="7041" xr:uid="{E9FF342F-B8A8-4EB4-B2D5-649E3959ABBE}"/>
    <cellStyle name="20% - Accent4 16 4 2" xfId="7042" xr:uid="{E79960AE-8FA3-4464-B07C-520C1DA72011}"/>
    <cellStyle name="20% - Accent4 16 4 2 2" xfId="7043" xr:uid="{F3B4B12A-7D8B-4538-81E6-7EFD4A40C0E4}"/>
    <cellStyle name="20% - Accent4 16 4 3" xfId="7044" xr:uid="{3F6E2CE9-B2E2-4BAB-8DEC-7F691AF1B729}"/>
    <cellStyle name="20% - Accent4 16 4 3 2" xfId="7045" xr:uid="{4F9EDAEC-6A99-4CC4-BD03-996E563CD35B}"/>
    <cellStyle name="20% - Accent4 16 4 4" xfId="7046" xr:uid="{383A65A2-DE8C-4449-9153-FE133528F001}"/>
    <cellStyle name="20% - Accent4 16 5" xfId="7047" xr:uid="{83CE545F-57E1-46FC-A30F-FC63828EC559}"/>
    <cellStyle name="20% - Accent4 16 5 2" xfId="7048" xr:uid="{55A1BDB5-58B5-493A-B8E6-EEE36634D5F0}"/>
    <cellStyle name="20% - Accent4 16 6" xfId="7049" xr:uid="{312B887D-F083-48FD-B8BD-098D522B7067}"/>
    <cellStyle name="20% - Accent4 16 6 2" xfId="7050" xr:uid="{CDB25B7B-EE32-49E1-8B2C-3E57E7C9180F}"/>
    <cellStyle name="20% - Accent4 16 7" xfId="7051" xr:uid="{A5C23092-2E2B-4547-9892-E838A3CCD9AE}"/>
    <cellStyle name="20% - Accent4 16 7 2" xfId="7052" xr:uid="{ACBCCAD5-F9E7-4B4E-AF36-4ED5282862BB}"/>
    <cellStyle name="20% - Accent4 16 8" xfId="7053" xr:uid="{9BF414AB-F7AB-407A-BF51-B198EFAC474F}"/>
    <cellStyle name="20% - Accent4 16 8 2" xfId="7054" xr:uid="{D0E53503-1611-44AD-8635-EC4966013D3F}"/>
    <cellStyle name="20% - Accent4 16 9" xfId="7055" xr:uid="{350EFE9C-4B3A-44E6-86AF-522E7C2B5E9E}"/>
    <cellStyle name="20% - Accent4 16 9 2" xfId="7056" xr:uid="{3975A464-B07C-4432-9FB2-D812DF7AAFB4}"/>
    <cellStyle name="20% - Accent4 17" xfId="7057" xr:uid="{C0AC0A1A-4A4E-4538-9041-C84D05F42A33}"/>
    <cellStyle name="20% - Accent4 17 2" xfId="7058" xr:uid="{B4DB3ECE-85BC-4620-A044-3C545D6FE868}"/>
    <cellStyle name="20% - Accent4 17 2 2" xfId="7059" xr:uid="{0F24363B-1E60-4DB7-ACBD-26A73066C753}"/>
    <cellStyle name="20% - Accent4 17 2 2 2" xfId="7060" xr:uid="{5E353743-24B9-4945-98FF-86528CD9882E}"/>
    <cellStyle name="20% - Accent4 17 2 3" xfId="7061" xr:uid="{D6B4DCDD-C961-4971-8AE0-3CFE204508EF}"/>
    <cellStyle name="20% - Accent4 17 2 3 2" xfId="7062" xr:uid="{ADFE3CF5-8152-466F-8FC4-3285E73E3CB6}"/>
    <cellStyle name="20% - Accent4 17 2 4" xfId="7063" xr:uid="{5667DEC4-BC56-4A90-923C-EEBAC28FD2E6}"/>
    <cellStyle name="20% - Accent4 17 2 4 2" xfId="7064" xr:uid="{0B7DE154-4E9F-455F-AAAE-C830533D7069}"/>
    <cellStyle name="20% - Accent4 17 2 5" xfId="7065" xr:uid="{BF8EA7BF-A480-40E7-A7BA-FCBFE8394E49}"/>
    <cellStyle name="20% - Accent4 17 2 5 2" xfId="7066" xr:uid="{2E81812B-8BA2-4ABC-8111-2A2D3ACB5E1B}"/>
    <cellStyle name="20% - Accent4 17 2 6" xfId="7067" xr:uid="{3677C282-37C5-49B1-B955-2A79EE55F1ED}"/>
    <cellStyle name="20% - Accent4 17 3" xfId="7068" xr:uid="{C63957FC-B82A-4520-A80F-2008E6770491}"/>
    <cellStyle name="20% - Accent4 17 3 2" xfId="7069" xr:uid="{6F0D82B6-FBCD-4DC1-B9DF-B0030F6B427B}"/>
    <cellStyle name="20% - Accent4 17 4" xfId="7070" xr:uid="{41CB65A8-2399-4CFA-B27E-3FDD795F8DDA}"/>
    <cellStyle name="20% - Accent4 17 4 2" xfId="7071" xr:uid="{2A10ECD7-1CFF-43A6-BCBE-2425DA873380}"/>
    <cellStyle name="20% - Accent4 17 5" xfId="7072" xr:uid="{5F1FB108-4332-42F2-BDCA-C5445F1AE04B}"/>
    <cellStyle name="20% - Accent4 17 5 2" xfId="7073" xr:uid="{99C3F589-4187-4292-A34D-09F2B49819F7}"/>
    <cellStyle name="20% - Accent4 17 6" xfId="7074" xr:uid="{CB6EE8C0-0578-45E7-9F81-A962BB8CC995}"/>
    <cellStyle name="20% - Accent4 17 6 2" xfId="7075" xr:uid="{45A12628-A30E-487E-929D-668F20A912AC}"/>
    <cellStyle name="20% - Accent4 17 7" xfId="7076" xr:uid="{156344FA-A20A-4DA5-8E1B-92D7B54F73F9}"/>
    <cellStyle name="20% - Accent4 17 7 2" xfId="7077" xr:uid="{5BC9B44D-6354-4202-BDE9-7D2F7DBE2461}"/>
    <cellStyle name="20% - Accent4 17 8" xfId="7078" xr:uid="{59D183CE-9B97-42D2-8371-716DFADCCE43}"/>
    <cellStyle name="20% - Accent4 18" xfId="7079" xr:uid="{088A00CF-3ED0-4F27-8D4C-4A353D84BDC8}"/>
    <cellStyle name="20% - Accent4 18 2" xfId="7080" xr:uid="{0399F12B-4CCF-444B-A069-06E2946DB5DC}"/>
    <cellStyle name="20% - Accent4 18 2 2" xfId="7081" xr:uid="{C3EEB40B-11E3-4D51-98C4-79EE07E92FA9}"/>
    <cellStyle name="20% - Accent4 18 2 2 2" xfId="7082" xr:uid="{1624C768-3E23-4D50-9452-95576E91F765}"/>
    <cellStyle name="20% - Accent4 18 2 3" xfId="7083" xr:uid="{C745D62D-41DA-445B-B397-DBA116366989}"/>
    <cellStyle name="20% - Accent4 18 2 3 2" xfId="7084" xr:uid="{6D435606-CE25-4E74-A34A-A14C23793361}"/>
    <cellStyle name="20% - Accent4 18 2 4" xfId="7085" xr:uid="{465BA13D-D1E9-4B42-BD91-C38B5E4D579D}"/>
    <cellStyle name="20% - Accent4 18 3" xfId="7086" xr:uid="{DF8C4945-70B5-46C7-B65F-7D495D854DB7}"/>
    <cellStyle name="20% - Accent4 18 3 2" xfId="7087" xr:uid="{2507876E-30F0-4756-92E2-A49CB0FAB7BA}"/>
    <cellStyle name="20% - Accent4 18 4" xfId="7088" xr:uid="{E80C7795-3F48-426B-9423-FF2B11BE4D45}"/>
    <cellStyle name="20% - Accent4 18 4 2" xfId="7089" xr:uid="{FDBD28D1-E722-47BC-83B0-62458E008FE8}"/>
    <cellStyle name="20% - Accent4 18 5" xfId="7090" xr:uid="{426BB16D-A371-4706-B11B-0B83D2A46D85}"/>
    <cellStyle name="20% - Accent4 18 5 2" xfId="7091" xr:uid="{39D40262-963F-4F94-84D4-C0363F06D53C}"/>
    <cellStyle name="20% - Accent4 18 6" xfId="7092" xr:uid="{B18E7A44-FAC6-4EE8-8C7B-54A9500996C2}"/>
    <cellStyle name="20% - Accent4 18 6 2" xfId="7093" xr:uid="{39747228-A88C-4C73-893A-705662C7E0FF}"/>
    <cellStyle name="20% - Accent4 18 7" xfId="7094" xr:uid="{39437D0E-403B-4BF2-8E46-D7B7FD293D2A}"/>
    <cellStyle name="20% - Accent4 18 7 2" xfId="7095" xr:uid="{F03D384F-AEF3-4E90-A4A3-2CFA0838EA36}"/>
    <cellStyle name="20% - Accent4 18 8" xfId="7096" xr:uid="{4D25E53A-70CD-4888-A5F6-F81280D27861}"/>
    <cellStyle name="20% - Accent4 19" xfId="7097" xr:uid="{ABD2D137-3106-4048-A5EE-1AECBC6A441A}"/>
    <cellStyle name="20% - Accent4 19 2" xfId="7098" xr:uid="{0A714234-31E5-4567-8A52-6A641648BD96}"/>
    <cellStyle name="20% - Accent4 19 2 2" xfId="7099" xr:uid="{DA91515C-3520-4293-9B74-FDDE7AA7A41D}"/>
    <cellStyle name="20% - Accent4 19 3" xfId="7100" xr:uid="{C0F942A7-DD14-48DF-A4FB-EF47B142AD29}"/>
    <cellStyle name="20% - Accent4 19 3 2" xfId="7101" xr:uid="{F239FBDC-C292-4721-A0E0-905375AD9920}"/>
    <cellStyle name="20% - Accent4 19 4" xfId="7102" xr:uid="{DEF2FC77-3CCE-4805-93F6-15398C60EA55}"/>
    <cellStyle name="20% - Accent4 19 4 2" xfId="7103" xr:uid="{FD145C0E-EF0E-4436-AE41-2529BE47365E}"/>
    <cellStyle name="20% - Accent4 19 5" xfId="7104" xr:uid="{51AB7094-823B-4F1C-B556-EC42EB377B89}"/>
    <cellStyle name="20% - Accent4 19 5 2" xfId="7105" xr:uid="{A2A40632-AF13-4D0D-BE02-DB135EA696DE}"/>
    <cellStyle name="20% - Accent4 19 6" xfId="7106" xr:uid="{10D0D71A-3964-4A50-8DEC-004363AADEB0}"/>
    <cellStyle name="20% - Accent4 19 6 2" xfId="7107" xr:uid="{80B61749-B144-49E7-8444-C092B43AD7C8}"/>
    <cellStyle name="20% - Accent4 19 7" xfId="7108" xr:uid="{377CF839-E277-456E-B85B-49BE88F12A24}"/>
    <cellStyle name="20% - Accent4 2" xfId="7109" xr:uid="{06EED1BA-6390-4A46-B576-4269CF29268C}"/>
    <cellStyle name="20% - Accent4 2 10" xfId="7110" xr:uid="{F2D53E36-F6C6-4712-ACC1-C512EA62FE91}"/>
    <cellStyle name="20% - Accent4 2 10 2" xfId="7111" xr:uid="{40DC81C5-C01A-44AF-BBBE-E6AF19648013}"/>
    <cellStyle name="20% - Accent4 2 11" xfId="7112" xr:uid="{625E6CFF-0C8C-403E-B41A-26B868F62CDE}"/>
    <cellStyle name="20% - Accent4 2 11 2" xfId="7113" xr:uid="{1A5086B0-885A-4951-BEF8-6A84AE10BFDB}"/>
    <cellStyle name="20% - Accent4 2 12" xfId="7114" xr:uid="{DA59E4A9-79AC-4057-9E0E-88D8A53AFE85}"/>
    <cellStyle name="20% - Accent4 2 12 2" xfId="7115" xr:uid="{596A251E-B2B3-4F1D-84C6-E5979250E661}"/>
    <cellStyle name="20% - Accent4 2 13" xfId="7116" xr:uid="{5DAC20D4-110D-4626-B1C0-DB560FDAA8B5}"/>
    <cellStyle name="20% - Accent4 2 13 2" xfId="7117" xr:uid="{BF9E4307-4837-478B-94DC-2C9C46519F90}"/>
    <cellStyle name="20% - Accent4 2 14" xfId="7118" xr:uid="{A46C0A44-228C-42B9-BDFD-2EB536558CF5}"/>
    <cellStyle name="20% - Accent4 2 14 2" xfId="7119" xr:uid="{F82FBE47-90AB-40C0-A0D4-7B7E7F759E8B}"/>
    <cellStyle name="20% - Accent4 2 15" xfId="7120" xr:uid="{C705F6AD-48A9-49CF-976D-25465FF34A07}"/>
    <cellStyle name="20% - Accent4 2 15 2" xfId="7121" xr:uid="{B7E48BEE-39D2-47A0-A021-3E5CE712A042}"/>
    <cellStyle name="20% - Accent4 2 16" xfId="7122" xr:uid="{A94BAF64-79EF-4715-898F-03A39B38FA44}"/>
    <cellStyle name="20% - Accent4 2 17" xfId="7123" xr:uid="{67B8F914-CA82-413E-8046-D89E85A7292C}"/>
    <cellStyle name="20% - Accent4 2 2" xfId="7124" xr:uid="{1845367A-5BBD-46D0-A22E-937F6C7D22EA}"/>
    <cellStyle name="20% - Accent4 2 2 10" xfId="7125" xr:uid="{1678DAAC-D8A4-49C5-998B-D009F8555F1C}"/>
    <cellStyle name="20% - Accent4 2 2 10 2" xfId="7126" xr:uid="{CB4EEC17-6531-4061-9D0A-7C4DF53355E8}"/>
    <cellStyle name="20% - Accent4 2 2 11" xfId="7127" xr:uid="{59416B93-2998-4E24-AB15-B82360B0F378}"/>
    <cellStyle name="20% - Accent4 2 2 11 2" xfId="7128" xr:uid="{03E12DAF-588B-4D1E-93DE-9C3F8CE5F89A}"/>
    <cellStyle name="20% - Accent4 2 2 12" xfId="7129" xr:uid="{359638F3-04E8-42DE-B28D-FD045BCECCC7}"/>
    <cellStyle name="20% - Accent4 2 2 2" xfId="7130" xr:uid="{7DA9DD41-BBBA-4839-B27A-0D23E1C723D1}"/>
    <cellStyle name="20% - Accent4 2 2 2 10" xfId="7131" xr:uid="{3FA09F41-1E3A-415F-8EC4-D57C80416DE5}"/>
    <cellStyle name="20% - Accent4 2 2 2 2" xfId="7132" xr:uid="{07574400-6100-433A-A9A6-F2CA9C25919F}"/>
    <cellStyle name="20% - Accent4 2 2 2 2 2" xfId="7133" xr:uid="{9E59FA25-A7C1-4E68-BCC2-6EC1B2054C8E}"/>
    <cellStyle name="20% - Accent4 2 2 2 2 2 2" xfId="7134" xr:uid="{B91673F6-7432-48DC-9244-FF68BD81809F}"/>
    <cellStyle name="20% - Accent4 2 2 2 2 2 2 2" xfId="7135" xr:uid="{096E354B-336D-4E28-BFA8-E3829CDECD26}"/>
    <cellStyle name="20% - Accent4 2 2 2 2 2 3" xfId="7136" xr:uid="{4D61A320-C8F7-4C35-875C-A3A91B5D4C22}"/>
    <cellStyle name="20% - Accent4 2 2 2 2 2 3 2" xfId="7137" xr:uid="{21F59C71-4AF4-4D70-97DA-13C219CA5E41}"/>
    <cellStyle name="20% - Accent4 2 2 2 2 2 4" xfId="7138" xr:uid="{24DDB240-9457-42CA-94ED-E54CBD71C800}"/>
    <cellStyle name="20% - Accent4 2 2 2 2 3" xfId="7139" xr:uid="{CB40E954-4DC4-4D17-863D-6049FE13DADC}"/>
    <cellStyle name="20% - Accent4 2 2 2 2 3 2" xfId="7140" xr:uid="{5E87F2FC-F658-4A8A-9DD9-EBD67D1BF34D}"/>
    <cellStyle name="20% - Accent4 2 2 2 2 4" xfId="7141" xr:uid="{CC38E8D9-DFBA-4E39-B7F7-15F7CFB8505A}"/>
    <cellStyle name="20% - Accent4 2 2 2 2 4 2" xfId="7142" xr:uid="{752F0F88-A208-409B-B2E3-B5F065D3BFC6}"/>
    <cellStyle name="20% - Accent4 2 2 2 2 5" xfId="7143" xr:uid="{4D890CB0-E684-4B06-AC42-39EB0EBAFE6D}"/>
    <cellStyle name="20% - Accent4 2 2 2 2 5 2" xfId="7144" xr:uid="{D325BACF-3CE6-4B59-A110-97B792676E98}"/>
    <cellStyle name="20% - Accent4 2 2 2 2 6" xfId="7145" xr:uid="{329FC461-DF10-4AB1-8294-616AC416977D}"/>
    <cellStyle name="20% - Accent4 2 2 2 3" xfId="7146" xr:uid="{F1850995-5ABB-4931-BC18-B14ED329FAB6}"/>
    <cellStyle name="20% - Accent4 2 2 2 3 2" xfId="7147" xr:uid="{BA8D7A60-F64B-4CE7-836D-0573F5350BD3}"/>
    <cellStyle name="20% - Accent4 2 2 2 3 2 2" xfId="7148" xr:uid="{355BDAA2-B97A-49D5-BE7C-E4E375CC1BA2}"/>
    <cellStyle name="20% - Accent4 2 2 2 3 2 2 2" xfId="7149" xr:uid="{2F52BD3B-0BAD-4E8B-A7CD-B57FF38B8017}"/>
    <cellStyle name="20% - Accent4 2 2 2 3 2 3" xfId="7150" xr:uid="{08AA9D76-8ABA-44BB-95FD-3E9BDAB43215}"/>
    <cellStyle name="20% - Accent4 2 2 2 3 2 3 2" xfId="7151" xr:uid="{ED5DC4DF-0872-4E7A-BA86-8F3F88119918}"/>
    <cellStyle name="20% - Accent4 2 2 2 3 2 4" xfId="7152" xr:uid="{25FE90C7-A576-4934-9FE5-B8D124D85A3C}"/>
    <cellStyle name="20% - Accent4 2 2 2 3 3" xfId="7153" xr:uid="{9E1D4758-ECC0-469F-9540-83D9D7732674}"/>
    <cellStyle name="20% - Accent4 2 2 2 3 3 2" xfId="7154" xr:uid="{1E5628F4-47B1-4424-A43C-F061D8B668B4}"/>
    <cellStyle name="20% - Accent4 2 2 2 3 4" xfId="7155" xr:uid="{72971CD3-86D4-4003-99C6-D3F670005AA1}"/>
    <cellStyle name="20% - Accent4 2 2 2 3 4 2" xfId="7156" xr:uid="{5B1B11B3-DD16-454B-B061-BCFE08F13D04}"/>
    <cellStyle name="20% - Accent4 2 2 2 3 5" xfId="7157" xr:uid="{CA4FC7E9-DF06-48D2-87A9-7A11657C6535}"/>
    <cellStyle name="20% - Accent4 2 2 2 3 5 2" xfId="7158" xr:uid="{97F50A98-22FB-4426-A007-0E12E71A82C7}"/>
    <cellStyle name="20% - Accent4 2 2 2 3 6" xfId="7159" xr:uid="{79E14EEB-E3AB-413A-8DA1-173BE02491DB}"/>
    <cellStyle name="20% - Accent4 2 2 2 4" xfId="7160" xr:uid="{90741855-A73E-4661-8A29-00C9D4FC0EA6}"/>
    <cellStyle name="20% - Accent4 2 2 2 4 2" xfId="7161" xr:uid="{2456816C-D386-4725-8737-3A9D093EE490}"/>
    <cellStyle name="20% - Accent4 2 2 2 4 2 2" xfId="7162" xr:uid="{D8F052D6-3ECF-45C1-A512-5964336DEA52}"/>
    <cellStyle name="20% - Accent4 2 2 2 4 3" xfId="7163" xr:uid="{0269D18A-2D4B-48CD-A710-9C659F25BCE7}"/>
    <cellStyle name="20% - Accent4 2 2 2 4 3 2" xfId="7164" xr:uid="{0CB272CE-B48F-41F6-9F86-91772B9B05A4}"/>
    <cellStyle name="20% - Accent4 2 2 2 4 4" xfId="7165" xr:uid="{D765F72D-96B5-45B3-A360-42774451B565}"/>
    <cellStyle name="20% - Accent4 2 2 2 5" xfId="7166" xr:uid="{EDAC19EA-2AF9-4CD2-8109-44FE834A7CA4}"/>
    <cellStyle name="20% - Accent4 2 2 2 5 2" xfId="7167" xr:uid="{FE81ED0C-36AF-483F-9DFA-99DC5FF249D0}"/>
    <cellStyle name="20% - Accent4 2 2 2 6" xfId="7168" xr:uid="{E8B1FA52-7A0F-4753-AE6C-A71D1FFA6AB4}"/>
    <cellStyle name="20% - Accent4 2 2 2 6 2" xfId="7169" xr:uid="{FB7FF136-91F8-40BE-B977-6508166F1209}"/>
    <cellStyle name="20% - Accent4 2 2 2 7" xfId="7170" xr:uid="{0FA342CC-F368-458B-B696-99F3DB7D9401}"/>
    <cellStyle name="20% - Accent4 2 2 2 7 2" xfId="7171" xr:uid="{565E7C68-4DE9-4344-A6FA-7FADBF17DA41}"/>
    <cellStyle name="20% - Accent4 2 2 2 8" xfId="7172" xr:uid="{F8266B72-1FA5-4F28-9CB7-882536A92008}"/>
    <cellStyle name="20% - Accent4 2 2 2 8 2" xfId="7173" xr:uid="{A25F1D4E-1CCB-4AEA-87AE-1FD3AECD1847}"/>
    <cellStyle name="20% - Accent4 2 2 2 9" xfId="7174" xr:uid="{EFF68F07-6020-4054-BAD9-6014D0043735}"/>
    <cellStyle name="20% - Accent4 2 2 2 9 2" xfId="7175" xr:uid="{4C67362A-3056-4487-8DD1-F37BC04D45BB}"/>
    <cellStyle name="20% - Accent4 2 2 3" xfId="7176" xr:uid="{8B5820EC-E8D0-4773-8E91-F5141138D859}"/>
    <cellStyle name="20% - Accent4 2 2 3 2" xfId="7177" xr:uid="{7B49F5CC-FC51-47A1-85AB-53D51815D842}"/>
    <cellStyle name="20% - Accent4 2 2 3 2 2" xfId="7178" xr:uid="{29A5EE6F-F181-4CDE-B0D2-E8EA81590082}"/>
    <cellStyle name="20% - Accent4 2 2 3 2 2 2" xfId="7179" xr:uid="{A494A046-091F-4D48-9175-AEAFEA8D2B9F}"/>
    <cellStyle name="20% - Accent4 2 2 3 2 2 2 2" xfId="7180" xr:uid="{94A26426-DEED-476E-B5F8-A1F54A439E58}"/>
    <cellStyle name="20% - Accent4 2 2 3 2 2 3" xfId="7181" xr:uid="{E6E96B02-0F88-492D-9C9C-56AFCBAD446A}"/>
    <cellStyle name="20% - Accent4 2 2 3 2 2 3 2" xfId="7182" xr:uid="{7B90EA0C-8970-45E3-861B-E21FFC503FBB}"/>
    <cellStyle name="20% - Accent4 2 2 3 2 2 4" xfId="7183" xr:uid="{0730DC84-D71A-4078-A43D-68DB79E9C775}"/>
    <cellStyle name="20% - Accent4 2 2 3 2 3" xfId="7184" xr:uid="{500C2EA5-E66F-470C-A3E1-A3AD67E35C74}"/>
    <cellStyle name="20% - Accent4 2 2 3 2 3 2" xfId="7185" xr:uid="{D7BAE05D-4B5B-4946-8E5A-8AE3379FA148}"/>
    <cellStyle name="20% - Accent4 2 2 3 2 4" xfId="7186" xr:uid="{52550B5A-C05A-4A6B-BE07-CE49CA2FC60A}"/>
    <cellStyle name="20% - Accent4 2 2 3 2 4 2" xfId="7187" xr:uid="{789DB11A-A46F-46A8-AC24-2BFC3727CC09}"/>
    <cellStyle name="20% - Accent4 2 2 3 2 5" xfId="7188" xr:uid="{3FAF4B78-DD99-4567-850C-030B037408DA}"/>
    <cellStyle name="20% - Accent4 2 2 3 2 5 2" xfId="7189" xr:uid="{953D0FBF-6FB9-44AA-80DA-DC222518CAD0}"/>
    <cellStyle name="20% - Accent4 2 2 3 2 6" xfId="7190" xr:uid="{63FD4A47-727F-4288-BA79-148C450E930A}"/>
    <cellStyle name="20% - Accent4 2 2 3 3" xfId="7191" xr:uid="{AD9CC07A-8847-45DF-846B-05B7F4F346F1}"/>
    <cellStyle name="20% - Accent4 2 2 3 3 2" xfId="7192" xr:uid="{2D13D896-4A49-4334-AF7B-0A9D19443AFF}"/>
    <cellStyle name="20% - Accent4 2 2 3 3 2 2" xfId="7193" xr:uid="{1C673DF6-D033-402E-BB3C-DEBB93B7A698}"/>
    <cellStyle name="20% - Accent4 2 2 3 3 2 2 2" xfId="7194" xr:uid="{F2E060F7-3C8E-457A-B4B3-E5A8AD3EFA48}"/>
    <cellStyle name="20% - Accent4 2 2 3 3 2 3" xfId="7195" xr:uid="{8225AFCC-820E-4E98-B4C2-B46A5A72CBE2}"/>
    <cellStyle name="20% - Accent4 2 2 3 3 2 3 2" xfId="7196" xr:uid="{CC93783F-C0DF-43B7-9D06-74A1A071C243}"/>
    <cellStyle name="20% - Accent4 2 2 3 3 2 4" xfId="7197" xr:uid="{BF7069E1-429E-46A4-B596-5CD53B35BDF6}"/>
    <cellStyle name="20% - Accent4 2 2 3 3 3" xfId="7198" xr:uid="{B0092751-F347-4DD2-AA59-09186781ED39}"/>
    <cellStyle name="20% - Accent4 2 2 3 3 3 2" xfId="7199" xr:uid="{3D5B3A37-5A1D-41CD-A620-8925B6075DE6}"/>
    <cellStyle name="20% - Accent4 2 2 3 3 4" xfId="7200" xr:uid="{97A4646D-1DB8-43F2-AFC1-529C38BF008E}"/>
    <cellStyle name="20% - Accent4 2 2 3 3 4 2" xfId="7201" xr:uid="{11B2F0BB-922E-48BC-AFD0-E6690CB93D54}"/>
    <cellStyle name="20% - Accent4 2 2 3 3 5" xfId="7202" xr:uid="{86F5CEB4-FDCD-437D-AB4B-878B6419766C}"/>
    <cellStyle name="20% - Accent4 2 2 3 3 5 2" xfId="7203" xr:uid="{6ECC70F1-15F4-4C2F-A5A4-5C9B9C8714AC}"/>
    <cellStyle name="20% - Accent4 2 2 3 3 6" xfId="7204" xr:uid="{A8E53329-B31B-41BE-96C6-1FC819BDC995}"/>
    <cellStyle name="20% - Accent4 2 2 3 4" xfId="7205" xr:uid="{266B837F-EA32-41A5-B68D-B035779632DC}"/>
    <cellStyle name="20% - Accent4 2 2 3 4 2" xfId="7206" xr:uid="{B7C475B5-6D83-4A20-AAE3-31261E5BFF04}"/>
    <cellStyle name="20% - Accent4 2 2 3 4 2 2" xfId="7207" xr:uid="{F289F75F-D5DF-4BE7-906D-8B0463833B1A}"/>
    <cellStyle name="20% - Accent4 2 2 3 4 3" xfId="7208" xr:uid="{89484201-00D3-4E8F-9D8C-8CB3ECE35106}"/>
    <cellStyle name="20% - Accent4 2 2 3 4 3 2" xfId="7209" xr:uid="{327ACF87-01FE-49B3-AA98-8EF168828446}"/>
    <cellStyle name="20% - Accent4 2 2 3 4 4" xfId="7210" xr:uid="{0E66F9C1-17D0-48D7-96B0-8575BECAE32C}"/>
    <cellStyle name="20% - Accent4 2 2 3 5" xfId="7211" xr:uid="{29C53442-C2B5-4053-893D-4F23990BF05F}"/>
    <cellStyle name="20% - Accent4 2 2 3 5 2" xfId="7212" xr:uid="{80CC2E2E-7D72-4B3E-9943-DC88E3B1370D}"/>
    <cellStyle name="20% - Accent4 2 2 3 6" xfId="7213" xr:uid="{D4F4A0FD-F4F5-48DC-A35A-0BF4BBFCADD2}"/>
    <cellStyle name="20% - Accent4 2 2 3 6 2" xfId="7214" xr:uid="{FDAB49C8-5C1A-415C-B730-7B55008FAB58}"/>
    <cellStyle name="20% - Accent4 2 2 3 7" xfId="7215" xr:uid="{B29E10E9-4D24-4CD5-82DB-393EFAAF732E}"/>
    <cellStyle name="20% - Accent4 2 2 3 7 2" xfId="7216" xr:uid="{8BBAB816-C2A5-407A-92EE-B9DDF3D65FCD}"/>
    <cellStyle name="20% - Accent4 2 2 3 8" xfId="7217" xr:uid="{CE974324-BFC3-4204-B5DA-68F65CE5AF2C}"/>
    <cellStyle name="20% - Accent4 2 2 4" xfId="7218" xr:uid="{1B8BD364-5769-4016-87D0-7521B5ED2DC7}"/>
    <cellStyle name="20% - Accent4 2 2 4 2" xfId="7219" xr:uid="{0CA4FADB-B07B-45B1-97A1-25CC49975051}"/>
    <cellStyle name="20% - Accent4 2 2 4 2 2" xfId="7220" xr:uid="{7A20EB15-182B-48DE-8C1E-0AF65C7CF503}"/>
    <cellStyle name="20% - Accent4 2 2 4 2 2 2" xfId="7221" xr:uid="{BA8C54B1-56C2-453A-919F-F4B6304B739F}"/>
    <cellStyle name="20% - Accent4 2 2 4 2 3" xfId="7222" xr:uid="{86C3072B-B0DC-41C4-8875-613C64E493ED}"/>
    <cellStyle name="20% - Accent4 2 2 4 2 3 2" xfId="7223" xr:uid="{CB144637-D508-4577-B921-244AAF9E84A7}"/>
    <cellStyle name="20% - Accent4 2 2 4 2 4" xfId="7224" xr:uid="{FC6A6FD5-73BC-4581-B955-28E02C8666EC}"/>
    <cellStyle name="20% - Accent4 2 2 4 3" xfId="7225" xr:uid="{5EB5FD37-2F02-4A18-803B-1F84609BD55F}"/>
    <cellStyle name="20% - Accent4 2 2 4 3 2" xfId="7226" xr:uid="{004B6660-6BE6-43A3-9E14-E0249DE21808}"/>
    <cellStyle name="20% - Accent4 2 2 4 4" xfId="7227" xr:uid="{93CDA326-5FF8-4FCE-90B1-93058D28A6A5}"/>
    <cellStyle name="20% - Accent4 2 2 4 4 2" xfId="7228" xr:uid="{1AD1190B-205C-4416-B375-CC26B9A89C6E}"/>
    <cellStyle name="20% - Accent4 2 2 4 5" xfId="7229" xr:uid="{015F4169-8C70-48EE-9E61-BE4151619DC8}"/>
    <cellStyle name="20% - Accent4 2 2 4 5 2" xfId="7230" xr:uid="{C58651CC-4742-42B2-AEA8-2621F51D61DF}"/>
    <cellStyle name="20% - Accent4 2 2 4 6" xfId="7231" xr:uid="{1286FC90-822B-4F3A-8833-5802B8921843}"/>
    <cellStyle name="20% - Accent4 2 2 5" xfId="7232" xr:uid="{43A1B081-3482-4D22-8E5E-936124D1E384}"/>
    <cellStyle name="20% - Accent4 2 2 5 2" xfId="7233" xr:uid="{A48131AD-0D88-4983-AE22-F20774B59089}"/>
    <cellStyle name="20% - Accent4 2 2 5 2 2" xfId="7234" xr:uid="{C13A78F6-0D70-4FBF-A0B4-1C3158EF6D0D}"/>
    <cellStyle name="20% - Accent4 2 2 5 2 2 2" xfId="7235" xr:uid="{032CBA72-9964-41D0-BB16-BFE30F7229FD}"/>
    <cellStyle name="20% - Accent4 2 2 5 2 3" xfId="7236" xr:uid="{1F3F27D9-4E82-48F1-94D2-1A249384C143}"/>
    <cellStyle name="20% - Accent4 2 2 5 2 3 2" xfId="7237" xr:uid="{0AC2CF9D-9FD8-42E5-B3A8-A9E235038CCD}"/>
    <cellStyle name="20% - Accent4 2 2 5 2 4" xfId="7238" xr:uid="{5E7B0207-7A6C-4A38-B450-102EBB391302}"/>
    <cellStyle name="20% - Accent4 2 2 5 3" xfId="7239" xr:uid="{CC642B4E-3964-4854-BA29-17CA369A5EA0}"/>
    <cellStyle name="20% - Accent4 2 2 5 3 2" xfId="7240" xr:uid="{8835A917-483C-4011-BC9A-C0BF4B9F0499}"/>
    <cellStyle name="20% - Accent4 2 2 5 4" xfId="7241" xr:uid="{DA101CF5-1E3B-4D83-8167-D7F6803F0098}"/>
    <cellStyle name="20% - Accent4 2 2 5 4 2" xfId="7242" xr:uid="{D08034F4-456D-4D55-AC11-A89EE849413A}"/>
    <cellStyle name="20% - Accent4 2 2 5 5" xfId="7243" xr:uid="{7B25158E-48BF-484F-B2E1-B7D62F082B12}"/>
    <cellStyle name="20% - Accent4 2 2 5 5 2" xfId="7244" xr:uid="{F2D1AB68-0E56-4CFC-802B-B0B369B683DE}"/>
    <cellStyle name="20% - Accent4 2 2 5 6" xfId="7245" xr:uid="{B0AE4829-F831-4F13-9E89-BA41AA968D8F}"/>
    <cellStyle name="20% - Accent4 2 2 6" xfId="7246" xr:uid="{E9F274C7-9CDA-47B7-B093-4324B3BE0294}"/>
    <cellStyle name="20% - Accent4 2 2 6 2" xfId="7247" xr:uid="{48029506-E62B-450D-8BB4-1F0A1B7C2B40}"/>
    <cellStyle name="20% - Accent4 2 2 6 2 2" xfId="7248" xr:uid="{191DBE81-83D3-4F49-9D31-1C57F46AA4B1}"/>
    <cellStyle name="20% - Accent4 2 2 6 3" xfId="7249" xr:uid="{433F78EA-FB60-4302-BD5C-805C67A26640}"/>
    <cellStyle name="20% - Accent4 2 2 6 3 2" xfId="7250" xr:uid="{A81A4179-ECCE-43B7-9745-3F6DCABE07FA}"/>
    <cellStyle name="20% - Accent4 2 2 6 4" xfId="7251" xr:uid="{ED65750E-4BE6-4F58-9B86-FBC90DFAE8F6}"/>
    <cellStyle name="20% - Accent4 2 2 7" xfId="7252" xr:uid="{C8ECECFC-DEFB-4AA8-A1FA-5024C5D6E54D}"/>
    <cellStyle name="20% - Accent4 2 2 7 2" xfId="7253" xr:uid="{A6C338D3-63E7-4AC5-8993-78AEAEA11A59}"/>
    <cellStyle name="20% - Accent4 2 2 8" xfId="7254" xr:uid="{BF504A94-B143-46CC-AC26-94C575C46257}"/>
    <cellStyle name="20% - Accent4 2 2 8 2" xfId="7255" xr:uid="{914D514E-E144-43B9-87F3-298338C0891E}"/>
    <cellStyle name="20% - Accent4 2 2 9" xfId="7256" xr:uid="{6559D42C-F66B-42E2-AF04-F57C623D4726}"/>
    <cellStyle name="20% - Accent4 2 2 9 2" xfId="7257" xr:uid="{50291152-CBA9-47FA-ADF0-9E8C67738798}"/>
    <cellStyle name="20% - Accent4 2 3" xfId="7258" xr:uid="{CC288D1F-6E79-4ABD-84CE-854D34B44253}"/>
    <cellStyle name="20% - Accent4 2 3 10" xfId="7259" xr:uid="{48F1D0F8-14AA-4D55-BEEF-91A76114C985}"/>
    <cellStyle name="20% - Accent4 2 3 2" xfId="7260" xr:uid="{0B602EF8-9BF6-48AD-91C5-EA4DAE89F4DB}"/>
    <cellStyle name="20% - Accent4 2 3 2 2" xfId="7261" xr:uid="{126EED50-964F-4ACF-AED7-589D11045D35}"/>
    <cellStyle name="20% - Accent4 2 3 2 2 2" xfId="7262" xr:uid="{E4815506-2F2E-4769-A8E4-638361209CCE}"/>
    <cellStyle name="20% - Accent4 2 3 2 2 2 2" xfId="7263" xr:uid="{7F66752F-4C29-4820-8915-7E8839EAF8B7}"/>
    <cellStyle name="20% - Accent4 2 3 2 2 3" xfId="7264" xr:uid="{2D0C0485-563F-40D9-A7F5-E84BEB61211E}"/>
    <cellStyle name="20% - Accent4 2 3 2 2 3 2" xfId="7265" xr:uid="{396B0C5E-65B0-40E7-80D7-F3F76F690F70}"/>
    <cellStyle name="20% - Accent4 2 3 2 2 4" xfId="7266" xr:uid="{41EDE311-211E-4184-AFAF-B3F8C4564A36}"/>
    <cellStyle name="20% - Accent4 2 3 2 3" xfId="7267" xr:uid="{17DD0BC1-9433-4D70-8371-ED866D21D509}"/>
    <cellStyle name="20% - Accent4 2 3 2 3 2" xfId="7268" xr:uid="{1911A45D-7609-4E8D-A2EA-83362C82F659}"/>
    <cellStyle name="20% - Accent4 2 3 2 4" xfId="7269" xr:uid="{3756E84C-C1E9-43A0-9AD5-C5D3E68FCCAA}"/>
    <cellStyle name="20% - Accent4 2 3 2 4 2" xfId="7270" xr:uid="{5038AB41-9C8F-43C2-84F2-514486C9AEE2}"/>
    <cellStyle name="20% - Accent4 2 3 2 5" xfId="7271" xr:uid="{6B543658-1906-44C3-AD8D-7AA5DC33975F}"/>
    <cellStyle name="20% - Accent4 2 3 2 5 2" xfId="7272" xr:uid="{F04DA9B6-12A6-45CB-9284-DC065BC3A08B}"/>
    <cellStyle name="20% - Accent4 2 3 2 6" xfId="7273" xr:uid="{BF64EFCD-A87F-42B3-B819-615815BAC492}"/>
    <cellStyle name="20% - Accent4 2 3 2 6 2" xfId="7274" xr:uid="{C4C36751-C24B-4BFD-8930-5E768C0A19A1}"/>
    <cellStyle name="20% - Accent4 2 3 2 7" xfId="7275" xr:uid="{F08B0D28-9DF8-4A7A-B0D2-204EF2472DEA}"/>
    <cellStyle name="20% - Accent4 2 3 2 7 2" xfId="7276" xr:uid="{06712693-9E18-45CB-8405-25CED0D1CCA0}"/>
    <cellStyle name="20% - Accent4 2 3 2 8" xfId="7277" xr:uid="{7B3D15D6-00D1-4850-9C09-B1E9DCE50B3A}"/>
    <cellStyle name="20% - Accent4 2 3 3" xfId="7278" xr:uid="{FE116010-A34E-4938-9735-66CF1A79E056}"/>
    <cellStyle name="20% - Accent4 2 3 3 2" xfId="7279" xr:uid="{A48D1B1A-470E-4C11-90F8-4B3B50B25FAF}"/>
    <cellStyle name="20% - Accent4 2 3 3 2 2" xfId="7280" xr:uid="{E7F8135E-960C-447A-99DF-650F354D7B36}"/>
    <cellStyle name="20% - Accent4 2 3 3 2 2 2" xfId="7281" xr:uid="{14D1632F-1C5F-4147-B7EE-373043ED271B}"/>
    <cellStyle name="20% - Accent4 2 3 3 2 3" xfId="7282" xr:uid="{774C25D9-81D7-474C-8A5A-08C284DCEF56}"/>
    <cellStyle name="20% - Accent4 2 3 3 2 3 2" xfId="7283" xr:uid="{475FF838-6C6A-4121-B5A5-3014B7836546}"/>
    <cellStyle name="20% - Accent4 2 3 3 2 4" xfId="7284" xr:uid="{65142E35-6DA3-415B-8AEF-793391ED6D9E}"/>
    <cellStyle name="20% - Accent4 2 3 3 3" xfId="7285" xr:uid="{4358BF08-07A4-4E22-A7D6-53D70702F849}"/>
    <cellStyle name="20% - Accent4 2 3 3 3 2" xfId="7286" xr:uid="{E2842271-EC82-455C-9331-FE88C3DD5DF6}"/>
    <cellStyle name="20% - Accent4 2 3 3 4" xfId="7287" xr:uid="{60B2F58F-AFD8-4DEC-A53A-012BD818277A}"/>
    <cellStyle name="20% - Accent4 2 3 3 4 2" xfId="7288" xr:uid="{2CC71BAC-4626-4FE2-9168-CCF5A6015872}"/>
    <cellStyle name="20% - Accent4 2 3 3 5" xfId="7289" xr:uid="{CDADF129-F1D5-45BD-9A47-6A51F9930EA6}"/>
    <cellStyle name="20% - Accent4 2 3 3 5 2" xfId="7290" xr:uid="{3D29EFB9-0E3A-44DD-9D8A-112BFEE59728}"/>
    <cellStyle name="20% - Accent4 2 3 3 6" xfId="7291" xr:uid="{676DA618-9351-43E2-A825-2A81F4A604BF}"/>
    <cellStyle name="20% - Accent4 2 3 4" xfId="7292" xr:uid="{D212D231-3D06-4C67-8DC5-898B18D37819}"/>
    <cellStyle name="20% - Accent4 2 3 4 2" xfId="7293" xr:uid="{3F7CC0E6-BD2D-46F2-8275-1C4DFDE83507}"/>
    <cellStyle name="20% - Accent4 2 3 4 2 2" xfId="7294" xr:uid="{7EB18244-88C0-4950-8FAE-85222420BFD1}"/>
    <cellStyle name="20% - Accent4 2 3 4 3" xfId="7295" xr:uid="{30D1A6C1-A5A2-4C14-A5F1-224B47902989}"/>
    <cellStyle name="20% - Accent4 2 3 4 3 2" xfId="7296" xr:uid="{F685B03D-34E2-4B3B-B77A-021E45E1A980}"/>
    <cellStyle name="20% - Accent4 2 3 4 4" xfId="7297" xr:uid="{E455503F-1205-46C7-A4ED-23613B88C02B}"/>
    <cellStyle name="20% - Accent4 2 3 5" xfId="7298" xr:uid="{F5D76710-91D4-43C7-A15D-19B7B550A67A}"/>
    <cellStyle name="20% - Accent4 2 3 5 2" xfId="7299" xr:uid="{DF35CA86-8855-4B8A-A81B-5D68268930DD}"/>
    <cellStyle name="20% - Accent4 2 3 6" xfId="7300" xr:uid="{6D536BD1-1FBA-49A3-BC7C-9E42A4B1EE7B}"/>
    <cellStyle name="20% - Accent4 2 3 6 2" xfId="7301" xr:uid="{256B7A83-E8A6-4937-A88D-B177CC94CA4D}"/>
    <cellStyle name="20% - Accent4 2 3 7" xfId="7302" xr:uid="{EAB4E154-26D6-4AAC-96EC-8BC306739A58}"/>
    <cellStyle name="20% - Accent4 2 3 7 2" xfId="7303" xr:uid="{C231E994-D4CA-4889-A4CA-9D6F03C98905}"/>
    <cellStyle name="20% - Accent4 2 3 8" xfId="7304" xr:uid="{E49D31B5-CF71-4456-9885-3F4FCC3F47E9}"/>
    <cellStyle name="20% - Accent4 2 3 8 2" xfId="7305" xr:uid="{67CB0BF9-707B-4099-953A-F7E30D781425}"/>
    <cellStyle name="20% - Accent4 2 3 9" xfId="7306" xr:uid="{F0CD52A1-DCB8-4F35-9499-55C362575608}"/>
    <cellStyle name="20% - Accent4 2 3 9 2" xfId="7307" xr:uid="{0673E123-26E0-4ECA-A746-49500BCE4D63}"/>
    <cellStyle name="20% - Accent4 2 4" xfId="7308" xr:uid="{707CB027-A50A-4948-9098-962493CC57D4}"/>
    <cellStyle name="20% - Accent4 2 4 10" xfId="7309" xr:uid="{0D05E341-A797-41A4-97F6-FC2268FEA77D}"/>
    <cellStyle name="20% - Accent4 2 4 2" xfId="7310" xr:uid="{1C13FFF9-2272-43D9-821C-AA7B4823C135}"/>
    <cellStyle name="20% - Accent4 2 4 2 2" xfId="7311" xr:uid="{92A1C1B8-0A26-40D4-A77F-9757C2B931AE}"/>
    <cellStyle name="20% - Accent4 2 4 2 2 2" xfId="7312" xr:uid="{E165D9FD-CB7A-4188-9845-3E4E54C2308F}"/>
    <cellStyle name="20% - Accent4 2 4 2 2 2 2" xfId="7313" xr:uid="{5186BF44-C663-4D48-997A-2110B5C5F460}"/>
    <cellStyle name="20% - Accent4 2 4 2 2 3" xfId="7314" xr:uid="{35B1C5C1-DE48-4E9F-BEDB-177BDBA85D16}"/>
    <cellStyle name="20% - Accent4 2 4 2 2 3 2" xfId="7315" xr:uid="{0B5E787C-1A46-48A5-8297-DB058511A242}"/>
    <cellStyle name="20% - Accent4 2 4 2 2 4" xfId="7316" xr:uid="{140CF4CF-0006-47D2-9574-D39F0678B1C1}"/>
    <cellStyle name="20% - Accent4 2 4 2 3" xfId="7317" xr:uid="{39E8F772-3E9E-4E2A-8852-0CFF49E62F99}"/>
    <cellStyle name="20% - Accent4 2 4 2 3 2" xfId="7318" xr:uid="{00BCE207-CFF3-4AAC-859E-96EC7E6698E5}"/>
    <cellStyle name="20% - Accent4 2 4 2 4" xfId="7319" xr:uid="{6036DA88-B212-406E-A924-DC55501CD72F}"/>
    <cellStyle name="20% - Accent4 2 4 2 4 2" xfId="7320" xr:uid="{A52B365B-7002-4654-802A-24054DBC3C2A}"/>
    <cellStyle name="20% - Accent4 2 4 2 5" xfId="7321" xr:uid="{8748ACAC-3A93-4F36-8A98-5CC29E94256E}"/>
    <cellStyle name="20% - Accent4 2 4 2 5 2" xfId="7322" xr:uid="{31129E91-E2A4-4935-8E2B-14EB5312039F}"/>
    <cellStyle name="20% - Accent4 2 4 2 6" xfId="7323" xr:uid="{A78D4BBD-6073-4FC0-B0D5-F0E3CA88FE45}"/>
    <cellStyle name="20% - Accent4 2 4 3" xfId="7324" xr:uid="{27F28633-805B-4CEA-BC96-6A90754EEBF7}"/>
    <cellStyle name="20% - Accent4 2 4 3 2" xfId="7325" xr:uid="{F54D0444-F163-4FAF-9BC7-5365F92F8361}"/>
    <cellStyle name="20% - Accent4 2 4 3 2 2" xfId="7326" xr:uid="{C4AE70AC-3543-4E99-96B1-0B5D65A9EEDE}"/>
    <cellStyle name="20% - Accent4 2 4 3 2 2 2" xfId="7327" xr:uid="{17891576-6624-43EA-8D20-F2875A820E32}"/>
    <cellStyle name="20% - Accent4 2 4 3 2 3" xfId="7328" xr:uid="{19D6DCA2-05AF-498F-962C-10363B9BC24A}"/>
    <cellStyle name="20% - Accent4 2 4 3 2 3 2" xfId="7329" xr:uid="{FC32BD2F-BB39-40D5-AF17-8905CE84F33F}"/>
    <cellStyle name="20% - Accent4 2 4 3 2 4" xfId="7330" xr:uid="{48E6AC12-5A4F-4A24-90A6-497D3EF73CF6}"/>
    <cellStyle name="20% - Accent4 2 4 3 3" xfId="7331" xr:uid="{9FFAD4BA-C476-4855-B013-FE9B494756AD}"/>
    <cellStyle name="20% - Accent4 2 4 3 3 2" xfId="7332" xr:uid="{AFC98A88-52E8-4A30-8EB5-59D8198EA7FE}"/>
    <cellStyle name="20% - Accent4 2 4 3 4" xfId="7333" xr:uid="{603791A2-11FD-4DAA-AB41-01ADC17E598C}"/>
    <cellStyle name="20% - Accent4 2 4 3 4 2" xfId="7334" xr:uid="{3CD07256-2683-483B-8FF6-6C05EC7A09A0}"/>
    <cellStyle name="20% - Accent4 2 4 3 5" xfId="7335" xr:uid="{8064C260-63CA-4CF0-9661-3A5719ECC124}"/>
    <cellStyle name="20% - Accent4 2 4 3 5 2" xfId="7336" xr:uid="{CBD99E11-09CE-478B-B32E-F1E4A0FF1930}"/>
    <cellStyle name="20% - Accent4 2 4 3 6" xfId="7337" xr:uid="{3CFBF49C-9171-40E1-A34B-8EE12D96C7E9}"/>
    <cellStyle name="20% - Accent4 2 4 4" xfId="7338" xr:uid="{8E09A14B-C73A-48EC-9405-053649A6759D}"/>
    <cellStyle name="20% - Accent4 2 4 4 2" xfId="7339" xr:uid="{AC944009-848F-4D47-92D6-5D49D9346A6E}"/>
    <cellStyle name="20% - Accent4 2 4 4 2 2" xfId="7340" xr:uid="{9221DC28-CFE7-4D86-846A-CBB314BD776A}"/>
    <cellStyle name="20% - Accent4 2 4 4 3" xfId="7341" xr:uid="{261FFDCF-2DD0-45AB-A1AD-3881088393E6}"/>
    <cellStyle name="20% - Accent4 2 4 4 3 2" xfId="7342" xr:uid="{E41E15F0-5CBE-4106-A3CD-5F88F45550C8}"/>
    <cellStyle name="20% - Accent4 2 4 4 4" xfId="7343" xr:uid="{A3C7024A-ECD9-478F-BB77-E89B724C2229}"/>
    <cellStyle name="20% - Accent4 2 4 5" xfId="7344" xr:uid="{A63B69B5-1E8E-4837-9D2C-CCA32B84DA57}"/>
    <cellStyle name="20% - Accent4 2 4 5 2" xfId="7345" xr:uid="{2E0EB5FE-B5AF-4E15-91DD-CB419A0FEEC3}"/>
    <cellStyle name="20% - Accent4 2 4 6" xfId="7346" xr:uid="{09D60C8C-6B1D-43B2-8831-DF4DBBCBCE05}"/>
    <cellStyle name="20% - Accent4 2 4 6 2" xfId="7347" xr:uid="{3043983C-C928-4F65-8016-0657718921AB}"/>
    <cellStyle name="20% - Accent4 2 4 7" xfId="7348" xr:uid="{FF74832C-6653-41F2-85A5-124C7C283F8F}"/>
    <cellStyle name="20% - Accent4 2 4 7 2" xfId="7349" xr:uid="{2B8F8917-23BA-48F8-9479-839FE4CF82DE}"/>
    <cellStyle name="20% - Accent4 2 4 8" xfId="7350" xr:uid="{16BD38B5-F004-4FFC-A747-4F17D09FFE7A}"/>
    <cellStyle name="20% - Accent4 2 4 8 2" xfId="7351" xr:uid="{C0381B89-DF89-490A-B739-9582627CDF5D}"/>
    <cellStyle name="20% - Accent4 2 4 9" xfId="7352" xr:uid="{E070AD84-7952-4D6F-BA53-010B687A3237}"/>
    <cellStyle name="20% - Accent4 2 4 9 2" xfId="7353" xr:uid="{3B402D11-FE81-4CBA-AF0D-2BF1EB2FE4AB}"/>
    <cellStyle name="20% - Accent4 2 5" xfId="7354" xr:uid="{72545DE7-7A54-4D95-9EAB-B32CDF448456}"/>
    <cellStyle name="20% - Accent4 2 5 2" xfId="7355" xr:uid="{A636FC35-47FF-4BF0-91CF-DBD9784061CA}"/>
    <cellStyle name="20% - Accent4 2 5 2 2" xfId="7356" xr:uid="{9C4F9467-4856-4B86-8CDA-40304E6A9077}"/>
    <cellStyle name="20% - Accent4 2 5 2 2 2" xfId="7357" xr:uid="{A6A0B82F-DC40-41B0-AF6F-A763A2D6FF33}"/>
    <cellStyle name="20% - Accent4 2 5 2 2 2 2" xfId="7358" xr:uid="{768C2F41-2AC9-4FFB-9D4F-216C34C5A881}"/>
    <cellStyle name="20% - Accent4 2 5 2 2 3" xfId="7359" xr:uid="{0356209A-A436-417F-AE5A-DC6D8680F073}"/>
    <cellStyle name="20% - Accent4 2 5 2 2 3 2" xfId="7360" xr:uid="{8B733EC5-0210-4B88-8D89-BD29587C999C}"/>
    <cellStyle name="20% - Accent4 2 5 2 2 4" xfId="7361" xr:uid="{6C1F828B-1BFA-457C-9CF5-E72AD8A0D915}"/>
    <cellStyle name="20% - Accent4 2 5 2 3" xfId="7362" xr:uid="{71E4F063-1691-4D9B-BC38-061112381615}"/>
    <cellStyle name="20% - Accent4 2 5 2 3 2" xfId="7363" xr:uid="{DFEC2593-17CF-4924-9988-B3D4460977D4}"/>
    <cellStyle name="20% - Accent4 2 5 2 4" xfId="7364" xr:uid="{ED1284CE-A3E6-4852-A5EA-71F9D198C5A9}"/>
    <cellStyle name="20% - Accent4 2 5 2 4 2" xfId="7365" xr:uid="{3692AEEC-6617-4502-AC87-93FF38F996DB}"/>
    <cellStyle name="20% - Accent4 2 5 2 5" xfId="7366" xr:uid="{87F56A1A-0B61-4DED-90DF-174560023084}"/>
    <cellStyle name="20% - Accent4 2 5 2 5 2" xfId="7367" xr:uid="{141B1E2B-34B4-4860-9B68-A66D1944D479}"/>
    <cellStyle name="20% - Accent4 2 5 2 6" xfId="7368" xr:uid="{E8F56BD9-774D-4F87-8404-A7BF5A6F05A3}"/>
    <cellStyle name="20% - Accent4 2 5 3" xfId="7369" xr:uid="{3CE8F086-34C0-4AF7-8D17-5FA0174D833D}"/>
    <cellStyle name="20% - Accent4 2 5 3 2" xfId="7370" xr:uid="{B83C8B1D-53C9-422D-92A7-E56E111A796D}"/>
    <cellStyle name="20% - Accent4 2 5 3 2 2" xfId="7371" xr:uid="{B426BFA3-CA7A-4D77-87F1-AD7007EE1E95}"/>
    <cellStyle name="20% - Accent4 2 5 3 2 2 2" xfId="7372" xr:uid="{FE9DC501-8E5F-478A-9B48-984CF8642F0D}"/>
    <cellStyle name="20% - Accent4 2 5 3 2 3" xfId="7373" xr:uid="{D3807429-5178-458F-9232-EEE83C34093B}"/>
    <cellStyle name="20% - Accent4 2 5 3 2 3 2" xfId="7374" xr:uid="{ADBB732A-4640-4D27-95C6-990AE9762960}"/>
    <cellStyle name="20% - Accent4 2 5 3 2 4" xfId="7375" xr:uid="{D0709D9C-ADD1-4E28-ABB5-386E91AE0B64}"/>
    <cellStyle name="20% - Accent4 2 5 3 3" xfId="7376" xr:uid="{A1E0C4ED-5BC9-4E5B-A9ED-C00F457FC5C4}"/>
    <cellStyle name="20% - Accent4 2 5 3 3 2" xfId="7377" xr:uid="{B49A39D4-E575-4AC5-AEC3-E1181D4D2023}"/>
    <cellStyle name="20% - Accent4 2 5 3 4" xfId="7378" xr:uid="{34136D1A-99E6-4CE3-B0FC-45195213F95A}"/>
    <cellStyle name="20% - Accent4 2 5 3 4 2" xfId="7379" xr:uid="{2DF86DE5-C355-4C2C-B5CE-3C149A674F80}"/>
    <cellStyle name="20% - Accent4 2 5 3 5" xfId="7380" xr:uid="{FC012805-4361-42C9-B344-F5B99A9D092F}"/>
    <cellStyle name="20% - Accent4 2 5 3 5 2" xfId="7381" xr:uid="{A6C6AC2E-57A7-41C1-BB13-561A3172D4D4}"/>
    <cellStyle name="20% - Accent4 2 5 3 6" xfId="7382" xr:uid="{A52A7BC0-6467-4EE0-961B-74CEE8238282}"/>
    <cellStyle name="20% - Accent4 2 5 4" xfId="7383" xr:uid="{4D16058D-0BA8-4F33-9E45-CF7DAE07FB9A}"/>
    <cellStyle name="20% - Accent4 2 5 4 2" xfId="7384" xr:uid="{D843EE72-9E6E-4A51-B551-8060650354B8}"/>
    <cellStyle name="20% - Accent4 2 5 4 2 2" xfId="7385" xr:uid="{DC843DD0-D728-4968-B47D-B417A26D6435}"/>
    <cellStyle name="20% - Accent4 2 5 4 3" xfId="7386" xr:uid="{6653FA93-8129-4866-9A34-A318626A5A68}"/>
    <cellStyle name="20% - Accent4 2 5 4 3 2" xfId="7387" xr:uid="{FA83C421-F750-4324-B71E-C58A147055D1}"/>
    <cellStyle name="20% - Accent4 2 5 4 4" xfId="7388" xr:uid="{165D47B7-6DA5-4EEB-9EA0-5E0BB9604598}"/>
    <cellStyle name="20% - Accent4 2 5 5" xfId="7389" xr:uid="{9E061712-4793-4018-A34A-3A1E64E82FFA}"/>
    <cellStyle name="20% - Accent4 2 5 5 2" xfId="7390" xr:uid="{632E039C-6BC4-4C8F-80BB-C19A2E0BC7A2}"/>
    <cellStyle name="20% - Accent4 2 5 6" xfId="7391" xr:uid="{7FF5AA6B-3AF4-454C-97E0-3BC1CD3531D2}"/>
    <cellStyle name="20% - Accent4 2 5 6 2" xfId="7392" xr:uid="{31306E89-6DBD-42C5-9332-3D3F9B331197}"/>
    <cellStyle name="20% - Accent4 2 5 7" xfId="7393" xr:uid="{B8F3F962-C253-453A-8D45-5DBCAD662D90}"/>
    <cellStyle name="20% - Accent4 2 5 7 2" xfId="7394" xr:uid="{53092574-3C7C-4074-AF39-BC94C12889AD}"/>
    <cellStyle name="20% - Accent4 2 5 8" xfId="7395" xr:uid="{4CE4B9FC-2D2F-4EDA-8550-C8467C936F58}"/>
    <cellStyle name="20% - Accent4 2 6" xfId="7396" xr:uid="{0D899039-6B8B-47D9-9273-E05FA38F0C7E}"/>
    <cellStyle name="20% - Accent4 2 6 2" xfId="7397" xr:uid="{E85E4B5D-11C1-4822-B897-25707BDEF6AC}"/>
    <cellStyle name="20% - Accent4 2 6 2 2" xfId="7398" xr:uid="{D42A4D35-2BA6-450B-8D2B-4D8EE873A9AC}"/>
    <cellStyle name="20% - Accent4 2 6 2 2 2" xfId="7399" xr:uid="{47E5598E-2101-4539-A39A-2207E9391768}"/>
    <cellStyle name="20% - Accent4 2 6 2 3" xfId="7400" xr:uid="{BB54E03D-14BF-43E1-ABBB-C47A93127FDC}"/>
    <cellStyle name="20% - Accent4 2 6 2 3 2" xfId="7401" xr:uid="{886650E7-F0C0-4033-B2F1-B21531FF8521}"/>
    <cellStyle name="20% - Accent4 2 6 2 4" xfId="7402" xr:uid="{E9915221-C7A8-4FAA-A6F2-859050129761}"/>
    <cellStyle name="20% - Accent4 2 6 3" xfId="7403" xr:uid="{69B4A145-F6AB-42A4-8440-098C997F9989}"/>
    <cellStyle name="20% - Accent4 2 6 3 2" xfId="7404" xr:uid="{D76AACF5-2536-4197-8903-B6B9C945F5DD}"/>
    <cellStyle name="20% - Accent4 2 6 4" xfId="7405" xr:uid="{3F0030A8-95AB-43CF-B956-31E191AD1394}"/>
    <cellStyle name="20% - Accent4 2 6 4 2" xfId="7406" xr:uid="{A9B42EB4-02C4-421F-A2CD-C8F42A5FA955}"/>
    <cellStyle name="20% - Accent4 2 6 5" xfId="7407" xr:uid="{D506F481-7FDB-4245-A25B-FDEAC0827742}"/>
    <cellStyle name="20% - Accent4 2 6 5 2" xfId="7408" xr:uid="{860B920C-E4AD-4A54-AB61-B3FAAC3073F5}"/>
    <cellStyle name="20% - Accent4 2 6 6" xfId="7409" xr:uid="{264B0177-B404-493F-AC7C-83AA42003032}"/>
    <cellStyle name="20% - Accent4 2 7" xfId="7410" xr:uid="{28466E77-E0D3-47A2-902F-B9DFEE69CD0A}"/>
    <cellStyle name="20% - Accent4 2 7 2" xfId="7411" xr:uid="{B3E5E92D-7204-4B09-971F-62D0AF2A2DA7}"/>
    <cellStyle name="20% - Accent4 2 7 2 2" xfId="7412" xr:uid="{070A500F-FF19-4845-A7FB-D9EE620665E1}"/>
    <cellStyle name="20% - Accent4 2 7 2 2 2" xfId="7413" xr:uid="{0CE8C3E9-DC65-42D6-8CEF-5129F5F0E6FE}"/>
    <cellStyle name="20% - Accent4 2 7 2 3" xfId="7414" xr:uid="{6B1AE97E-5CCD-4B3A-B44B-14908047666F}"/>
    <cellStyle name="20% - Accent4 2 7 2 3 2" xfId="7415" xr:uid="{744C02AC-3650-4A22-A679-A68730171705}"/>
    <cellStyle name="20% - Accent4 2 7 2 4" xfId="7416" xr:uid="{E8DFA504-1682-4A03-AA52-9B8B9EE57E6F}"/>
    <cellStyle name="20% - Accent4 2 7 3" xfId="7417" xr:uid="{8201342D-20CF-4D3E-AA8C-0572CDC4FE1E}"/>
    <cellStyle name="20% - Accent4 2 7 3 2" xfId="7418" xr:uid="{D8EB27F9-9A83-40A5-AD07-80DE8A61500C}"/>
    <cellStyle name="20% - Accent4 2 7 4" xfId="7419" xr:uid="{9EAC6B1F-C58F-4026-A6FF-A1E8E9B53917}"/>
    <cellStyle name="20% - Accent4 2 7 4 2" xfId="7420" xr:uid="{C7E6D49A-0D5C-49CF-A26E-43E127427225}"/>
    <cellStyle name="20% - Accent4 2 7 5" xfId="7421" xr:uid="{59E113CB-2D37-45BC-AA22-212739F358A2}"/>
    <cellStyle name="20% - Accent4 2 7 5 2" xfId="7422" xr:uid="{C6126908-A911-4B75-BB38-0A0E57391D59}"/>
    <cellStyle name="20% - Accent4 2 7 6" xfId="7423" xr:uid="{A17B05BB-907E-4FE4-AE05-9D810B366568}"/>
    <cellStyle name="20% - Accent4 2 8" xfId="7424" xr:uid="{2B68202A-A70D-4D4B-9984-5B2B2354CF15}"/>
    <cellStyle name="20% - Accent4 2 8 2" xfId="7425" xr:uid="{F716050D-9F26-48EB-9185-B6A9890666FC}"/>
    <cellStyle name="20% - Accent4 2 8 2 2" xfId="7426" xr:uid="{A0C295E4-4CFE-453B-9D36-65445AEC1787}"/>
    <cellStyle name="20% - Accent4 2 8 3" xfId="7427" xr:uid="{D8D04059-2753-4A0A-9F92-FA8C70B07473}"/>
    <cellStyle name="20% - Accent4 2 8 3 2" xfId="7428" xr:uid="{7D85E2DB-4F64-4CBC-8AEF-B65E9ECF61B2}"/>
    <cellStyle name="20% - Accent4 2 8 4" xfId="7429" xr:uid="{32A96DEA-FB51-4FCF-B624-4596082C00FF}"/>
    <cellStyle name="20% - Accent4 2 9" xfId="7430" xr:uid="{76251F33-44A3-472E-A575-B48E88C94403}"/>
    <cellStyle name="20% - Accent4 2 9 2" xfId="7431" xr:uid="{2972C447-BACA-4DB5-9D25-D9B6EBB5497E}"/>
    <cellStyle name="20% - Accent4 20" xfId="7432" xr:uid="{CA90D552-D66B-4B61-8354-D64C19D460C2}"/>
    <cellStyle name="20% - Accent4 20 2" xfId="7433" xr:uid="{9AE58744-A080-4766-9910-7722473F7A4E}"/>
    <cellStyle name="20% - Accent4 20 2 2" xfId="7434" xr:uid="{DA9B0F29-632F-42C5-9113-675E2AD4C344}"/>
    <cellStyle name="20% - Accent4 20 3" xfId="7435" xr:uid="{42717995-31A9-4D3C-BA1C-C341450FCCEE}"/>
    <cellStyle name="20% - Accent4 20 3 2" xfId="7436" xr:uid="{DD681442-2BFB-4410-B36B-2022E45C97D9}"/>
    <cellStyle name="20% - Accent4 20 4" xfId="7437" xr:uid="{B34F8D9D-8D53-4871-9471-BC7F3DEC2D19}"/>
    <cellStyle name="20% - Accent4 21" xfId="7438" xr:uid="{3E59D7F1-88E8-4242-AC31-05520871280A}"/>
    <cellStyle name="20% - Accent4 21 2" xfId="7439" xr:uid="{4FAA7EBE-D5C4-415B-A56A-079A21846AA2}"/>
    <cellStyle name="20% - Accent4 21 2 2" xfId="7440" xr:uid="{E361E802-0B2B-419D-A97E-8ED0272DF65B}"/>
    <cellStyle name="20% - Accent4 21 3" xfId="7441" xr:uid="{5E4BA277-0DD4-40E6-812C-FD9483369782}"/>
    <cellStyle name="20% - Accent4 21 3 2" xfId="7442" xr:uid="{C5515674-BCAA-4D07-93DC-65F4088EB0D5}"/>
    <cellStyle name="20% - Accent4 21 4" xfId="7443" xr:uid="{FE93F7AA-E7EF-4F93-96DE-E813D5324919}"/>
    <cellStyle name="20% - Accent4 22" xfId="7444" xr:uid="{5CD17B5C-6A0C-4027-98A5-6083ABC24147}"/>
    <cellStyle name="20% - Accent4 22 2" xfId="7445" xr:uid="{5BBE524F-1430-4075-9429-F2F0278DC51E}"/>
    <cellStyle name="20% - Accent4 22 2 2" xfId="7446" xr:uid="{EAA9A0F8-1716-4EE7-8106-9EAFEF272821}"/>
    <cellStyle name="20% - Accent4 22 3" xfId="7447" xr:uid="{65854F13-BD54-471A-896E-73013B3A4454}"/>
    <cellStyle name="20% - Accent4 22 3 2" xfId="7448" xr:uid="{10BC4200-897B-48B8-9FC9-AEEA78427E34}"/>
    <cellStyle name="20% - Accent4 22 4" xfId="7449" xr:uid="{1C50C003-E690-4CA0-86C5-9DFF5E444063}"/>
    <cellStyle name="20% - Accent4 23" xfId="7450" xr:uid="{B3C97426-8D8C-4E41-BE11-A5C6C563F564}"/>
    <cellStyle name="20% - Accent4 23 2" xfId="7451" xr:uid="{DB73426D-EFAC-4B90-AFA5-5B5C6AD204CE}"/>
    <cellStyle name="20% - Accent4 23 3" xfId="7452" xr:uid="{C1084B88-085E-40E7-A64C-E6220B75FFE4}"/>
    <cellStyle name="20% - Accent4 24" xfId="7453" xr:uid="{799C479C-DC39-4E4A-A5AE-CC35BADE1889}"/>
    <cellStyle name="20% - Accent4 24 2" xfId="7454" xr:uid="{12CD6246-03D8-49A5-A0D1-0F6EE03B02F0}"/>
    <cellStyle name="20% - Accent4 25" xfId="7455" xr:uid="{8F5E4C27-A75C-47AB-AF6F-DC63AFEBF3BA}"/>
    <cellStyle name="20% - Accent4 25 2" xfId="7456" xr:uid="{29149C9D-0688-40CC-9403-8F22DA2FBCE6}"/>
    <cellStyle name="20% - Accent4 26" xfId="7457" xr:uid="{DFB92154-CA42-4697-A3EA-61DF446FB96C}"/>
    <cellStyle name="20% - Accent4 26 2" xfId="7458" xr:uid="{1C6C964C-1E72-4E63-8EF6-FAE664807053}"/>
    <cellStyle name="20% - Accent4 27" xfId="7459" xr:uid="{80E043D4-2E34-463D-AAA5-03E7EA0A6941}"/>
    <cellStyle name="20% - Accent4 27 2" xfId="7460" xr:uid="{19F6DEC3-C6D9-4A42-87A6-3507FE00C2C1}"/>
    <cellStyle name="20% - Accent4 28" xfId="7461" xr:uid="{22AE9675-E6FA-43B1-A0C2-DAD65AC7C784}"/>
    <cellStyle name="20% - Accent4 28 2" xfId="7462" xr:uid="{85AF83BF-35F5-4E66-A093-6105C94C1C4E}"/>
    <cellStyle name="20% - Accent4 29" xfId="7463" xr:uid="{027DAEEB-1BEC-4DB0-A07E-B1BADA4D99DE}"/>
    <cellStyle name="20% - Accent4 29 2" xfId="7464" xr:uid="{E3139AA6-6C6A-4F18-BF5D-F944089536D1}"/>
    <cellStyle name="20% - Accent4 3" xfId="7465" xr:uid="{E5B493BF-7109-4EB8-AB74-B745C21A8131}"/>
    <cellStyle name="20% - Accent4 3 10" xfId="7466" xr:uid="{BBBCD3EC-CB7B-46AB-BA55-79303307B48E}"/>
    <cellStyle name="20% - Accent4 3 10 2" xfId="7467" xr:uid="{88A5DEED-1A26-4809-B5E7-A08E05986E26}"/>
    <cellStyle name="20% - Accent4 3 11" xfId="7468" xr:uid="{37330CD2-02FC-4CBF-8C56-80D9B51AFCAE}"/>
    <cellStyle name="20% - Accent4 3 11 2" xfId="7469" xr:uid="{65DA0660-2080-4806-9669-05BAB7CE9CB6}"/>
    <cellStyle name="20% - Accent4 3 12" xfId="7470" xr:uid="{3E469D4D-9BDA-4C08-921E-C14F7A1F8DAB}"/>
    <cellStyle name="20% - Accent4 3 13" xfId="7471" xr:uid="{2A739000-EAC8-459F-9253-1F506B295813}"/>
    <cellStyle name="20% - Accent4 3 13 2" xfId="7472" xr:uid="{DE89CC09-1BE9-4190-8B0C-FEFEC17EB717}"/>
    <cellStyle name="20% - Accent4 3 14" xfId="7473" xr:uid="{DAECA132-EFCB-4F61-BE25-C14BF889322E}"/>
    <cellStyle name="20% - Accent4 3 14 2" xfId="7474" xr:uid="{FB50CC3A-6EDC-481E-93A8-CBE7BA96669B}"/>
    <cellStyle name="20% - Accent4 3 15" xfId="7475" xr:uid="{5B5E73F4-12AD-4760-B108-7319E217E5E9}"/>
    <cellStyle name="20% - Accent4 3 16" xfId="7476" xr:uid="{D68678E8-6CFB-4BDE-822C-E536A3EF3271}"/>
    <cellStyle name="20% - Accent4 3 17" xfId="7477" xr:uid="{2189C7A6-757B-423C-B300-F61CB5E3CCB3}"/>
    <cellStyle name="20% - Accent4 3 18" xfId="7478" xr:uid="{5763825F-BCCC-49EA-8245-111D41592BF7}"/>
    <cellStyle name="20% - Accent4 3 2" xfId="7479" xr:uid="{DDC15374-32C5-4C38-881A-A293752B12D1}"/>
    <cellStyle name="20% - Accent4 3 2 10" xfId="7480" xr:uid="{B5A50B46-A817-4141-AD89-BC984EB9526C}"/>
    <cellStyle name="20% - Accent4 3 2 10 2" xfId="7481" xr:uid="{EEA0C7D8-6093-40C7-8301-A3AC5FBCF26D}"/>
    <cellStyle name="20% - Accent4 3 2 11" xfId="7482" xr:uid="{4FA67278-7620-408C-93F1-96BB0B512327}"/>
    <cellStyle name="20% - Accent4 3 2 11 2" xfId="7483" xr:uid="{3C8F9B2D-3C97-4DDD-A967-EE0702DDAC87}"/>
    <cellStyle name="20% - Accent4 3 2 12" xfId="7484" xr:uid="{C16F116E-E54E-461F-A115-F19F717F8325}"/>
    <cellStyle name="20% - Accent4 3 2 13" xfId="7485" xr:uid="{5E69368F-257C-4558-85BA-4E3C9CEE6EA9}"/>
    <cellStyle name="20% - Accent4 3 2 14" xfId="7486" xr:uid="{BD739C6D-4A22-4715-9C39-E743BE060C3B}"/>
    <cellStyle name="20% - Accent4 3 2 2" xfId="7487" xr:uid="{71A608D5-3448-447A-8C72-9BDDAE0C51A0}"/>
    <cellStyle name="20% - Accent4 3 2 2 10" xfId="7488" xr:uid="{EB2575C2-ADC2-4564-8CE8-F6DD9FBF14F9}"/>
    <cellStyle name="20% - Accent4 3 2 2 11" xfId="7489" xr:uid="{19072F3F-4CC6-4A0E-AB1D-2A7BEFC24CF2}"/>
    <cellStyle name="20% - Accent4 3 2 2 2" xfId="7490" xr:uid="{5CEDAB07-1DD0-4BB6-99D5-F20E08960486}"/>
    <cellStyle name="20% - Accent4 3 2 2 2 2" xfId="7491" xr:uid="{1D08EBB0-081A-42D2-97C2-B9857272AE61}"/>
    <cellStyle name="20% - Accent4 3 2 2 2 2 2" xfId="7492" xr:uid="{5F971E2C-F230-46F9-A7B1-E6F80A4CA69F}"/>
    <cellStyle name="20% - Accent4 3 2 2 2 2 2 2" xfId="7493" xr:uid="{72354D39-E41D-46A3-A0DD-845CAC58CCA1}"/>
    <cellStyle name="20% - Accent4 3 2 2 2 2 3" xfId="7494" xr:uid="{B1C4FE96-5B51-4414-97D6-C9F96A5A4535}"/>
    <cellStyle name="20% - Accent4 3 2 2 2 2 3 2" xfId="7495" xr:uid="{A40F58D3-E777-4ACA-86E5-F0CC991B5BCE}"/>
    <cellStyle name="20% - Accent4 3 2 2 2 2 4" xfId="7496" xr:uid="{CC372DB9-6166-4EA5-B396-C0BB14275D99}"/>
    <cellStyle name="20% - Accent4 3 2 2 2 3" xfId="7497" xr:uid="{57BF58AA-F40F-4A32-9EAE-1943EAB94FA2}"/>
    <cellStyle name="20% - Accent4 3 2 2 2 3 2" xfId="7498" xr:uid="{CED243B9-72AF-4D60-AF15-BAA16F487C35}"/>
    <cellStyle name="20% - Accent4 3 2 2 2 4" xfId="7499" xr:uid="{7D065486-FFBF-4DA7-89CA-B7CE19A48151}"/>
    <cellStyle name="20% - Accent4 3 2 2 2 4 2" xfId="7500" xr:uid="{60868341-3A9E-4D9C-9998-3F1714DD48BE}"/>
    <cellStyle name="20% - Accent4 3 2 2 2 5" xfId="7501" xr:uid="{00DF66A5-B59B-480B-A8BD-44AADD6EC813}"/>
    <cellStyle name="20% - Accent4 3 2 2 2 5 2" xfId="7502" xr:uid="{08B44796-C650-4867-BE21-45F01F2E38FF}"/>
    <cellStyle name="20% - Accent4 3 2 2 2 6" xfId="7503" xr:uid="{2C684C58-9F6A-4F2C-AC0B-C3FA9A64F737}"/>
    <cellStyle name="20% - Accent4 3 2 2 2 7" xfId="7504" xr:uid="{59B0B21D-88E3-4317-8F3B-9FC597C7769B}"/>
    <cellStyle name="20% - Accent4 3 2 2 3" xfId="7505" xr:uid="{910B227B-EFB9-41C2-BE4B-5762D386E7F7}"/>
    <cellStyle name="20% - Accent4 3 2 2 3 2" xfId="7506" xr:uid="{C2B02C25-AD80-4CAA-9637-B738EA86EB77}"/>
    <cellStyle name="20% - Accent4 3 2 2 3 2 2" xfId="7507" xr:uid="{78D8D7AD-9787-4E39-B898-5CDCF6F4D8F0}"/>
    <cellStyle name="20% - Accent4 3 2 2 3 2 2 2" xfId="7508" xr:uid="{CA96B042-A4DC-4BAA-B810-C359BE3B8002}"/>
    <cellStyle name="20% - Accent4 3 2 2 3 2 3" xfId="7509" xr:uid="{D5784EC0-4F82-4B13-A77A-9152013F5FC2}"/>
    <cellStyle name="20% - Accent4 3 2 2 3 2 3 2" xfId="7510" xr:uid="{9511EC9E-A71E-4AA2-A9DA-CB852055DF8B}"/>
    <cellStyle name="20% - Accent4 3 2 2 3 2 4" xfId="7511" xr:uid="{2AC193D4-F9F6-49BC-BAD0-B8393CB2C6FC}"/>
    <cellStyle name="20% - Accent4 3 2 2 3 3" xfId="7512" xr:uid="{74B81E81-3DF2-4DAE-8F57-4F9BD9EECE7D}"/>
    <cellStyle name="20% - Accent4 3 2 2 3 3 2" xfId="7513" xr:uid="{993BD09C-7DA7-41BE-BB52-EE03FE4CC398}"/>
    <cellStyle name="20% - Accent4 3 2 2 3 4" xfId="7514" xr:uid="{2DCD1571-7C82-4E19-87B3-D5F9704A207E}"/>
    <cellStyle name="20% - Accent4 3 2 2 3 4 2" xfId="7515" xr:uid="{4C255563-5FA5-4EDE-826E-108359D1694D}"/>
    <cellStyle name="20% - Accent4 3 2 2 3 5" xfId="7516" xr:uid="{768E1838-08A0-4450-9103-0936876323A9}"/>
    <cellStyle name="20% - Accent4 3 2 2 3 5 2" xfId="7517" xr:uid="{1229EB2E-B66C-4C5C-8B48-1E43A5F6FE4A}"/>
    <cellStyle name="20% - Accent4 3 2 2 3 6" xfId="7518" xr:uid="{93835EB3-C09C-4398-8045-04798F3DD74D}"/>
    <cellStyle name="20% - Accent4 3 2 2 4" xfId="7519" xr:uid="{292B762F-0B30-4DBB-9044-D4BA78E74EF7}"/>
    <cellStyle name="20% - Accent4 3 2 2 4 2" xfId="7520" xr:uid="{FFED7BFB-8FDB-461C-9A81-C93E557A77C2}"/>
    <cellStyle name="20% - Accent4 3 2 2 4 2 2" xfId="7521" xr:uid="{609C1B2D-CDC7-4BE2-81C1-FBCD9DFAAE63}"/>
    <cellStyle name="20% - Accent4 3 2 2 4 3" xfId="7522" xr:uid="{4E51D518-E8AA-4C70-B712-5FFFD232E522}"/>
    <cellStyle name="20% - Accent4 3 2 2 4 3 2" xfId="7523" xr:uid="{288FAFEB-EF57-438A-8086-AE94310B4C12}"/>
    <cellStyle name="20% - Accent4 3 2 2 4 4" xfId="7524" xr:uid="{AE9F6858-F84B-4CDA-B400-ACF268EC187E}"/>
    <cellStyle name="20% - Accent4 3 2 2 5" xfId="7525" xr:uid="{BE9855AD-6CDB-4401-9C99-DEB45C5B2559}"/>
    <cellStyle name="20% - Accent4 3 2 2 5 2" xfId="7526" xr:uid="{D845214D-2455-44DC-AA43-4689F0C3D6EE}"/>
    <cellStyle name="20% - Accent4 3 2 2 6" xfId="7527" xr:uid="{644EC1C5-A7C7-452C-89E9-97F80B41F3AD}"/>
    <cellStyle name="20% - Accent4 3 2 2 6 2" xfId="7528" xr:uid="{CD03467C-834E-46BE-8827-7A3087B7AD93}"/>
    <cellStyle name="20% - Accent4 3 2 2 7" xfId="7529" xr:uid="{33A92DB1-5EBB-42C9-BF39-B3D150350BAA}"/>
    <cellStyle name="20% - Accent4 3 2 2 7 2" xfId="7530" xr:uid="{A8259A45-EE5D-433E-A4B7-28E2BC6089D2}"/>
    <cellStyle name="20% - Accent4 3 2 2 8" xfId="7531" xr:uid="{19641387-1CE5-4041-9EF2-D6B836E133E3}"/>
    <cellStyle name="20% - Accent4 3 2 2 8 2" xfId="7532" xr:uid="{76FCD5C7-ACFD-4E56-AA49-8A6AA2263EA1}"/>
    <cellStyle name="20% - Accent4 3 2 2 9" xfId="7533" xr:uid="{1E6DE5DE-E44F-432F-A85F-509BA258A347}"/>
    <cellStyle name="20% - Accent4 3 2 2 9 2" xfId="7534" xr:uid="{F747096E-F9A2-4DFD-BB93-764B34D5636F}"/>
    <cellStyle name="20% - Accent4 3 2 3" xfId="7535" xr:uid="{6CAA3C08-AADB-4F12-9FC9-18F177D78E08}"/>
    <cellStyle name="20% - Accent4 3 2 3 2" xfId="7536" xr:uid="{9D9F69F1-B3D3-4BB4-B7A5-A697C17BF8E0}"/>
    <cellStyle name="20% - Accent4 3 2 3 2 2" xfId="7537" xr:uid="{3191670A-4380-4AD6-9C75-6FFEEA7342E8}"/>
    <cellStyle name="20% - Accent4 3 2 3 2 2 2" xfId="7538" xr:uid="{5EA7321A-C085-4B22-87FE-ADF0C5BCA403}"/>
    <cellStyle name="20% - Accent4 3 2 3 2 2 2 2" xfId="7539" xr:uid="{6051658C-55BA-4E79-892B-3ED8850CCB51}"/>
    <cellStyle name="20% - Accent4 3 2 3 2 2 3" xfId="7540" xr:uid="{AB725CFF-1B04-4AD3-9D00-5630D2A399F5}"/>
    <cellStyle name="20% - Accent4 3 2 3 2 2 3 2" xfId="7541" xr:uid="{C1100C3E-DD35-4014-8F5A-2517A264E5D4}"/>
    <cellStyle name="20% - Accent4 3 2 3 2 2 4" xfId="7542" xr:uid="{1D4300F0-B4C3-4891-AF17-6BA0F3BF571A}"/>
    <cellStyle name="20% - Accent4 3 2 3 2 3" xfId="7543" xr:uid="{241EC2D2-A9DB-4D5E-938B-59723024323A}"/>
    <cellStyle name="20% - Accent4 3 2 3 2 3 2" xfId="7544" xr:uid="{AE790F58-C3EC-45D0-A6DA-1A4148713BF1}"/>
    <cellStyle name="20% - Accent4 3 2 3 2 4" xfId="7545" xr:uid="{B41C060E-8643-4A01-A5B7-5DD0676CBF63}"/>
    <cellStyle name="20% - Accent4 3 2 3 2 4 2" xfId="7546" xr:uid="{E1A7A7B6-037C-4D4F-97F0-E538E26A0032}"/>
    <cellStyle name="20% - Accent4 3 2 3 2 5" xfId="7547" xr:uid="{15825E1A-D06B-4C25-ADB7-E17C49D73CF9}"/>
    <cellStyle name="20% - Accent4 3 2 3 2 5 2" xfId="7548" xr:uid="{BE3A137C-0F94-4FEF-9976-052764241776}"/>
    <cellStyle name="20% - Accent4 3 2 3 2 6" xfId="7549" xr:uid="{FEFF7A29-1288-41CC-80C0-6695757842AD}"/>
    <cellStyle name="20% - Accent4 3 2 3 3" xfId="7550" xr:uid="{4E1C2C06-C719-4DDB-8842-69A50780CA5D}"/>
    <cellStyle name="20% - Accent4 3 2 3 3 2" xfId="7551" xr:uid="{3DA229BF-863C-4EA8-9C7D-5A9F5C93A71D}"/>
    <cellStyle name="20% - Accent4 3 2 3 3 2 2" xfId="7552" xr:uid="{BB78A354-8D16-4DAF-9C90-5453196FFD11}"/>
    <cellStyle name="20% - Accent4 3 2 3 3 2 2 2" xfId="7553" xr:uid="{BFB075CE-AB23-4426-A0ED-E7774E4F31CD}"/>
    <cellStyle name="20% - Accent4 3 2 3 3 2 3" xfId="7554" xr:uid="{05588B5E-BFF6-4F7B-93FB-154A613AF1D4}"/>
    <cellStyle name="20% - Accent4 3 2 3 3 2 3 2" xfId="7555" xr:uid="{BF3BD1BC-55C3-4AE6-BF71-19A13F3ED592}"/>
    <cellStyle name="20% - Accent4 3 2 3 3 2 4" xfId="7556" xr:uid="{4F785799-F82C-41E7-B682-D2281BA7CC21}"/>
    <cellStyle name="20% - Accent4 3 2 3 3 3" xfId="7557" xr:uid="{494CC927-D543-480C-AE2B-41C65D21CCE6}"/>
    <cellStyle name="20% - Accent4 3 2 3 3 3 2" xfId="7558" xr:uid="{F69B7647-3508-4B18-9727-7A877A41AA8C}"/>
    <cellStyle name="20% - Accent4 3 2 3 3 4" xfId="7559" xr:uid="{3C8C2235-318D-4F21-8647-C8F249CFE9BC}"/>
    <cellStyle name="20% - Accent4 3 2 3 3 4 2" xfId="7560" xr:uid="{FDCB531E-3F60-4FD9-B471-4E3D32513B9C}"/>
    <cellStyle name="20% - Accent4 3 2 3 3 5" xfId="7561" xr:uid="{00DC57AC-C21C-4475-BE06-497E9E7AE0AE}"/>
    <cellStyle name="20% - Accent4 3 2 3 3 5 2" xfId="7562" xr:uid="{F184EB6E-910D-43F7-9245-A30CE4609CD8}"/>
    <cellStyle name="20% - Accent4 3 2 3 3 6" xfId="7563" xr:uid="{9541CF03-CDEF-40A0-B981-F715410D989F}"/>
    <cellStyle name="20% - Accent4 3 2 3 4" xfId="7564" xr:uid="{89903C1F-D3B9-4E84-B66F-82D36D302904}"/>
    <cellStyle name="20% - Accent4 3 2 3 4 2" xfId="7565" xr:uid="{8CDC5A67-A0C6-4E2D-A9D4-34F47AE6E022}"/>
    <cellStyle name="20% - Accent4 3 2 3 4 2 2" xfId="7566" xr:uid="{7F054C3F-1BBE-422E-BBD5-43EADD6D4640}"/>
    <cellStyle name="20% - Accent4 3 2 3 4 3" xfId="7567" xr:uid="{3B2A6788-08C9-43DD-9158-3BECF4660ACA}"/>
    <cellStyle name="20% - Accent4 3 2 3 4 3 2" xfId="7568" xr:uid="{C6E9BA7D-933A-4D6C-96D3-200CC042AD7F}"/>
    <cellStyle name="20% - Accent4 3 2 3 4 4" xfId="7569" xr:uid="{6BB24A5D-AEA0-460C-AEF5-3233815C0CBE}"/>
    <cellStyle name="20% - Accent4 3 2 3 5" xfId="7570" xr:uid="{90E37ABB-A985-4902-A9FF-4DD0CD774F3B}"/>
    <cellStyle name="20% - Accent4 3 2 3 5 2" xfId="7571" xr:uid="{149B4804-9F69-4567-ABFF-C7F7057691CF}"/>
    <cellStyle name="20% - Accent4 3 2 3 6" xfId="7572" xr:uid="{713900D8-05AC-43E3-92D8-A0348EA13F0C}"/>
    <cellStyle name="20% - Accent4 3 2 3 6 2" xfId="7573" xr:uid="{03C53070-48F8-406F-B9FE-B5B14093CE8C}"/>
    <cellStyle name="20% - Accent4 3 2 3 7" xfId="7574" xr:uid="{DE5C98D6-A7BC-4A72-B357-646306C28380}"/>
    <cellStyle name="20% - Accent4 3 2 3 7 2" xfId="7575" xr:uid="{92A1E873-946A-468C-B072-AFBDDCA46331}"/>
    <cellStyle name="20% - Accent4 3 2 3 8" xfId="7576" xr:uid="{336DB05D-CCF4-4AED-BD57-3DB291305FFF}"/>
    <cellStyle name="20% - Accent4 3 2 3 9" xfId="7577" xr:uid="{7BDED3B4-D61D-49FA-8D47-944543D4916A}"/>
    <cellStyle name="20% - Accent4 3 2 4" xfId="7578" xr:uid="{4905F0C5-851D-43D5-8868-93CCD0D14F23}"/>
    <cellStyle name="20% - Accent4 3 2 4 2" xfId="7579" xr:uid="{203063B2-CB23-4576-A7F1-7526EE315ED0}"/>
    <cellStyle name="20% - Accent4 3 2 4 2 2" xfId="7580" xr:uid="{5F14D856-9026-4CF2-8887-F1C4EBC8D7FC}"/>
    <cellStyle name="20% - Accent4 3 2 4 2 2 2" xfId="7581" xr:uid="{6A243F1E-CFB7-49E3-8302-53968068D43D}"/>
    <cellStyle name="20% - Accent4 3 2 4 2 3" xfId="7582" xr:uid="{26BFE206-20EE-420E-BFF6-79775F1C0EF8}"/>
    <cellStyle name="20% - Accent4 3 2 4 2 3 2" xfId="7583" xr:uid="{1173D0BA-ADC9-43D1-9A84-9293B6164E23}"/>
    <cellStyle name="20% - Accent4 3 2 4 2 4" xfId="7584" xr:uid="{1139DD5E-844D-4716-901B-F2C953B09E1B}"/>
    <cellStyle name="20% - Accent4 3 2 4 3" xfId="7585" xr:uid="{3A98339C-06C9-4FEA-B48E-F6D646998797}"/>
    <cellStyle name="20% - Accent4 3 2 4 3 2" xfId="7586" xr:uid="{6F4CC129-4286-4E85-8AD1-FA6F33EBED52}"/>
    <cellStyle name="20% - Accent4 3 2 4 4" xfId="7587" xr:uid="{639D8BCD-9ABD-44EC-91FD-756EF8916F39}"/>
    <cellStyle name="20% - Accent4 3 2 4 4 2" xfId="7588" xr:uid="{D56BDDDF-18EF-4C42-B110-25C66AF42935}"/>
    <cellStyle name="20% - Accent4 3 2 4 5" xfId="7589" xr:uid="{F2B7F56D-ECFF-4C8F-A7F3-256D45298319}"/>
    <cellStyle name="20% - Accent4 3 2 4 5 2" xfId="7590" xr:uid="{B0833C32-887D-49A4-8122-4A515EE393EC}"/>
    <cellStyle name="20% - Accent4 3 2 4 6" xfId="7591" xr:uid="{FBCCCE18-0D60-4148-AA23-514AA1051414}"/>
    <cellStyle name="20% - Accent4 3 2 5" xfId="7592" xr:uid="{505E83D3-2236-4D69-B18F-CE871F50724A}"/>
    <cellStyle name="20% - Accent4 3 2 5 2" xfId="7593" xr:uid="{DE4C56A9-6D82-4D0B-A683-ABB91D2DEB5A}"/>
    <cellStyle name="20% - Accent4 3 2 5 2 2" xfId="7594" xr:uid="{DE3DF359-DBE4-49B7-9F18-F2FF59703D16}"/>
    <cellStyle name="20% - Accent4 3 2 5 2 2 2" xfId="7595" xr:uid="{EBB7B25D-D891-4927-83FE-AD10E14FE14B}"/>
    <cellStyle name="20% - Accent4 3 2 5 2 3" xfId="7596" xr:uid="{684204AE-BF5B-408E-A465-09DC79AF24EA}"/>
    <cellStyle name="20% - Accent4 3 2 5 2 3 2" xfId="7597" xr:uid="{866DD4D2-5821-45A7-9040-C1983184F1EF}"/>
    <cellStyle name="20% - Accent4 3 2 5 2 4" xfId="7598" xr:uid="{696BC3D0-B831-4699-8AA0-5AF8B3DF83F9}"/>
    <cellStyle name="20% - Accent4 3 2 5 3" xfId="7599" xr:uid="{D07AFBB5-2E0C-460C-9FBF-BB1942E08407}"/>
    <cellStyle name="20% - Accent4 3 2 5 3 2" xfId="7600" xr:uid="{5A445E4C-85F1-4A81-9081-D68FEB181B77}"/>
    <cellStyle name="20% - Accent4 3 2 5 4" xfId="7601" xr:uid="{ADDB2310-3D1C-4E34-B629-57A42FA39B67}"/>
    <cellStyle name="20% - Accent4 3 2 5 4 2" xfId="7602" xr:uid="{5749E413-9FCE-4486-BBA5-A53DA747BB90}"/>
    <cellStyle name="20% - Accent4 3 2 5 5" xfId="7603" xr:uid="{E849B987-7A6E-4515-888F-A85E24A7CDB0}"/>
    <cellStyle name="20% - Accent4 3 2 5 5 2" xfId="7604" xr:uid="{9BAEB7CC-C76C-48C1-AB03-02622FA071FF}"/>
    <cellStyle name="20% - Accent4 3 2 5 6" xfId="7605" xr:uid="{BA574A7C-04FB-47E2-A325-55DC8B03871B}"/>
    <cellStyle name="20% - Accent4 3 2 6" xfId="7606" xr:uid="{EAC3F451-53BB-412D-ADBA-1B86EFAEE6AA}"/>
    <cellStyle name="20% - Accent4 3 2 6 2" xfId="7607" xr:uid="{FDE8294C-F50C-4EC5-AF74-AD8AFC174AB1}"/>
    <cellStyle name="20% - Accent4 3 2 6 2 2" xfId="7608" xr:uid="{F1EA7964-2F17-47CF-9DC4-D0EF7A3BE0B3}"/>
    <cellStyle name="20% - Accent4 3 2 6 3" xfId="7609" xr:uid="{9284346A-D46C-4697-B013-E548B996F6BC}"/>
    <cellStyle name="20% - Accent4 3 2 6 3 2" xfId="7610" xr:uid="{98C11CCD-E467-4B76-B4B3-61C32641ABBC}"/>
    <cellStyle name="20% - Accent4 3 2 6 4" xfId="7611" xr:uid="{3C09ED87-BF49-49EE-AA08-F31B52B607AC}"/>
    <cellStyle name="20% - Accent4 3 2 7" xfId="7612" xr:uid="{13253859-8C26-4FC1-9A22-36088C928CEC}"/>
    <cellStyle name="20% - Accent4 3 2 7 2" xfId="7613" xr:uid="{CF4F8B21-061E-4040-961F-F49593F0EDFB}"/>
    <cellStyle name="20% - Accent4 3 2 8" xfId="7614" xr:uid="{E50BC12F-192C-46C2-946D-ECC92C7FBFB1}"/>
    <cellStyle name="20% - Accent4 3 2 8 2" xfId="7615" xr:uid="{AFCF7EE9-536D-44E1-B650-89FF54EF443B}"/>
    <cellStyle name="20% - Accent4 3 2 9" xfId="7616" xr:uid="{EC212C10-D22A-4898-BA68-54CE96FF1358}"/>
    <cellStyle name="20% - Accent4 3 2 9 2" xfId="7617" xr:uid="{31F68A9D-244E-4156-87BE-2C44B9B50F04}"/>
    <cellStyle name="20% - Accent4 3 3" xfId="7618" xr:uid="{CA32C145-DE22-4E47-BAE8-86C5B19E366E}"/>
    <cellStyle name="20% - Accent4 3 3 10" xfId="7619" xr:uid="{04A69487-1494-4F05-91DD-3063E857CBF4}"/>
    <cellStyle name="20% - Accent4 3 3 11" xfId="7620" xr:uid="{0F9446D9-7247-4CDA-8A46-114147D3CDC9}"/>
    <cellStyle name="20% - Accent4 3 3 12" xfId="7621" xr:uid="{FFA4457F-B0CE-4835-9DEE-2B75B08F1937}"/>
    <cellStyle name="20% - Accent4 3 3 2" xfId="7622" xr:uid="{978EE3DE-1643-4524-9458-E38EC125014F}"/>
    <cellStyle name="20% - Accent4 3 3 2 2" xfId="7623" xr:uid="{4CB29E05-48D4-443E-990D-5A1425EC8D74}"/>
    <cellStyle name="20% - Accent4 3 3 2 2 2" xfId="7624" xr:uid="{DCA33263-9350-46D4-9AF8-3355EC37FFDC}"/>
    <cellStyle name="20% - Accent4 3 3 2 2 2 2" xfId="7625" xr:uid="{593A3C2B-3E55-4820-B451-09095CE71D20}"/>
    <cellStyle name="20% - Accent4 3 3 2 2 3" xfId="7626" xr:uid="{BF78E30F-3D48-47CA-A0A3-4D1C2EF99F49}"/>
    <cellStyle name="20% - Accent4 3 3 2 2 3 2" xfId="7627" xr:uid="{12DFACBE-38AD-42A7-AADB-D89EADD78C62}"/>
    <cellStyle name="20% - Accent4 3 3 2 2 4" xfId="7628" xr:uid="{E2257A47-04AC-4B23-B419-ACFB2073A221}"/>
    <cellStyle name="20% - Accent4 3 3 2 3" xfId="7629" xr:uid="{ADAF25DC-1A81-4D69-96C0-55D553ECB887}"/>
    <cellStyle name="20% - Accent4 3 3 2 3 2" xfId="7630" xr:uid="{BDB01EB3-BECE-4DEE-8E71-97E7C6F7E168}"/>
    <cellStyle name="20% - Accent4 3 3 2 4" xfId="7631" xr:uid="{DF20A89D-0C2B-4E22-94D5-CFC458D1AC14}"/>
    <cellStyle name="20% - Accent4 3 3 2 4 2" xfId="7632" xr:uid="{6AA742EB-D3B6-45A0-80EC-F006D30268C5}"/>
    <cellStyle name="20% - Accent4 3 3 2 5" xfId="7633" xr:uid="{E16C1440-3DBA-41DD-B7AF-D3A1FD0BE63F}"/>
    <cellStyle name="20% - Accent4 3 3 2 5 2" xfId="7634" xr:uid="{37BC81E1-9BE9-493A-A11E-9D751835551A}"/>
    <cellStyle name="20% - Accent4 3 3 2 6" xfId="7635" xr:uid="{B3FE7C5A-4BF8-4F9F-9372-2E6290BA5262}"/>
    <cellStyle name="20% - Accent4 3 3 2 6 2" xfId="7636" xr:uid="{7FF8E342-2150-4807-AFB8-0C63CF4E6977}"/>
    <cellStyle name="20% - Accent4 3 3 2 7" xfId="7637" xr:uid="{2323AC33-7116-4DCC-B70E-A8E15462208B}"/>
    <cellStyle name="20% - Accent4 3 3 2 7 2" xfId="7638" xr:uid="{BE37EC81-EBCD-446A-9FC5-3F7E6807B21B}"/>
    <cellStyle name="20% - Accent4 3 3 2 8" xfId="7639" xr:uid="{D485D537-A49B-4BCC-9FD3-F34A43D91277}"/>
    <cellStyle name="20% - Accent4 3 3 2 9" xfId="7640" xr:uid="{3FC32752-74A0-4897-B3CF-D32250E7C1F9}"/>
    <cellStyle name="20% - Accent4 3 3 3" xfId="7641" xr:uid="{F48425A7-20F2-4C63-BD59-E81D4CBEE6F7}"/>
    <cellStyle name="20% - Accent4 3 3 3 2" xfId="7642" xr:uid="{94DFA3EE-9215-414E-BC86-DDE824CE99A7}"/>
    <cellStyle name="20% - Accent4 3 3 3 2 2" xfId="7643" xr:uid="{F937CC06-2F72-4A5C-B436-BED27A1F564A}"/>
    <cellStyle name="20% - Accent4 3 3 3 2 2 2" xfId="7644" xr:uid="{20760B6B-F1A6-4B9D-9C77-9F1F8FEF72A8}"/>
    <cellStyle name="20% - Accent4 3 3 3 2 3" xfId="7645" xr:uid="{C09E9EEF-3813-4B8B-84C2-BE7FAF57C46A}"/>
    <cellStyle name="20% - Accent4 3 3 3 2 3 2" xfId="7646" xr:uid="{9D53826E-836C-4F82-8F25-454272FA6A00}"/>
    <cellStyle name="20% - Accent4 3 3 3 2 4" xfId="7647" xr:uid="{BA51C633-E884-4AE7-9AEE-28B141F9C5D1}"/>
    <cellStyle name="20% - Accent4 3 3 3 3" xfId="7648" xr:uid="{1720335F-D68A-4BC3-859F-D7C0AEDB1B8A}"/>
    <cellStyle name="20% - Accent4 3 3 3 3 2" xfId="7649" xr:uid="{35037835-6ED6-4421-8402-F8814E715C5A}"/>
    <cellStyle name="20% - Accent4 3 3 3 4" xfId="7650" xr:uid="{BB975329-EA17-41C7-B011-79ACB65DBC96}"/>
    <cellStyle name="20% - Accent4 3 3 3 4 2" xfId="7651" xr:uid="{E60E42CE-BF10-4186-BD6B-9B74E226850F}"/>
    <cellStyle name="20% - Accent4 3 3 3 5" xfId="7652" xr:uid="{0CE6E390-EBD9-4FEA-9454-57A9A2519335}"/>
    <cellStyle name="20% - Accent4 3 3 3 5 2" xfId="7653" xr:uid="{FCA6FFDC-F3A5-45D3-97C5-711F94D6BD72}"/>
    <cellStyle name="20% - Accent4 3 3 3 6" xfId="7654" xr:uid="{071203F6-846F-483A-A9A1-96BB2C8596D3}"/>
    <cellStyle name="20% - Accent4 3 3 4" xfId="7655" xr:uid="{433646CC-7A02-430C-8543-CED8C49E5831}"/>
    <cellStyle name="20% - Accent4 3 3 4 2" xfId="7656" xr:uid="{BD0C99F7-EC8E-4D8F-91F3-5BAE604F0516}"/>
    <cellStyle name="20% - Accent4 3 3 4 2 2" xfId="7657" xr:uid="{4C625F2A-9FED-462E-82BA-93D49E154EB2}"/>
    <cellStyle name="20% - Accent4 3 3 4 3" xfId="7658" xr:uid="{A03BC274-8BFD-444C-A198-8104B1D20F3C}"/>
    <cellStyle name="20% - Accent4 3 3 4 3 2" xfId="7659" xr:uid="{7E5C6996-31EE-469B-BF07-4C04C65C672E}"/>
    <cellStyle name="20% - Accent4 3 3 4 4" xfId="7660" xr:uid="{C0C438D1-1ACA-47A8-95D4-7F5A7A00215E}"/>
    <cellStyle name="20% - Accent4 3 3 5" xfId="7661" xr:uid="{FAD1A3CE-3AC2-404F-A3B3-142928DC72DD}"/>
    <cellStyle name="20% - Accent4 3 3 5 2" xfId="7662" xr:uid="{ADBCD46A-71CC-4E14-9633-96DC3C56A9C6}"/>
    <cellStyle name="20% - Accent4 3 3 6" xfId="7663" xr:uid="{BE194A29-87C1-4162-B171-872A567E7EFB}"/>
    <cellStyle name="20% - Accent4 3 3 6 2" xfId="7664" xr:uid="{35EA40BB-0262-4CAA-88B7-B703FA6C4B43}"/>
    <cellStyle name="20% - Accent4 3 3 7" xfId="7665" xr:uid="{87C55513-677A-4450-BF35-7B226AE06336}"/>
    <cellStyle name="20% - Accent4 3 3 7 2" xfId="7666" xr:uid="{D18F5F73-FC91-4173-BDBD-7EF3A615657F}"/>
    <cellStyle name="20% - Accent4 3 3 8" xfId="7667" xr:uid="{EAE7AF66-62F5-413D-B0CB-823F6945949D}"/>
    <cellStyle name="20% - Accent4 3 3 8 2" xfId="7668" xr:uid="{F0BC77DE-BCE9-4FCD-96B9-60908894500B}"/>
    <cellStyle name="20% - Accent4 3 3 9" xfId="7669" xr:uid="{3A856D12-B9AE-4742-AF11-4A8D3EA9AF1E}"/>
    <cellStyle name="20% - Accent4 3 3 9 2" xfId="7670" xr:uid="{51F5A87C-A4F2-4B38-857D-72CCDD4D2111}"/>
    <cellStyle name="20% - Accent4 3 4" xfId="7671" xr:uid="{AFCF9F89-B16A-49B3-AE8D-02ACCC385E88}"/>
    <cellStyle name="20% - Accent4 3 4 10" xfId="7672" xr:uid="{A712BCC0-CC56-4B35-9B35-E748CAA76619}"/>
    <cellStyle name="20% - Accent4 3 4 11" xfId="7673" xr:uid="{474B6627-C819-4192-94B0-16709137C0A6}"/>
    <cellStyle name="20% - Accent4 3 4 12" xfId="7674" xr:uid="{42588304-3A3D-4885-A668-74A1839C238B}"/>
    <cellStyle name="20% - Accent4 3 4 2" xfId="7675" xr:uid="{F244C2C2-A1EA-427A-B46F-F99273DF8338}"/>
    <cellStyle name="20% - Accent4 3 4 2 2" xfId="7676" xr:uid="{68B187D7-AEFD-4E18-9B3C-F808075FFF8B}"/>
    <cellStyle name="20% - Accent4 3 4 2 2 2" xfId="7677" xr:uid="{C89BC306-0BE2-41B3-A15F-2DCCC8BED8F3}"/>
    <cellStyle name="20% - Accent4 3 4 2 2 2 2" xfId="7678" xr:uid="{568C1526-A424-43E7-AB88-E34DFD89A59A}"/>
    <cellStyle name="20% - Accent4 3 4 2 2 3" xfId="7679" xr:uid="{804171BA-19B4-4FA8-88EB-A663174FA7F7}"/>
    <cellStyle name="20% - Accent4 3 4 2 2 3 2" xfId="7680" xr:uid="{6BABFF6A-3B5E-4C04-90D1-5A055D1D3C2F}"/>
    <cellStyle name="20% - Accent4 3 4 2 2 4" xfId="7681" xr:uid="{0A53DC59-2C92-458C-B5A6-BF8EEF5755DB}"/>
    <cellStyle name="20% - Accent4 3 4 2 3" xfId="7682" xr:uid="{4CAB8CB6-1DAD-4596-AA4C-259BC32F6013}"/>
    <cellStyle name="20% - Accent4 3 4 2 3 2" xfId="7683" xr:uid="{84D65614-4AB0-45F7-8AEB-FB6C90E6A90A}"/>
    <cellStyle name="20% - Accent4 3 4 2 4" xfId="7684" xr:uid="{8BE32E6D-7661-44BE-B604-BD567C93C14A}"/>
    <cellStyle name="20% - Accent4 3 4 2 4 2" xfId="7685" xr:uid="{81F70B65-DAB3-45A9-B8D2-39F107E829D0}"/>
    <cellStyle name="20% - Accent4 3 4 2 5" xfId="7686" xr:uid="{FB1ED425-485F-44F9-B998-4A97CF8C8BE4}"/>
    <cellStyle name="20% - Accent4 3 4 2 5 2" xfId="7687" xr:uid="{CB917084-44DE-4516-82D8-B08F5AFB9F42}"/>
    <cellStyle name="20% - Accent4 3 4 2 6" xfId="7688" xr:uid="{BC655369-2A8A-4653-B19D-D1C95EDA2410}"/>
    <cellStyle name="20% - Accent4 3 4 3" xfId="7689" xr:uid="{D870AF82-AFFD-4B80-9E5D-9A3C9D10F350}"/>
    <cellStyle name="20% - Accent4 3 4 3 2" xfId="7690" xr:uid="{E3483C5C-68FD-4CC2-B662-D8A891F7B6DE}"/>
    <cellStyle name="20% - Accent4 3 4 3 2 2" xfId="7691" xr:uid="{EC10551E-4E7D-4202-87CB-CC27FB5D2C86}"/>
    <cellStyle name="20% - Accent4 3 4 3 2 2 2" xfId="7692" xr:uid="{F6264268-F352-4757-A7B1-3374E91EB8AF}"/>
    <cellStyle name="20% - Accent4 3 4 3 2 3" xfId="7693" xr:uid="{F38AC887-AFA5-46E6-A33B-8CB1C0CD6536}"/>
    <cellStyle name="20% - Accent4 3 4 3 2 3 2" xfId="7694" xr:uid="{B04927CF-53B9-462C-8EF8-14383E181117}"/>
    <cellStyle name="20% - Accent4 3 4 3 2 4" xfId="7695" xr:uid="{194E1576-77A9-4D23-8697-8ED2E68A25F6}"/>
    <cellStyle name="20% - Accent4 3 4 3 3" xfId="7696" xr:uid="{F7FA6336-16F5-4505-8C8F-FAAB2BCE8E22}"/>
    <cellStyle name="20% - Accent4 3 4 3 3 2" xfId="7697" xr:uid="{17C1B42C-38A4-4E2C-8F02-4FCF237D5082}"/>
    <cellStyle name="20% - Accent4 3 4 3 4" xfId="7698" xr:uid="{ACB47535-947F-4E4C-BC59-12BA81B83855}"/>
    <cellStyle name="20% - Accent4 3 4 3 4 2" xfId="7699" xr:uid="{7256CB5B-A2CB-4015-BAC8-2B453DA1E0B4}"/>
    <cellStyle name="20% - Accent4 3 4 3 5" xfId="7700" xr:uid="{3E4068AC-C4CB-49FE-9E8D-7415C69F9927}"/>
    <cellStyle name="20% - Accent4 3 4 3 5 2" xfId="7701" xr:uid="{845A4BD7-1330-4869-8282-FC01142A2324}"/>
    <cellStyle name="20% - Accent4 3 4 3 6" xfId="7702" xr:uid="{E3D374CD-E89A-4B91-84D3-0DA004A846C5}"/>
    <cellStyle name="20% - Accent4 3 4 4" xfId="7703" xr:uid="{8CCEA28F-35DE-4860-AC9E-C375430E1E40}"/>
    <cellStyle name="20% - Accent4 3 4 4 2" xfId="7704" xr:uid="{2B9D2091-477B-4CEF-A53F-8C88D8E586D6}"/>
    <cellStyle name="20% - Accent4 3 4 4 2 2" xfId="7705" xr:uid="{87DC15E2-1936-4707-92E1-2F48306B1C62}"/>
    <cellStyle name="20% - Accent4 3 4 4 3" xfId="7706" xr:uid="{4F642A6F-2B69-48F6-A0CB-D1B4F0D76FC9}"/>
    <cellStyle name="20% - Accent4 3 4 4 3 2" xfId="7707" xr:uid="{75F16835-43BA-4076-8D08-0B741CDDA344}"/>
    <cellStyle name="20% - Accent4 3 4 4 4" xfId="7708" xr:uid="{E61CEE34-5454-49F3-B2F3-74B5DA1B39CD}"/>
    <cellStyle name="20% - Accent4 3 4 5" xfId="7709" xr:uid="{516E9FAB-06EB-4597-829E-62C72C53CC7A}"/>
    <cellStyle name="20% - Accent4 3 4 5 2" xfId="7710" xr:uid="{85F4A12F-0788-40C9-A7EC-113732E2C28A}"/>
    <cellStyle name="20% - Accent4 3 4 6" xfId="7711" xr:uid="{660AEEF4-F890-49ED-A853-82DE5E1853ED}"/>
    <cellStyle name="20% - Accent4 3 4 6 2" xfId="7712" xr:uid="{7E11C357-E0A4-4216-AE12-92240230C4F3}"/>
    <cellStyle name="20% - Accent4 3 4 7" xfId="7713" xr:uid="{58639E24-4022-4F24-9D7C-14BB418E608E}"/>
    <cellStyle name="20% - Accent4 3 4 7 2" xfId="7714" xr:uid="{B00B60F5-1BC7-4030-AF97-97F72811A907}"/>
    <cellStyle name="20% - Accent4 3 4 8" xfId="7715" xr:uid="{72C517AE-DB90-442F-B409-3A27D8762346}"/>
    <cellStyle name="20% - Accent4 3 4 8 2" xfId="7716" xr:uid="{E46AA9DC-5173-4D69-88AA-35EBA80B47A6}"/>
    <cellStyle name="20% - Accent4 3 4 9" xfId="7717" xr:uid="{3D54E439-9184-4DDA-B1C8-72E45204D67E}"/>
    <cellStyle name="20% - Accent4 3 4 9 2" xfId="7718" xr:uid="{2108B668-DCEB-4924-A34D-12586C9B72C3}"/>
    <cellStyle name="20% - Accent4 3 5" xfId="7719" xr:uid="{AB217F9D-F0FA-4833-A0A0-6B99EF2EA4DD}"/>
    <cellStyle name="20% - Accent4 3 5 10" xfId="7720" xr:uid="{F2B288C8-3142-47B0-A17D-A74DE2F8133D}"/>
    <cellStyle name="20% - Accent4 3 5 2" xfId="7721" xr:uid="{58304A7E-544C-43F6-A425-57F109453754}"/>
    <cellStyle name="20% - Accent4 3 5 2 2" xfId="7722" xr:uid="{4FAF8C72-56F0-403B-9F64-B76B0CE77481}"/>
    <cellStyle name="20% - Accent4 3 5 2 2 2" xfId="7723" xr:uid="{9EC66A2C-BE71-4CFD-8DC0-8BF5C96A5749}"/>
    <cellStyle name="20% - Accent4 3 5 2 2 2 2" xfId="7724" xr:uid="{4F7C0902-A2E7-4DB2-9726-C7DA2F915586}"/>
    <cellStyle name="20% - Accent4 3 5 2 2 3" xfId="7725" xr:uid="{62078B81-FC0C-4AFC-BCAA-596FFDDBCBD3}"/>
    <cellStyle name="20% - Accent4 3 5 2 2 3 2" xfId="7726" xr:uid="{58413608-9E10-43AD-8733-D8C5DAA49263}"/>
    <cellStyle name="20% - Accent4 3 5 2 2 4" xfId="7727" xr:uid="{D14AA90B-D54B-4525-A3DA-DAE5F05DD9EA}"/>
    <cellStyle name="20% - Accent4 3 5 2 3" xfId="7728" xr:uid="{8FA0CD6F-CD5B-498B-ABF0-7FEA31A14219}"/>
    <cellStyle name="20% - Accent4 3 5 2 3 2" xfId="7729" xr:uid="{B65AB298-235D-4C7E-9395-5E7755E7DBB2}"/>
    <cellStyle name="20% - Accent4 3 5 2 4" xfId="7730" xr:uid="{08F6A5F9-F846-4586-836A-AD37DAD6250C}"/>
    <cellStyle name="20% - Accent4 3 5 2 4 2" xfId="7731" xr:uid="{5BDCAB84-13E0-42EC-B9D7-DEF84D470949}"/>
    <cellStyle name="20% - Accent4 3 5 2 5" xfId="7732" xr:uid="{55970995-104D-49F9-BBBE-4978EBE73FC0}"/>
    <cellStyle name="20% - Accent4 3 5 2 5 2" xfId="7733" xr:uid="{CDA55953-2FF1-4D2C-94D7-D27277252AF7}"/>
    <cellStyle name="20% - Accent4 3 5 2 6" xfId="7734" xr:uid="{EC0412BE-3CA3-430B-A939-71232F992AAC}"/>
    <cellStyle name="20% - Accent4 3 5 3" xfId="7735" xr:uid="{97A704F8-FD3A-4055-8235-2FB9D5D3221E}"/>
    <cellStyle name="20% - Accent4 3 5 3 2" xfId="7736" xr:uid="{9AEA193B-B73B-4899-BBD2-7FAAB505EC2A}"/>
    <cellStyle name="20% - Accent4 3 5 3 2 2" xfId="7737" xr:uid="{A38A7D7C-5F12-41AE-9E71-A2F146A5B735}"/>
    <cellStyle name="20% - Accent4 3 5 3 2 2 2" xfId="7738" xr:uid="{E05C005A-4220-4575-8915-07D2F38F5399}"/>
    <cellStyle name="20% - Accent4 3 5 3 2 3" xfId="7739" xr:uid="{3DD343DC-9143-49A6-B434-D33D12B0F693}"/>
    <cellStyle name="20% - Accent4 3 5 3 2 3 2" xfId="7740" xr:uid="{76977CA2-64CD-42C7-868B-23F7569EFA04}"/>
    <cellStyle name="20% - Accent4 3 5 3 2 4" xfId="7741" xr:uid="{55F9C83B-5467-428E-9C2B-2562D57DCC35}"/>
    <cellStyle name="20% - Accent4 3 5 3 3" xfId="7742" xr:uid="{D1DA94A5-46B7-48AE-AF96-335B8A832001}"/>
    <cellStyle name="20% - Accent4 3 5 3 3 2" xfId="7743" xr:uid="{AECEBABE-2886-479E-B0CD-FD818A0F83AF}"/>
    <cellStyle name="20% - Accent4 3 5 3 4" xfId="7744" xr:uid="{52304258-DED0-4BB4-A403-94D7256F4186}"/>
    <cellStyle name="20% - Accent4 3 5 3 4 2" xfId="7745" xr:uid="{A626BDE7-6B42-40D0-B7A6-5B601AE325E9}"/>
    <cellStyle name="20% - Accent4 3 5 3 5" xfId="7746" xr:uid="{2822EEA5-D8F9-4DDC-9505-928B6BAA7327}"/>
    <cellStyle name="20% - Accent4 3 5 3 5 2" xfId="7747" xr:uid="{AD78A2FE-20AF-4C68-A3C4-8A576FA5DDBD}"/>
    <cellStyle name="20% - Accent4 3 5 3 6" xfId="7748" xr:uid="{09372B27-3716-4B2C-922A-D3A419B11C6B}"/>
    <cellStyle name="20% - Accent4 3 5 4" xfId="7749" xr:uid="{0BEAB003-BDBE-4C81-B988-0F2EDB326EC6}"/>
    <cellStyle name="20% - Accent4 3 5 4 2" xfId="7750" xr:uid="{78C66BCB-7237-4B3F-A39F-57116F349AC7}"/>
    <cellStyle name="20% - Accent4 3 5 4 2 2" xfId="7751" xr:uid="{EA438FC2-44DB-4225-8840-D58FADB67F45}"/>
    <cellStyle name="20% - Accent4 3 5 4 3" xfId="7752" xr:uid="{4F7228C9-CC5D-4C1E-92FD-60D3E9F65910}"/>
    <cellStyle name="20% - Accent4 3 5 4 3 2" xfId="7753" xr:uid="{79E9CAF3-557D-43A4-B075-01E036EA5BFF}"/>
    <cellStyle name="20% - Accent4 3 5 4 4" xfId="7754" xr:uid="{F4FA3C33-CB40-4149-8EA1-E49101A23EF6}"/>
    <cellStyle name="20% - Accent4 3 5 5" xfId="7755" xr:uid="{C8D18CC0-EE46-4067-848A-4A1B389B32A0}"/>
    <cellStyle name="20% - Accent4 3 5 5 2" xfId="7756" xr:uid="{5F4FB5B2-1BD2-4BE4-A620-D7876FD49FE3}"/>
    <cellStyle name="20% - Accent4 3 5 6" xfId="7757" xr:uid="{7B96E090-AD06-423A-AD1C-E73625639089}"/>
    <cellStyle name="20% - Accent4 3 5 6 2" xfId="7758" xr:uid="{6A177F41-38C2-4FA3-8B55-07F23154A257}"/>
    <cellStyle name="20% - Accent4 3 5 7" xfId="7759" xr:uid="{75A0BCFA-A61C-4C04-94E7-15E6F95FC430}"/>
    <cellStyle name="20% - Accent4 3 5 7 2" xfId="7760" xr:uid="{EB517A5C-D3FD-41DE-BEA5-3CF70F09CB3A}"/>
    <cellStyle name="20% - Accent4 3 5 8" xfId="7761" xr:uid="{2DA0398F-2BD0-417D-89AB-DACC4E0845BC}"/>
    <cellStyle name="20% - Accent4 3 5 9" xfId="7762" xr:uid="{82926685-FF6C-43DA-BB93-AB2D86C605CA}"/>
    <cellStyle name="20% - Accent4 3 6" xfId="7763" xr:uid="{0F9CBD4E-9167-4AEB-BE4A-1FFB5B970B6A}"/>
    <cellStyle name="20% - Accent4 3 6 2" xfId="7764" xr:uid="{02F9FAF7-BAE3-4E63-824A-5C7E3152DD92}"/>
    <cellStyle name="20% - Accent4 3 6 2 2" xfId="7765" xr:uid="{3393534A-C8E9-49BC-8812-F5D78100E92B}"/>
    <cellStyle name="20% - Accent4 3 6 2 2 2" xfId="7766" xr:uid="{2F4B1E68-A7E8-4B1C-B3B6-7DE075A42827}"/>
    <cellStyle name="20% - Accent4 3 6 2 3" xfId="7767" xr:uid="{C3E90FED-9D35-457A-A24A-F25C72CFF791}"/>
    <cellStyle name="20% - Accent4 3 6 2 3 2" xfId="7768" xr:uid="{DC8E4E1C-A333-43C1-A77F-C80504F3DEC3}"/>
    <cellStyle name="20% - Accent4 3 6 2 4" xfId="7769" xr:uid="{C55E7EDA-0AFA-4AAF-8506-C79A17A0B023}"/>
    <cellStyle name="20% - Accent4 3 6 3" xfId="7770" xr:uid="{C60E231A-1BC6-4B6C-AA60-77FA96CEBA4B}"/>
    <cellStyle name="20% - Accent4 3 6 3 2" xfId="7771" xr:uid="{3423BCD4-5567-4D19-9B87-6F1E115E3A9A}"/>
    <cellStyle name="20% - Accent4 3 6 4" xfId="7772" xr:uid="{995FB7DD-F0EE-4701-925E-D209800D8FBE}"/>
    <cellStyle name="20% - Accent4 3 6 4 2" xfId="7773" xr:uid="{80C5F1D1-2C0A-45F0-835C-65407D189951}"/>
    <cellStyle name="20% - Accent4 3 6 5" xfId="7774" xr:uid="{7B2BEE27-F3CB-4A92-B369-E024C2DEEDE8}"/>
    <cellStyle name="20% - Accent4 3 6 5 2" xfId="7775" xr:uid="{DD4C514D-9550-427B-97EF-BD4BDFF47A3F}"/>
    <cellStyle name="20% - Accent4 3 6 6" xfId="7776" xr:uid="{4A6E5399-5379-4999-A1CC-2391B7397E9C}"/>
    <cellStyle name="20% - Accent4 3 6 6 2" xfId="7777" xr:uid="{83C6B9AD-FC2D-4206-8BB2-4B12D5D689E8}"/>
    <cellStyle name="20% - Accent4 3 7" xfId="7778" xr:uid="{05B8E6F9-38D8-4A02-AA7A-41A8D95EA9AC}"/>
    <cellStyle name="20% - Accent4 3 7 2" xfId="7779" xr:uid="{6792424D-DF50-42F2-8BFF-735CA426E730}"/>
    <cellStyle name="20% - Accent4 3 7 2 2" xfId="7780" xr:uid="{A958BC45-8A55-415B-90CA-BD8128D91741}"/>
    <cellStyle name="20% - Accent4 3 7 2 2 2" xfId="7781" xr:uid="{7126AF49-471E-4128-AF89-2A57F37CAC7C}"/>
    <cellStyle name="20% - Accent4 3 7 2 3" xfId="7782" xr:uid="{4B32164A-8E25-4484-95D5-3500277B6D77}"/>
    <cellStyle name="20% - Accent4 3 7 2 3 2" xfId="7783" xr:uid="{D1142B71-1C68-49DF-8776-BDC04E89DFA7}"/>
    <cellStyle name="20% - Accent4 3 7 2 4" xfId="7784" xr:uid="{B3E3770F-821F-40CE-8F3E-1BAF79FD5028}"/>
    <cellStyle name="20% - Accent4 3 7 3" xfId="7785" xr:uid="{F474E2A1-F65D-4EAA-88B5-37B04AB660E7}"/>
    <cellStyle name="20% - Accent4 3 7 3 2" xfId="7786" xr:uid="{088A88AC-CFEC-4707-986A-8CA8EEB3E84E}"/>
    <cellStyle name="20% - Accent4 3 7 4" xfId="7787" xr:uid="{A6B9648A-3EDE-4BCA-8B88-119F28CD2AEC}"/>
    <cellStyle name="20% - Accent4 3 7 4 2" xfId="7788" xr:uid="{D7166872-AC7B-406E-8356-FDDD16E5B792}"/>
    <cellStyle name="20% - Accent4 3 7 5" xfId="7789" xr:uid="{EB93B4EE-3892-402C-8033-B375ED72E5EB}"/>
    <cellStyle name="20% - Accent4 3 7 5 2" xfId="7790" xr:uid="{71D8A852-CA59-4B69-864A-C59C0E0C34A8}"/>
    <cellStyle name="20% - Accent4 3 7 6" xfId="7791" xr:uid="{36ED149B-CD5D-485A-9A12-753241395B0D}"/>
    <cellStyle name="20% - Accent4 3 8" xfId="7792" xr:uid="{F26A86CA-5708-44F7-9EAE-36CA2D2348D0}"/>
    <cellStyle name="20% - Accent4 3 8 2" xfId="7793" xr:uid="{30717ABE-F0CC-421E-BB12-95289F3BBEA3}"/>
    <cellStyle name="20% - Accent4 3 8 2 2" xfId="7794" xr:uid="{8E356A29-05DD-45CB-9CD3-EB58698B14CC}"/>
    <cellStyle name="20% - Accent4 3 8 3" xfId="7795" xr:uid="{C153BF6C-B071-485C-9E9C-398C2EFA983A}"/>
    <cellStyle name="20% - Accent4 3 8 3 2" xfId="7796" xr:uid="{3A8BE38C-EF2D-4C23-887A-DC364B2A5E0C}"/>
    <cellStyle name="20% - Accent4 3 8 4" xfId="7797" xr:uid="{9298587B-02BF-4E17-9F49-1A4F9FC113C5}"/>
    <cellStyle name="20% - Accent4 3 9" xfId="7798" xr:uid="{6537D032-5DEF-4DC7-A6B2-56826A7AA915}"/>
    <cellStyle name="20% - Accent4 3 9 2" xfId="7799" xr:uid="{3873E589-9A73-49D2-BDE8-4F0761AA0D24}"/>
    <cellStyle name="20% - Accent4 30" xfId="7800" xr:uid="{81AA3F42-AE5D-4544-92BA-F2D515810C04}"/>
    <cellStyle name="20% - Accent4 30 2" xfId="7801" xr:uid="{81EEA61D-E93A-41BF-89E3-AC307EEC00BD}"/>
    <cellStyle name="20% - Accent4 31" xfId="7802" xr:uid="{083FCB9C-56FF-4285-9E5C-242CAAC47819}"/>
    <cellStyle name="20% - Accent4 31 2" xfId="7803" xr:uid="{7F0A6628-B7D4-448F-9B9F-A994E40F4A9E}"/>
    <cellStyle name="20% - Accent4 32" xfId="7804" xr:uid="{0E545C3B-4931-450A-89C7-F4ED44D13EE9}"/>
    <cellStyle name="20% - Accent4 32 2" xfId="7805" xr:uid="{D4366FBA-C37F-499D-970E-5D92DE061B83}"/>
    <cellStyle name="20% - Accent4 33" xfId="7806" xr:uid="{F7838630-88EC-4056-BF8A-828308A50FC0}"/>
    <cellStyle name="20% - Accent4 33 2" xfId="7807" xr:uid="{E3168B7F-EAB0-43F0-9DFE-18F924D9EA14}"/>
    <cellStyle name="20% - Accent4 34" xfId="7808" xr:uid="{04A86358-F600-453B-AD8D-D8757DF8AA7B}"/>
    <cellStyle name="20% - Accent4 34 2" xfId="7809" xr:uid="{734C5E8B-0773-4E6B-930C-B5AC0D8307EA}"/>
    <cellStyle name="20% - Accent4 35" xfId="7810" xr:uid="{123F6C51-6947-4C42-87EF-69DE1FAC0E20}"/>
    <cellStyle name="20% - Accent4 35 2" xfId="7811" xr:uid="{AD03BFBA-380F-4D18-AA48-8DABBF892894}"/>
    <cellStyle name="20% - Accent4 36" xfId="7812" xr:uid="{BB9C0C35-9A3D-4251-8FC7-4F59458088C8}"/>
    <cellStyle name="20% - Accent4 36 2" xfId="7813" xr:uid="{F723F08C-C97B-4F56-8462-F42348AF3A5A}"/>
    <cellStyle name="20% - Accent4 37" xfId="7814" xr:uid="{E21E5EFF-B993-46BF-909E-27F4C72ADD52}"/>
    <cellStyle name="20% - Accent4 37 2" xfId="7815" xr:uid="{394CDB80-CD62-431A-B118-830EBD828A54}"/>
    <cellStyle name="20% - Accent4 38" xfId="7816" xr:uid="{5ABE7E5D-173D-4ED1-9420-55C94EACDAA0}"/>
    <cellStyle name="20% - Accent4 39" xfId="7817" xr:uid="{49CBC95A-8E0F-400F-A8A7-3FAEC5290372}"/>
    <cellStyle name="20% - Accent4 4" xfId="7818" xr:uid="{23C6C7A2-77C4-4F9C-8AFC-922883EDFC1A}"/>
    <cellStyle name="20% - Accent4 4 10" xfId="7819" xr:uid="{B2E145EC-440E-4C80-A4D7-454DF17C7439}"/>
    <cellStyle name="20% - Accent4 4 10 2" xfId="7820" xr:uid="{8C8F1375-F613-4B9F-8242-C8D0A908F10E}"/>
    <cellStyle name="20% - Accent4 4 11" xfId="7821" xr:uid="{13F4B5F3-ADE8-4E93-99A2-052E50645319}"/>
    <cellStyle name="20% - Accent4 4 11 2" xfId="7822" xr:uid="{6B41E2ED-2C3F-42B2-91DD-37BB5C8B5F4A}"/>
    <cellStyle name="20% - Accent4 4 12" xfId="7823" xr:uid="{DAE606B6-3244-4EA0-A7B4-59E8FB41D14A}"/>
    <cellStyle name="20% - Accent4 4 12 2" xfId="7824" xr:uid="{ADAC8ACB-F413-43AB-BC9D-26C4AA0DE761}"/>
    <cellStyle name="20% - Accent4 4 13" xfId="7825" xr:uid="{50935546-E115-468E-AF60-1B2799999085}"/>
    <cellStyle name="20% - Accent4 4 13 2" xfId="7826" xr:uid="{B98A5FE4-6520-4537-BBC1-80BAFFCE7897}"/>
    <cellStyle name="20% - Accent4 4 14" xfId="7827" xr:uid="{65D40633-BD88-4ACC-A0FA-B14E5A8B2162}"/>
    <cellStyle name="20% - Accent4 4 15" xfId="7828" xr:uid="{3BA54DD0-CDFD-4A9D-AE42-26F71BD1C476}"/>
    <cellStyle name="20% - Accent4 4 2" xfId="7829" xr:uid="{D70013A1-1362-4A8C-8016-3068FBC89DF7}"/>
    <cellStyle name="20% - Accent4 4 2 10" xfId="7830" xr:uid="{FBC40A01-F3CD-4F42-83DE-A4CC1E61FDB6}"/>
    <cellStyle name="20% - Accent4 4 2 10 2" xfId="7831" xr:uid="{CEF14617-2874-47CE-ACC9-3D62CB4DAAA2}"/>
    <cellStyle name="20% - Accent4 4 2 11" xfId="7832" xr:uid="{9EAD2BA6-504F-460A-BEBB-6A41959679F6}"/>
    <cellStyle name="20% - Accent4 4 2 11 2" xfId="7833" xr:uid="{F6F27AEA-C747-4310-A727-D7399D02F716}"/>
    <cellStyle name="20% - Accent4 4 2 12" xfId="7834" xr:uid="{A4018096-8FB3-4CDE-AC31-D3AFBEA25CEB}"/>
    <cellStyle name="20% - Accent4 4 2 13" xfId="7835" xr:uid="{94956DA8-2DB6-4A43-A815-18A446B5992D}"/>
    <cellStyle name="20% - Accent4 4 2 2" xfId="7836" xr:uid="{871E8149-42DF-43D1-B600-A268D81F49A0}"/>
    <cellStyle name="20% - Accent4 4 2 2 10" xfId="7837" xr:uid="{A910AF75-B745-4279-AB8B-719B625C0AA0}"/>
    <cellStyle name="20% - Accent4 4 2 2 11" xfId="7838" xr:uid="{C96328B7-B540-453D-A273-4AA97A9AED76}"/>
    <cellStyle name="20% - Accent4 4 2 2 2" xfId="7839" xr:uid="{FAF65E84-9766-4E6E-9A25-91045151B6A4}"/>
    <cellStyle name="20% - Accent4 4 2 2 2 2" xfId="7840" xr:uid="{D76E814B-6D4A-4F87-9D57-2DFE36545F34}"/>
    <cellStyle name="20% - Accent4 4 2 2 2 2 2" xfId="7841" xr:uid="{FD86424C-1A7B-4173-80CA-1527F636F264}"/>
    <cellStyle name="20% - Accent4 4 2 2 2 2 2 2" xfId="7842" xr:uid="{3717A893-9C60-4C98-8EE0-7522D0C46FFC}"/>
    <cellStyle name="20% - Accent4 4 2 2 2 2 3" xfId="7843" xr:uid="{5F36B77E-0BF6-4359-A9F4-1BBFA91545F7}"/>
    <cellStyle name="20% - Accent4 4 2 2 2 2 3 2" xfId="7844" xr:uid="{B5A70E42-0837-430B-B082-8FE1CF1F44CE}"/>
    <cellStyle name="20% - Accent4 4 2 2 2 2 4" xfId="7845" xr:uid="{CF4C6526-8B96-4250-8974-5CD3CFCC581D}"/>
    <cellStyle name="20% - Accent4 4 2 2 2 3" xfId="7846" xr:uid="{FF431A85-A8ED-4E27-8024-500243268312}"/>
    <cellStyle name="20% - Accent4 4 2 2 2 3 2" xfId="7847" xr:uid="{65C820C4-740A-4BFB-B679-A7556FBBEA10}"/>
    <cellStyle name="20% - Accent4 4 2 2 2 4" xfId="7848" xr:uid="{4D04FA26-0B68-4B57-87B1-A0D7C0B93D1D}"/>
    <cellStyle name="20% - Accent4 4 2 2 2 4 2" xfId="7849" xr:uid="{28C25151-DCB7-499C-910E-A7A236999125}"/>
    <cellStyle name="20% - Accent4 4 2 2 2 5" xfId="7850" xr:uid="{492D95E3-B54F-431D-BBD7-29EC0D24749F}"/>
    <cellStyle name="20% - Accent4 4 2 2 2 5 2" xfId="7851" xr:uid="{4B8210F9-23D1-4C8C-9B55-A95790BDBC7E}"/>
    <cellStyle name="20% - Accent4 4 2 2 2 6" xfId="7852" xr:uid="{57349ACE-3E7B-409A-83FA-4EF627FCBF6F}"/>
    <cellStyle name="20% - Accent4 4 2 2 3" xfId="7853" xr:uid="{66194EFA-FE35-4C0E-A54E-98A72301B1B7}"/>
    <cellStyle name="20% - Accent4 4 2 2 3 2" xfId="7854" xr:uid="{4E56A06C-FDA3-4BEC-869E-12751DF2AED6}"/>
    <cellStyle name="20% - Accent4 4 2 2 3 2 2" xfId="7855" xr:uid="{01C9EB2B-DE4D-4B0D-A4A0-453C8E4366C9}"/>
    <cellStyle name="20% - Accent4 4 2 2 3 2 2 2" xfId="7856" xr:uid="{0222A4E1-EA93-4995-84D1-D97C0882C341}"/>
    <cellStyle name="20% - Accent4 4 2 2 3 2 3" xfId="7857" xr:uid="{A839116C-0DFB-4390-BBA2-66BEED8049A1}"/>
    <cellStyle name="20% - Accent4 4 2 2 3 2 3 2" xfId="7858" xr:uid="{4E24D3C0-0C7E-4F73-A769-595AFDAE1EF6}"/>
    <cellStyle name="20% - Accent4 4 2 2 3 2 4" xfId="7859" xr:uid="{A169C478-F031-4D88-BAEA-220C47A335BB}"/>
    <cellStyle name="20% - Accent4 4 2 2 3 3" xfId="7860" xr:uid="{EA153F4C-B87F-406E-8DA2-73986712631E}"/>
    <cellStyle name="20% - Accent4 4 2 2 3 3 2" xfId="7861" xr:uid="{40487882-E72B-4524-8BD2-2FA3EAEED5CF}"/>
    <cellStyle name="20% - Accent4 4 2 2 3 4" xfId="7862" xr:uid="{A4EFAF8D-9C07-4A30-8BAD-BA21824E885D}"/>
    <cellStyle name="20% - Accent4 4 2 2 3 4 2" xfId="7863" xr:uid="{313B87BF-1C4C-488E-91A9-F1A9FFE088C3}"/>
    <cellStyle name="20% - Accent4 4 2 2 3 5" xfId="7864" xr:uid="{61811B40-8939-4A2C-9D81-B75363B4D3D0}"/>
    <cellStyle name="20% - Accent4 4 2 2 3 5 2" xfId="7865" xr:uid="{5D540A52-37A5-4DBE-BD7B-224189FC5B9E}"/>
    <cellStyle name="20% - Accent4 4 2 2 3 6" xfId="7866" xr:uid="{6720C2A8-CBC2-40B7-99EB-17C09016C290}"/>
    <cellStyle name="20% - Accent4 4 2 2 4" xfId="7867" xr:uid="{BC7826EE-DFFE-4149-9F9D-60BD4E98ACF3}"/>
    <cellStyle name="20% - Accent4 4 2 2 4 2" xfId="7868" xr:uid="{A13810C3-4DD0-4537-8D8F-AC29E2649742}"/>
    <cellStyle name="20% - Accent4 4 2 2 4 2 2" xfId="7869" xr:uid="{BA173713-C15C-4806-BD89-E8CCE8B4ECCB}"/>
    <cellStyle name="20% - Accent4 4 2 2 4 3" xfId="7870" xr:uid="{F9F3949B-F1E6-4174-B687-31602C15266D}"/>
    <cellStyle name="20% - Accent4 4 2 2 4 3 2" xfId="7871" xr:uid="{B94B06B1-586D-434A-A237-D4ACADBCD273}"/>
    <cellStyle name="20% - Accent4 4 2 2 4 4" xfId="7872" xr:uid="{88C229B0-B7A0-4EB7-B5CE-8FDDC1CB9EC0}"/>
    <cellStyle name="20% - Accent4 4 2 2 5" xfId="7873" xr:uid="{6C84290E-7CF9-4B5A-92E2-6D37C98097B6}"/>
    <cellStyle name="20% - Accent4 4 2 2 5 2" xfId="7874" xr:uid="{F35A3F3E-A628-44AD-B61F-F1F13E3DB404}"/>
    <cellStyle name="20% - Accent4 4 2 2 6" xfId="7875" xr:uid="{91B82FF1-476D-40FE-891E-00B1807D1B17}"/>
    <cellStyle name="20% - Accent4 4 2 2 6 2" xfId="7876" xr:uid="{5168575E-547E-4920-B7DD-A5C6F91F44BA}"/>
    <cellStyle name="20% - Accent4 4 2 2 7" xfId="7877" xr:uid="{6DF331E1-E041-4A5F-A23A-9A64EDD484E0}"/>
    <cellStyle name="20% - Accent4 4 2 2 7 2" xfId="7878" xr:uid="{1805DFC5-5094-428F-89E5-090CFBB09493}"/>
    <cellStyle name="20% - Accent4 4 2 2 8" xfId="7879" xr:uid="{21ABF3B3-B684-4704-874C-45FA1C6010C7}"/>
    <cellStyle name="20% - Accent4 4 2 2 8 2" xfId="7880" xr:uid="{92C41871-C24B-4931-BF1E-54660E963233}"/>
    <cellStyle name="20% - Accent4 4 2 2 9" xfId="7881" xr:uid="{B90885C9-2AB9-45CA-B096-A0DB7F1718DF}"/>
    <cellStyle name="20% - Accent4 4 2 2 9 2" xfId="7882" xr:uid="{8C2846F6-EB71-419C-A0F2-BD6659738D5A}"/>
    <cellStyle name="20% - Accent4 4 2 3" xfId="7883" xr:uid="{C4D6695D-5FB9-421B-85A6-176EAE9F901F}"/>
    <cellStyle name="20% - Accent4 4 2 3 2" xfId="7884" xr:uid="{631A5A6A-76C8-493F-A2A3-0159ED9F696D}"/>
    <cellStyle name="20% - Accent4 4 2 3 2 2" xfId="7885" xr:uid="{E63B151C-B810-4395-A0C4-D453FCD68DC5}"/>
    <cellStyle name="20% - Accent4 4 2 3 2 2 2" xfId="7886" xr:uid="{F719CB41-3413-41DF-A668-B979AEEE8800}"/>
    <cellStyle name="20% - Accent4 4 2 3 2 2 2 2" xfId="7887" xr:uid="{9BDD3C5B-D1EC-4A6C-AEF0-647B25F5F530}"/>
    <cellStyle name="20% - Accent4 4 2 3 2 2 3" xfId="7888" xr:uid="{3784CC02-4F59-4FA8-952F-5E3529ECAAB5}"/>
    <cellStyle name="20% - Accent4 4 2 3 2 2 3 2" xfId="7889" xr:uid="{76E28C98-B99D-4EBA-A834-4BF192A9DF5A}"/>
    <cellStyle name="20% - Accent4 4 2 3 2 2 4" xfId="7890" xr:uid="{4ADC5F0D-470B-47A9-B140-9B4896A83613}"/>
    <cellStyle name="20% - Accent4 4 2 3 2 3" xfId="7891" xr:uid="{4E2F1C15-CB9A-415A-90AF-693CE633FA74}"/>
    <cellStyle name="20% - Accent4 4 2 3 2 3 2" xfId="7892" xr:uid="{7EFDFC51-8BCE-4164-93D7-5E625FC7BF9E}"/>
    <cellStyle name="20% - Accent4 4 2 3 2 4" xfId="7893" xr:uid="{EB10CFE3-0E08-43AC-BA34-40D25F36092A}"/>
    <cellStyle name="20% - Accent4 4 2 3 2 4 2" xfId="7894" xr:uid="{DC9B6AE5-2CDF-410B-BC6B-AA5222E37157}"/>
    <cellStyle name="20% - Accent4 4 2 3 2 5" xfId="7895" xr:uid="{187F5D29-96DC-4CE9-AF35-2FE0B19513BC}"/>
    <cellStyle name="20% - Accent4 4 2 3 2 5 2" xfId="7896" xr:uid="{CA35D734-CBC6-4D39-A7EA-5B6E9C85C98F}"/>
    <cellStyle name="20% - Accent4 4 2 3 2 6" xfId="7897" xr:uid="{BCAEECFD-2158-4933-8D50-D1E67A7BB564}"/>
    <cellStyle name="20% - Accent4 4 2 3 3" xfId="7898" xr:uid="{FAC6F734-3787-4C57-A365-EDF2A3347C1A}"/>
    <cellStyle name="20% - Accent4 4 2 3 3 2" xfId="7899" xr:uid="{499AE7CC-BC22-4E53-9FC4-3F063DC2E912}"/>
    <cellStyle name="20% - Accent4 4 2 3 3 2 2" xfId="7900" xr:uid="{229ABCF4-5AF5-461F-A253-6F0024EBFADF}"/>
    <cellStyle name="20% - Accent4 4 2 3 3 2 2 2" xfId="7901" xr:uid="{6A2ADF3E-6424-4C03-957F-E304245DA3E5}"/>
    <cellStyle name="20% - Accent4 4 2 3 3 2 3" xfId="7902" xr:uid="{191348B0-BEEB-44D5-B3E1-9076F6EF043C}"/>
    <cellStyle name="20% - Accent4 4 2 3 3 2 3 2" xfId="7903" xr:uid="{06430770-7043-421C-8CE0-A845279B9DD2}"/>
    <cellStyle name="20% - Accent4 4 2 3 3 2 4" xfId="7904" xr:uid="{AA112A73-F01B-4589-B0AC-148757A5D411}"/>
    <cellStyle name="20% - Accent4 4 2 3 3 3" xfId="7905" xr:uid="{5769B257-AFD1-4A0F-A8A7-D300AF1F9540}"/>
    <cellStyle name="20% - Accent4 4 2 3 3 3 2" xfId="7906" xr:uid="{E98B43E1-9E29-44AC-8DDD-BB2E2EEA882E}"/>
    <cellStyle name="20% - Accent4 4 2 3 3 4" xfId="7907" xr:uid="{CE709343-0EED-494D-A125-24AF24219C48}"/>
    <cellStyle name="20% - Accent4 4 2 3 3 4 2" xfId="7908" xr:uid="{C37FB363-CEE3-4F1D-8A38-7925583AC889}"/>
    <cellStyle name="20% - Accent4 4 2 3 3 5" xfId="7909" xr:uid="{A0823A3D-DAB1-43C3-8C0A-956251679F54}"/>
    <cellStyle name="20% - Accent4 4 2 3 3 5 2" xfId="7910" xr:uid="{1F0D85CD-58DA-4073-9B19-49C1ACB73923}"/>
    <cellStyle name="20% - Accent4 4 2 3 3 6" xfId="7911" xr:uid="{59962302-7F9F-43B5-903C-6B6E13BA2FB8}"/>
    <cellStyle name="20% - Accent4 4 2 3 4" xfId="7912" xr:uid="{431618E3-8EDA-4820-840A-34368613B99C}"/>
    <cellStyle name="20% - Accent4 4 2 3 4 2" xfId="7913" xr:uid="{6E16838D-01A7-4284-A12C-3DBEFD9DD7AA}"/>
    <cellStyle name="20% - Accent4 4 2 3 4 2 2" xfId="7914" xr:uid="{DA523B29-FD28-4FB3-A48C-FAC511D2D591}"/>
    <cellStyle name="20% - Accent4 4 2 3 4 3" xfId="7915" xr:uid="{357225D7-F5BE-4CD7-9D40-82A423B071A0}"/>
    <cellStyle name="20% - Accent4 4 2 3 4 3 2" xfId="7916" xr:uid="{26692369-1433-48E5-9E24-8F24A90DABAE}"/>
    <cellStyle name="20% - Accent4 4 2 3 4 4" xfId="7917" xr:uid="{531371E1-FFD4-4CD1-86C7-94B67C75EC42}"/>
    <cellStyle name="20% - Accent4 4 2 3 5" xfId="7918" xr:uid="{5F439F60-13F9-4419-9D8E-BE1E961BE7DE}"/>
    <cellStyle name="20% - Accent4 4 2 3 5 2" xfId="7919" xr:uid="{BA45864F-A1D1-46B8-BAC6-AE4A0EEED365}"/>
    <cellStyle name="20% - Accent4 4 2 3 6" xfId="7920" xr:uid="{7E3A245A-8FCA-4F30-85FE-EB4F5D3BACEC}"/>
    <cellStyle name="20% - Accent4 4 2 3 6 2" xfId="7921" xr:uid="{F94974E1-936C-4390-AAAA-EBEB985640CB}"/>
    <cellStyle name="20% - Accent4 4 2 3 7" xfId="7922" xr:uid="{EC00E2CC-E3F6-4F5C-A534-8ED18141E54C}"/>
    <cellStyle name="20% - Accent4 4 2 3 7 2" xfId="7923" xr:uid="{91B2BF32-FB52-41B5-B21A-2776439EAD6C}"/>
    <cellStyle name="20% - Accent4 4 2 3 8" xfId="7924" xr:uid="{DD827DDF-9906-4222-8D74-291063A7DD79}"/>
    <cellStyle name="20% - Accent4 4 2 4" xfId="7925" xr:uid="{3688E190-B1BD-42E7-AB71-5354C4551788}"/>
    <cellStyle name="20% - Accent4 4 2 4 2" xfId="7926" xr:uid="{61068E66-E81E-4637-B458-87F6EFEBF933}"/>
    <cellStyle name="20% - Accent4 4 2 4 2 2" xfId="7927" xr:uid="{9A76C60E-A441-426D-8BBA-44B5DE83F68E}"/>
    <cellStyle name="20% - Accent4 4 2 4 2 2 2" xfId="7928" xr:uid="{D6895308-7F8F-41D2-A495-F3BC095FE3FE}"/>
    <cellStyle name="20% - Accent4 4 2 4 2 3" xfId="7929" xr:uid="{E91A17ED-7B7B-49C5-BE05-2DC1EBE9CB9A}"/>
    <cellStyle name="20% - Accent4 4 2 4 2 3 2" xfId="7930" xr:uid="{1A481269-3003-4418-82AA-B209C5238C41}"/>
    <cellStyle name="20% - Accent4 4 2 4 2 4" xfId="7931" xr:uid="{223DD99D-AAE4-474B-8DED-C07465D86F6D}"/>
    <cellStyle name="20% - Accent4 4 2 4 3" xfId="7932" xr:uid="{5162DB0E-424A-42C7-AED1-3C6A24D05E45}"/>
    <cellStyle name="20% - Accent4 4 2 4 3 2" xfId="7933" xr:uid="{85D434B3-DFF5-42F9-94AC-0262D69771F2}"/>
    <cellStyle name="20% - Accent4 4 2 4 4" xfId="7934" xr:uid="{D5D7EDD7-1FBA-4739-B857-CD976B27A4D8}"/>
    <cellStyle name="20% - Accent4 4 2 4 4 2" xfId="7935" xr:uid="{AB0CF315-6DB2-4DA9-9BE4-93394C946E66}"/>
    <cellStyle name="20% - Accent4 4 2 4 5" xfId="7936" xr:uid="{D53F2AC4-2204-4F03-BBDA-0E1D7DEA1A60}"/>
    <cellStyle name="20% - Accent4 4 2 4 5 2" xfId="7937" xr:uid="{F4F47238-63FD-409F-A4E6-CC99D706D1FA}"/>
    <cellStyle name="20% - Accent4 4 2 4 6" xfId="7938" xr:uid="{3DCC1A11-9EC7-4A73-B65D-DC5B2C3C616A}"/>
    <cellStyle name="20% - Accent4 4 2 5" xfId="7939" xr:uid="{B0E714EC-FEFA-4113-9E6B-164A6B068FAA}"/>
    <cellStyle name="20% - Accent4 4 2 5 2" xfId="7940" xr:uid="{F8FCC21A-3B4A-4853-8F7C-684AF273CE88}"/>
    <cellStyle name="20% - Accent4 4 2 5 2 2" xfId="7941" xr:uid="{B4FEA080-D832-4582-8B2E-1E10CEF58F7A}"/>
    <cellStyle name="20% - Accent4 4 2 5 2 2 2" xfId="7942" xr:uid="{A994CC81-C628-419C-8A62-70F87520EAA4}"/>
    <cellStyle name="20% - Accent4 4 2 5 2 3" xfId="7943" xr:uid="{74CB99DA-9A7E-4075-BC0C-3889D8B00D15}"/>
    <cellStyle name="20% - Accent4 4 2 5 2 3 2" xfId="7944" xr:uid="{E5A7B465-B906-4D8C-B9E1-96653713CE22}"/>
    <cellStyle name="20% - Accent4 4 2 5 2 4" xfId="7945" xr:uid="{7A3B588B-E927-4BB2-9123-54E0F2902995}"/>
    <cellStyle name="20% - Accent4 4 2 5 3" xfId="7946" xr:uid="{D4278E0B-34AC-46F2-B250-6317899ADF11}"/>
    <cellStyle name="20% - Accent4 4 2 5 3 2" xfId="7947" xr:uid="{CFFB6CCD-DA43-4CD7-A3E1-6890BA528B06}"/>
    <cellStyle name="20% - Accent4 4 2 5 4" xfId="7948" xr:uid="{7BD1A0F9-81EC-4D74-B8BF-68BEE597C769}"/>
    <cellStyle name="20% - Accent4 4 2 5 4 2" xfId="7949" xr:uid="{C18533B5-9C72-47AF-8006-39381459FA99}"/>
    <cellStyle name="20% - Accent4 4 2 5 5" xfId="7950" xr:uid="{4574D76C-ABDE-4B3D-BA15-EB41DAC934C0}"/>
    <cellStyle name="20% - Accent4 4 2 5 5 2" xfId="7951" xr:uid="{60F37C8D-7D3C-488D-814D-4009481052AA}"/>
    <cellStyle name="20% - Accent4 4 2 5 6" xfId="7952" xr:uid="{D3FEFCB9-6C71-4725-8B63-159802133996}"/>
    <cellStyle name="20% - Accent4 4 2 6" xfId="7953" xr:uid="{4529F5C1-39B7-4B06-A987-A9589C5C1CC1}"/>
    <cellStyle name="20% - Accent4 4 2 6 2" xfId="7954" xr:uid="{F6A55B70-1F79-4263-A33C-C5F635600F1D}"/>
    <cellStyle name="20% - Accent4 4 2 6 2 2" xfId="7955" xr:uid="{479FF6C7-8029-419F-B855-3857AC5036E5}"/>
    <cellStyle name="20% - Accent4 4 2 6 3" xfId="7956" xr:uid="{9925241A-F08E-4691-B4EB-7B150AC7B3FF}"/>
    <cellStyle name="20% - Accent4 4 2 6 3 2" xfId="7957" xr:uid="{0AEC4417-C352-40A6-915F-E52423520AD4}"/>
    <cellStyle name="20% - Accent4 4 2 6 4" xfId="7958" xr:uid="{BACD0735-AD22-45BB-873B-5C6B7F707927}"/>
    <cellStyle name="20% - Accent4 4 2 7" xfId="7959" xr:uid="{3FB18FC5-0D6C-4CD7-B9AE-E933C4B686D4}"/>
    <cellStyle name="20% - Accent4 4 2 7 2" xfId="7960" xr:uid="{93A39544-529E-42B0-9098-F60BB51B1F3E}"/>
    <cellStyle name="20% - Accent4 4 2 8" xfId="7961" xr:uid="{2D23BE3F-29C6-4552-A268-6A61CB55A342}"/>
    <cellStyle name="20% - Accent4 4 2 8 2" xfId="7962" xr:uid="{DB20A037-1C3B-47A1-94E6-90B916C2F804}"/>
    <cellStyle name="20% - Accent4 4 2 9" xfId="7963" xr:uid="{2053DD08-46D2-4DA4-814F-E4161D1934D3}"/>
    <cellStyle name="20% - Accent4 4 2 9 2" xfId="7964" xr:uid="{FA7EF31E-F828-473C-8D79-842BF35AF22E}"/>
    <cellStyle name="20% - Accent4 4 3" xfId="7965" xr:uid="{66DA5047-38F6-4F10-8DE4-D4C21CB26D77}"/>
    <cellStyle name="20% - Accent4 4 3 10" xfId="7966" xr:uid="{674273F8-FB02-4634-BC41-26E16275DDF0}"/>
    <cellStyle name="20% - Accent4 4 3 11" xfId="7967" xr:uid="{679F76A0-333D-4E35-BF60-07AEC26F3A77}"/>
    <cellStyle name="20% - Accent4 4 3 2" xfId="7968" xr:uid="{A9F0AC7A-91D3-4389-B07C-470FD4E89DE7}"/>
    <cellStyle name="20% - Accent4 4 3 2 2" xfId="7969" xr:uid="{3C50636D-2E65-47B9-8B6A-E00A258565C3}"/>
    <cellStyle name="20% - Accent4 4 3 2 2 2" xfId="7970" xr:uid="{2A2CF7F3-51F8-4BA2-8814-0E5C6BD37959}"/>
    <cellStyle name="20% - Accent4 4 3 2 2 2 2" xfId="7971" xr:uid="{ED6C1B77-83DC-4088-B0DC-26EF5D2C338C}"/>
    <cellStyle name="20% - Accent4 4 3 2 2 3" xfId="7972" xr:uid="{A2E8BEB6-E5C4-43EA-8F6C-318B56588850}"/>
    <cellStyle name="20% - Accent4 4 3 2 2 3 2" xfId="7973" xr:uid="{92EB32FB-C669-425B-8C4B-4D13933C7133}"/>
    <cellStyle name="20% - Accent4 4 3 2 2 4" xfId="7974" xr:uid="{7FE86457-4934-4F34-B745-3926CCFCBA1B}"/>
    <cellStyle name="20% - Accent4 4 3 2 3" xfId="7975" xr:uid="{8F676780-E36E-4ECB-B803-2098516690DC}"/>
    <cellStyle name="20% - Accent4 4 3 2 3 2" xfId="7976" xr:uid="{4E95CE5F-090F-4511-A12D-D76E6CFDECC2}"/>
    <cellStyle name="20% - Accent4 4 3 2 4" xfId="7977" xr:uid="{CA2C0BD7-B759-4F81-8C07-5E35E294F315}"/>
    <cellStyle name="20% - Accent4 4 3 2 4 2" xfId="7978" xr:uid="{90BC9311-9B3D-48B9-965F-9FA8A977A7A6}"/>
    <cellStyle name="20% - Accent4 4 3 2 5" xfId="7979" xr:uid="{F157CF40-691E-409E-B659-1776406F9729}"/>
    <cellStyle name="20% - Accent4 4 3 2 5 2" xfId="7980" xr:uid="{620F4193-E488-4769-B0E6-2E72BC21B0A3}"/>
    <cellStyle name="20% - Accent4 4 3 2 6" xfId="7981" xr:uid="{2556C45F-15F5-44E7-A8A2-D92F2B0AB598}"/>
    <cellStyle name="20% - Accent4 4 3 2 6 2" xfId="7982" xr:uid="{38FE677F-E214-4F5C-B0A7-293E8E8080A3}"/>
    <cellStyle name="20% - Accent4 4 3 2 7" xfId="7983" xr:uid="{ED69C495-3667-467F-A4DA-F6CA2CEE41C4}"/>
    <cellStyle name="20% - Accent4 4 3 2 7 2" xfId="7984" xr:uid="{3ADD478B-32D5-4A2D-9307-21BCC2E8C815}"/>
    <cellStyle name="20% - Accent4 4 3 2 8" xfId="7985" xr:uid="{69F4D90C-DBDC-415E-83EE-4E3A978506BC}"/>
    <cellStyle name="20% - Accent4 4 3 3" xfId="7986" xr:uid="{BB2AF429-A7DC-428D-9892-C1C73A5EFA64}"/>
    <cellStyle name="20% - Accent4 4 3 3 2" xfId="7987" xr:uid="{EE433EFA-573F-46F6-B766-34106A79C5D2}"/>
    <cellStyle name="20% - Accent4 4 3 3 2 2" xfId="7988" xr:uid="{2A990919-0B1D-4F1B-90EC-69FD0C748CDA}"/>
    <cellStyle name="20% - Accent4 4 3 3 2 2 2" xfId="7989" xr:uid="{90DE079F-EA46-4DFC-A7FC-2CB6F79DDA45}"/>
    <cellStyle name="20% - Accent4 4 3 3 2 3" xfId="7990" xr:uid="{9298B9D6-CD7C-4133-887E-985CCD617D3C}"/>
    <cellStyle name="20% - Accent4 4 3 3 2 3 2" xfId="7991" xr:uid="{3160A4D4-5A8A-4324-A6F2-8028F3ABB983}"/>
    <cellStyle name="20% - Accent4 4 3 3 2 4" xfId="7992" xr:uid="{1877B77B-01E7-4741-B414-592B3BD51C5F}"/>
    <cellStyle name="20% - Accent4 4 3 3 3" xfId="7993" xr:uid="{38C70BF2-9BEF-4DE9-A998-08ABF74350C0}"/>
    <cellStyle name="20% - Accent4 4 3 3 3 2" xfId="7994" xr:uid="{287C5130-DF53-4C3E-8982-F4620B6BA07E}"/>
    <cellStyle name="20% - Accent4 4 3 3 4" xfId="7995" xr:uid="{E2EF27A2-41AA-4F4B-880F-8EE8D6CFF79A}"/>
    <cellStyle name="20% - Accent4 4 3 3 4 2" xfId="7996" xr:uid="{06914F2A-B8A1-464A-B809-BC821FA1435D}"/>
    <cellStyle name="20% - Accent4 4 3 3 5" xfId="7997" xr:uid="{1347CA32-A90B-4104-8D92-EDF800417ED4}"/>
    <cellStyle name="20% - Accent4 4 3 3 5 2" xfId="7998" xr:uid="{E32C1710-38DA-4471-836E-DFF8C30CAD14}"/>
    <cellStyle name="20% - Accent4 4 3 3 6" xfId="7999" xr:uid="{4DC5FE08-DE98-417D-A528-AA10204FF6D3}"/>
    <cellStyle name="20% - Accent4 4 3 4" xfId="8000" xr:uid="{BDE9A7F8-2BF8-4CF1-85BA-F17A4545EA02}"/>
    <cellStyle name="20% - Accent4 4 3 4 2" xfId="8001" xr:uid="{C1651CFD-2777-4A12-BB2E-8F0DEDDDDE92}"/>
    <cellStyle name="20% - Accent4 4 3 4 2 2" xfId="8002" xr:uid="{CD5BB22B-157C-4CC0-BEDB-C1A1943D7F10}"/>
    <cellStyle name="20% - Accent4 4 3 4 3" xfId="8003" xr:uid="{D0AF623E-0D42-4844-B39A-CA858842C744}"/>
    <cellStyle name="20% - Accent4 4 3 4 3 2" xfId="8004" xr:uid="{0E0FCF0D-807A-4945-B6D3-B5252F0B3633}"/>
    <cellStyle name="20% - Accent4 4 3 4 4" xfId="8005" xr:uid="{EDCB770B-C9D9-4BAF-910F-C8C321F87D62}"/>
    <cellStyle name="20% - Accent4 4 3 5" xfId="8006" xr:uid="{405A4C53-F6EC-4273-9800-65864A7D34B6}"/>
    <cellStyle name="20% - Accent4 4 3 5 2" xfId="8007" xr:uid="{88F28071-62D1-430F-BE4B-D062FD8CF585}"/>
    <cellStyle name="20% - Accent4 4 3 6" xfId="8008" xr:uid="{2DACE426-5B77-42A0-B042-D07F0D3DD88C}"/>
    <cellStyle name="20% - Accent4 4 3 6 2" xfId="8009" xr:uid="{9DF7B413-3F36-4648-AC59-44332A266E29}"/>
    <cellStyle name="20% - Accent4 4 3 7" xfId="8010" xr:uid="{20506ED1-1203-4A69-870A-40FA917694B3}"/>
    <cellStyle name="20% - Accent4 4 3 7 2" xfId="8011" xr:uid="{B98FC5E2-7B4C-4E13-BD04-D2413E918B54}"/>
    <cellStyle name="20% - Accent4 4 3 8" xfId="8012" xr:uid="{13F27DA6-D553-43FD-9D55-B3A5452FC7D8}"/>
    <cellStyle name="20% - Accent4 4 3 8 2" xfId="8013" xr:uid="{49B1ED04-D15B-40D3-8FFB-916D1E864C7D}"/>
    <cellStyle name="20% - Accent4 4 3 9" xfId="8014" xr:uid="{E20943D6-C340-4B6A-B7AB-02EAD1787749}"/>
    <cellStyle name="20% - Accent4 4 3 9 2" xfId="8015" xr:uid="{3317855E-6E59-41CC-8B2E-B966DB42AB02}"/>
    <cellStyle name="20% - Accent4 4 4" xfId="8016" xr:uid="{6B8A72D8-8533-4D49-B6A5-BFF75DE1AF79}"/>
    <cellStyle name="20% - Accent4 4 4 10" xfId="8017" xr:uid="{DCAFA62C-CFD8-4664-A6F2-DED5BD1FF83B}"/>
    <cellStyle name="20% - Accent4 4 4 2" xfId="8018" xr:uid="{69F7D915-CFBC-4A35-B88E-6A3AFC38C17B}"/>
    <cellStyle name="20% - Accent4 4 4 2 2" xfId="8019" xr:uid="{F4DB1494-AA73-4014-9AA2-9BD6F81619E4}"/>
    <cellStyle name="20% - Accent4 4 4 2 2 2" xfId="8020" xr:uid="{9B585C0E-F874-4091-9621-19E9F5835600}"/>
    <cellStyle name="20% - Accent4 4 4 2 2 2 2" xfId="8021" xr:uid="{EE320A21-BDF9-4181-892E-F074C2548AEE}"/>
    <cellStyle name="20% - Accent4 4 4 2 2 3" xfId="8022" xr:uid="{1C7C3568-64BB-4B08-AD5A-21BBDFFD2BEF}"/>
    <cellStyle name="20% - Accent4 4 4 2 2 3 2" xfId="8023" xr:uid="{810A9525-D6D8-4EAC-BC10-7D7830F4A484}"/>
    <cellStyle name="20% - Accent4 4 4 2 2 4" xfId="8024" xr:uid="{2A229A1F-BDB5-4912-8539-400A9B59B77C}"/>
    <cellStyle name="20% - Accent4 4 4 2 3" xfId="8025" xr:uid="{87CBFC56-9BF7-4C8E-B09B-8083EB0DE527}"/>
    <cellStyle name="20% - Accent4 4 4 2 3 2" xfId="8026" xr:uid="{05ED6E77-A953-416F-AA5B-8FA9F2FA01E1}"/>
    <cellStyle name="20% - Accent4 4 4 2 4" xfId="8027" xr:uid="{396D90AB-C4C6-481A-A0E4-701DEA4E740F}"/>
    <cellStyle name="20% - Accent4 4 4 2 4 2" xfId="8028" xr:uid="{498D7D11-A368-4547-991C-567F0825B080}"/>
    <cellStyle name="20% - Accent4 4 4 2 5" xfId="8029" xr:uid="{E3AE27AA-C04D-4D1A-B210-6FBA3151B45A}"/>
    <cellStyle name="20% - Accent4 4 4 2 5 2" xfId="8030" xr:uid="{1C243DE5-63A5-42BB-8BB2-ECE1B199431B}"/>
    <cellStyle name="20% - Accent4 4 4 2 6" xfId="8031" xr:uid="{CB2B03CE-5A0A-4060-BBF5-42E92E00888A}"/>
    <cellStyle name="20% - Accent4 4 4 3" xfId="8032" xr:uid="{9B2F41E7-A304-4505-91DD-D7CB4BFFC609}"/>
    <cellStyle name="20% - Accent4 4 4 3 2" xfId="8033" xr:uid="{ABB31075-4929-48CE-B81C-F3E4952EA4B7}"/>
    <cellStyle name="20% - Accent4 4 4 3 2 2" xfId="8034" xr:uid="{78F5F4D1-1482-405C-ACB6-210EED28BFCE}"/>
    <cellStyle name="20% - Accent4 4 4 3 2 2 2" xfId="8035" xr:uid="{7F6F342E-4ED7-482A-BFC0-7F663603E0DD}"/>
    <cellStyle name="20% - Accent4 4 4 3 2 3" xfId="8036" xr:uid="{6914D170-B123-46B6-A169-5EC084D8FE86}"/>
    <cellStyle name="20% - Accent4 4 4 3 2 3 2" xfId="8037" xr:uid="{2E2E3582-3931-4383-A5E3-B4001865C5F2}"/>
    <cellStyle name="20% - Accent4 4 4 3 2 4" xfId="8038" xr:uid="{40B6EBFD-A456-4D1D-855C-1E700BFA7445}"/>
    <cellStyle name="20% - Accent4 4 4 3 3" xfId="8039" xr:uid="{5FE9EEC7-BF7A-4EA4-BC29-136451900957}"/>
    <cellStyle name="20% - Accent4 4 4 3 3 2" xfId="8040" xr:uid="{83AA923A-2192-406F-9FDB-419F34C5489F}"/>
    <cellStyle name="20% - Accent4 4 4 3 4" xfId="8041" xr:uid="{BA8ECA8E-C131-4A86-B7C2-80EFF246EB67}"/>
    <cellStyle name="20% - Accent4 4 4 3 4 2" xfId="8042" xr:uid="{1DD9DB57-63BD-4F58-B71D-58BA10A8D184}"/>
    <cellStyle name="20% - Accent4 4 4 3 5" xfId="8043" xr:uid="{3AB96DC3-764B-49F0-AA5A-8BDE62835720}"/>
    <cellStyle name="20% - Accent4 4 4 3 5 2" xfId="8044" xr:uid="{5844D763-08CC-4127-A99B-CC184BB993BD}"/>
    <cellStyle name="20% - Accent4 4 4 3 6" xfId="8045" xr:uid="{97A71B91-FB41-4138-8CBF-0261E5F134EB}"/>
    <cellStyle name="20% - Accent4 4 4 4" xfId="8046" xr:uid="{0370723C-FBBA-4934-BFE8-272E4920D934}"/>
    <cellStyle name="20% - Accent4 4 4 4 2" xfId="8047" xr:uid="{600E0B88-DF2B-4875-9986-DD6643A66730}"/>
    <cellStyle name="20% - Accent4 4 4 4 2 2" xfId="8048" xr:uid="{2DF73EC4-601C-484D-A1FE-242123108F6E}"/>
    <cellStyle name="20% - Accent4 4 4 4 3" xfId="8049" xr:uid="{C2DBE540-7746-4BBB-AAB1-09B71EE7EDBC}"/>
    <cellStyle name="20% - Accent4 4 4 4 3 2" xfId="8050" xr:uid="{27742A69-EB8C-4F0F-A2F0-555B8BC1E4F2}"/>
    <cellStyle name="20% - Accent4 4 4 4 4" xfId="8051" xr:uid="{DBB7EE66-0D7E-4FA9-8421-00594D3EAB08}"/>
    <cellStyle name="20% - Accent4 4 4 5" xfId="8052" xr:uid="{42E71357-FA41-41A9-AE35-0A9DF057A6A5}"/>
    <cellStyle name="20% - Accent4 4 4 5 2" xfId="8053" xr:uid="{C82732E4-62C8-4FD7-B134-479E71585E22}"/>
    <cellStyle name="20% - Accent4 4 4 6" xfId="8054" xr:uid="{F2DEF99E-F6B9-4E8A-9217-637D7686B266}"/>
    <cellStyle name="20% - Accent4 4 4 6 2" xfId="8055" xr:uid="{20BEF5BB-99C2-4D30-A05E-2C3F23936A90}"/>
    <cellStyle name="20% - Accent4 4 4 7" xfId="8056" xr:uid="{FEB86F0C-7D58-499B-9051-FD09F6C4DDB2}"/>
    <cellStyle name="20% - Accent4 4 4 7 2" xfId="8057" xr:uid="{988ABB78-3F1C-447E-BCEE-6DC6C26EC8A8}"/>
    <cellStyle name="20% - Accent4 4 4 8" xfId="8058" xr:uid="{1D4E383C-69F2-4F35-A12F-33DCA75BF92B}"/>
    <cellStyle name="20% - Accent4 4 4 8 2" xfId="8059" xr:uid="{F9EF1BC9-23E8-41CA-B654-1005E3A80191}"/>
    <cellStyle name="20% - Accent4 4 4 9" xfId="8060" xr:uid="{320465C3-8BF0-4739-A74C-AFB3C816D105}"/>
    <cellStyle name="20% - Accent4 4 4 9 2" xfId="8061" xr:uid="{1C88304B-21CE-41C8-8DF2-4E91C44797B7}"/>
    <cellStyle name="20% - Accent4 4 5" xfId="8062" xr:uid="{8CE1AEA5-9D59-4FA2-9F6F-560FB5E0A0BA}"/>
    <cellStyle name="20% - Accent4 4 5 2" xfId="8063" xr:uid="{D280E36B-22C1-42F4-A1D7-06879A651E01}"/>
    <cellStyle name="20% - Accent4 4 5 2 2" xfId="8064" xr:uid="{8BBAF768-585F-4B67-8FFB-07C64742EFD8}"/>
    <cellStyle name="20% - Accent4 4 5 2 2 2" xfId="8065" xr:uid="{B3808458-E47B-4723-97E6-47B845901C03}"/>
    <cellStyle name="20% - Accent4 4 5 2 2 2 2" xfId="8066" xr:uid="{160DED85-F1C8-4168-909C-F7A5F9B98D21}"/>
    <cellStyle name="20% - Accent4 4 5 2 2 3" xfId="8067" xr:uid="{41A2D603-53F1-4B1A-9CF2-D3AEC593F4D7}"/>
    <cellStyle name="20% - Accent4 4 5 2 2 3 2" xfId="8068" xr:uid="{A5EC65AE-9F61-4B7F-AC9D-4B6D187B5DE7}"/>
    <cellStyle name="20% - Accent4 4 5 2 2 4" xfId="8069" xr:uid="{F51B5A4C-B626-45AD-B693-1E6CF8ECB919}"/>
    <cellStyle name="20% - Accent4 4 5 2 3" xfId="8070" xr:uid="{AFFE8075-B791-49BC-8E74-14F573AE63AC}"/>
    <cellStyle name="20% - Accent4 4 5 2 3 2" xfId="8071" xr:uid="{35E6C82C-52CC-4C78-860A-1E939A278F9E}"/>
    <cellStyle name="20% - Accent4 4 5 2 4" xfId="8072" xr:uid="{1CC17193-342F-4E14-9657-85265462C05F}"/>
    <cellStyle name="20% - Accent4 4 5 2 4 2" xfId="8073" xr:uid="{FE94359F-B28C-4151-89FA-A2B43996462A}"/>
    <cellStyle name="20% - Accent4 4 5 2 5" xfId="8074" xr:uid="{D93425A6-2E9D-48F0-BE78-5EA48102EAD8}"/>
    <cellStyle name="20% - Accent4 4 5 2 5 2" xfId="8075" xr:uid="{036B7F85-C4E6-4151-9EA7-BE3470378A05}"/>
    <cellStyle name="20% - Accent4 4 5 2 6" xfId="8076" xr:uid="{A80D9FD4-ACF7-41F8-93E6-9D6590564AEF}"/>
    <cellStyle name="20% - Accent4 4 5 3" xfId="8077" xr:uid="{4657C26F-174F-4321-B669-F7A3351D1949}"/>
    <cellStyle name="20% - Accent4 4 5 3 2" xfId="8078" xr:uid="{0A1C5F6B-45B0-4EDD-B5A5-6807891ABD50}"/>
    <cellStyle name="20% - Accent4 4 5 3 2 2" xfId="8079" xr:uid="{51F35E75-0201-40FD-9BEB-B797388974D4}"/>
    <cellStyle name="20% - Accent4 4 5 3 2 2 2" xfId="8080" xr:uid="{B4A76CA9-19B8-4155-BD9E-1F25C0678CE7}"/>
    <cellStyle name="20% - Accent4 4 5 3 2 3" xfId="8081" xr:uid="{976D07C8-45AF-4F32-BE5D-C0C15D0C22DD}"/>
    <cellStyle name="20% - Accent4 4 5 3 2 3 2" xfId="8082" xr:uid="{49F4ACE2-CC95-488A-AA37-D11E49893D02}"/>
    <cellStyle name="20% - Accent4 4 5 3 2 4" xfId="8083" xr:uid="{7C3D4142-7187-448C-BD46-A80D1424349F}"/>
    <cellStyle name="20% - Accent4 4 5 3 3" xfId="8084" xr:uid="{EE69EB31-AF95-4DB0-AAEC-3C651C27FF47}"/>
    <cellStyle name="20% - Accent4 4 5 3 3 2" xfId="8085" xr:uid="{9A334C90-D484-45AF-9B23-94EDE5B46BCA}"/>
    <cellStyle name="20% - Accent4 4 5 3 4" xfId="8086" xr:uid="{40FA9DB5-D39D-4604-A0B0-D6D472AC0E26}"/>
    <cellStyle name="20% - Accent4 4 5 3 4 2" xfId="8087" xr:uid="{E0127A5D-816E-4AF2-B084-7D6C516E113F}"/>
    <cellStyle name="20% - Accent4 4 5 3 5" xfId="8088" xr:uid="{9FB3F027-CAB8-444E-ABF1-D62D03EF0D44}"/>
    <cellStyle name="20% - Accent4 4 5 3 5 2" xfId="8089" xr:uid="{EEC7AFD6-C5AF-40B2-91DA-7E89FBE78FFC}"/>
    <cellStyle name="20% - Accent4 4 5 3 6" xfId="8090" xr:uid="{F7D789FF-3C02-4FCE-A05C-1D2E7A67694A}"/>
    <cellStyle name="20% - Accent4 4 5 4" xfId="8091" xr:uid="{D2208BCC-D746-4EE3-A792-1D3F2A796615}"/>
    <cellStyle name="20% - Accent4 4 5 4 2" xfId="8092" xr:uid="{FC79CFA2-C36F-4B2B-8E3E-B4F50CF09D32}"/>
    <cellStyle name="20% - Accent4 4 5 4 2 2" xfId="8093" xr:uid="{C6E9B418-39B7-4F85-A4E3-1FA55D0F5929}"/>
    <cellStyle name="20% - Accent4 4 5 4 3" xfId="8094" xr:uid="{393DA6EC-8A94-41E3-B7CC-F1491501AC6D}"/>
    <cellStyle name="20% - Accent4 4 5 4 3 2" xfId="8095" xr:uid="{24AB7F60-3DE6-439A-83B0-9744181D5744}"/>
    <cellStyle name="20% - Accent4 4 5 4 4" xfId="8096" xr:uid="{2E5F91DC-A6A8-4429-B267-0A075B971E8D}"/>
    <cellStyle name="20% - Accent4 4 5 5" xfId="8097" xr:uid="{6C7E2F62-CE49-4809-A549-3BA155F88B9B}"/>
    <cellStyle name="20% - Accent4 4 5 5 2" xfId="8098" xr:uid="{E1B76E6A-B0C2-4C96-AD44-8871B1D1851B}"/>
    <cellStyle name="20% - Accent4 4 5 6" xfId="8099" xr:uid="{00F8E7DD-FE5B-4F9D-9F5E-4846E4CB4B14}"/>
    <cellStyle name="20% - Accent4 4 5 6 2" xfId="8100" xr:uid="{8C935856-6D9B-4435-949F-E95AAD023BDE}"/>
    <cellStyle name="20% - Accent4 4 5 7" xfId="8101" xr:uid="{23206E04-6FA7-4336-B495-E5B3E8CCDCB4}"/>
    <cellStyle name="20% - Accent4 4 5 7 2" xfId="8102" xr:uid="{B6DA9431-CFD0-43AA-A7D2-B78C79A74554}"/>
    <cellStyle name="20% - Accent4 4 5 8" xfId="8103" xr:uid="{8CA7EB27-8C56-45F5-82F2-6543AA0E3B72}"/>
    <cellStyle name="20% - Accent4 4 6" xfId="8104" xr:uid="{3A34334D-B0F7-4010-AB08-D67C25815DD4}"/>
    <cellStyle name="20% - Accent4 4 6 2" xfId="8105" xr:uid="{0A11C3FC-6DDC-4D6E-B8AE-40B84F098DAE}"/>
    <cellStyle name="20% - Accent4 4 6 2 2" xfId="8106" xr:uid="{F7363C11-DB0A-4DD4-939F-51A3F298E341}"/>
    <cellStyle name="20% - Accent4 4 6 2 2 2" xfId="8107" xr:uid="{CCE0A454-6BE9-4C48-976B-BAFC45F282D8}"/>
    <cellStyle name="20% - Accent4 4 6 2 3" xfId="8108" xr:uid="{3E553F3C-0638-47B6-AF2B-FB5D9073BFE7}"/>
    <cellStyle name="20% - Accent4 4 6 2 3 2" xfId="8109" xr:uid="{F2AF8605-B41F-496C-AA7D-544823E0D365}"/>
    <cellStyle name="20% - Accent4 4 6 2 4" xfId="8110" xr:uid="{B711AE70-1243-40AE-9986-976292FC5FC8}"/>
    <cellStyle name="20% - Accent4 4 6 3" xfId="8111" xr:uid="{904AF3EA-E8A5-4AAA-90AD-82C8E6C22909}"/>
    <cellStyle name="20% - Accent4 4 6 3 2" xfId="8112" xr:uid="{14BEC3DB-E6A6-40B3-BA95-BACBC9C4A140}"/>
    <cellStyle name="20% - Accent4 4 6 4" xfId="8113" xr:uid="{94866578-DEB7-4FB9-8D41-6CB24E5454BB}"/>
    <cellStyle name="20% - Accent4 4 6 4 2" xfId="8114" xr:uid="{22E90896-338F-49F7-A4CE-B03D38C4F425}"/>
    <cellStyle name="20% - Accent4 4 6 5" xfId="8115" xr:uid="{992484B9-6222-4FAF-AD4A-B4423AA19001}"/>
    <cellStyle name="20% - Accent4 4 6 5 2" xfId="8116" xr:uid="{7EA7A4A2-A305-40E3-B986-3D4AEA3027D7}"/>
    <cellStyle name="20% - Accent4 4 6 6" xfId="8117" xr:uid="{F0486FF4-F3AE-4663-816B-FD401A209139}"/>
    <cellStyle name="20% - Accent4 4 7" xfId="8118" xr:uid="{74139E01-1F5F-4BC0-A6B4-BF9992C6E7F0}"/>
    <cellStyle name="20% - Accent4 4 7 2" xfId="8119" xr:uid="{23525C71-053F-418C-9F12-A291AD486F6A}"/>
    <cellStyle name="20% - Accent4 4 7 2 2" xfId="8120" xr:uid="{E225D194-38E3-4D6D-A541-EA83271E2B73}"/>
    <cellStyle name="20% - Accent4 4 7 2 2 2" xfId="8121" xr:uid="{0359770E-2E03-40A9-8A37-D8C992AFDC47}"/>
    <cellStyle name="20% - Accent4 4 7 2 3" xfId="8122" xr:uid="{BBF6F2A7-D2D9-4893-A0E8-49643CED5FF9}"/>
    <cellStyle name="20% - Accent4 4 7 2 3 2" xfId="8123" xr:uid="{0C6863B9-095E-46CA-A781-2A0C40E7DC69}"/>
    <cellStyle name="20% - Accent4 4 7 2 4" xfId="8124" xr:uid="{37AB59F2-65E9-4D98-B0AC-3DAA8CF282C6}"/>
    <cellStyle name="20% - Accent4 4 7 3" xfId="8125" xr:uid="{E7733CF9-C454-41CB-BF5C-BA4F3FE4D71A}"/>
    <cellStyle name="20% - Accent4 4 7 3 2" xfId="8126" xr:uid="{AD8F93D4-EBBD-4451-9CD8-1B8A0362530F}"/>
    <cellStyle name="20% - Accent4 4 7 4" xfId="8127" xr:uid="{B5A09804-A3CE-428A-BC3B-2C72FAE56CA1}"/>
    <cellStyle name="20% - Accent4 4 7 4 2" xfId="8128" xr:uid="{F5777750-FE0D-4B55-99F2-34B1CE9DA239}"/>
    <cellStyle name="20% - Accent4 4 7 5" xfId="8129" xr:uid="{FC7230D5-E810-40E0-ADF8-6EC16AB977CD}"/>
    <cellStyle name="20% - Accent4 4 7 5 2" xfId="8130" xr:uid="{A6485687-8004-4DE5-8FF5-9829EFE58BC2}"/>
    <cellStyle name="20% - Accent4 4 7 6" xfId="8131" xr:uid="{B7C566BC-B21D-48F1-BB80-4C7A8CC9C26A}"/>
    <cellStyle name="20% - Accent4 4 8" xfId="8132" xr:uid="{620B3806-198E-4D65-A9AD-3F72FF557504}"/>
    <cellStyle name="20% - Accent4 4 8 2" xfId="8133" xr:uid="{32DDBEE0-E869-46D4-BFE6-43B3096B5DDA}"/>
    <cellStyle name="20% - Accent4 4 8 2 2" xfId="8134" xr:uid="{45EE6F6E-1B1D-43B2-A731-A866C7F5D501}"/>
    <cellStyle name="20% - Accent4 4 8 3" xfId="8135" xr:uid="{E2EC1B54-4856-4D8D-8856-02AD248077A4}"/>
    <cellStyle name="20% - Accent4 4 8 3 2" xfId="8136" xr:uid="{EA10102A-24CF-4A46-9180-57A2A719840E}"/>
    <cellStyle name="20% - Accent4 4 8 4" xfId="8137" xr:uid="{340B9BA4-7559-4D45-84CB-BF4BE6D7D9B8}"/>
    <cellStyle name="20% - Accent4 4 9" xfId="8138" xr:uid="{D658DDB9-E9F8-4E95-9C4A-630F5BB360FE}"/>
    <cellStyle name="20% - Accent4 4 9 2" xfId="8139" xr:uid="{DA675A28-AC86-4273-B6CB-46B195D6BEBD}"/>
    <cellStyle name="20% - Accent4 5" xfId="8140" xr:uid="{26CFD55D-3E55-4E40-8F50-CC69F6CD8C77}"/>
    <cellStyle name="20% - Accent4 5 10" xfId="8141" xr:uid="{C5BEA9F7-50E4-425E-80D9-0D99255F61C8}"/>
    <cellStyle name="20% - Accent4 5 10 2" xfId="8142" xr:uid="{ED42C69C-DE2F-407E-BFA2-EA52DEC4DD81}"/>
    <cellStyle name="20% - Accent4 5 11" xfId="8143" xr:uid="{E51118D5-8DA8-40C8-BC72-6C3482226A73}"/>
    <cellStyle name="20% - Accent4 5 11 2" xfId="8144" xr:uid="{8E9F9792-8C7D-4088-B4AC-E6ABFA4AC4E9}"/>
    <cellStyle name="20% - Accent4 5 12" xfId="8145" xr:uid="{B4C8C5EC-0CB9-49EB-8AB4-644EDC36C2D7}"/>
    <cellStyle name="20% - Accent4 5 12 2" xfId="8146" xr:uid="{D916E67A-18BC-46DA-8C08-B35F242681B7}"/>
    <cellStyle name="20% - Accent4 5 13" xfId="8147" xr:uid="{9AFD2DFB-2236-46BE-83E3-15D65CA0A6C6}"/>
    <cellStyle name="20% - Accent4 5 13 2" xfId="8148" xr:uid="{8BCCEA0C-3BE1-44AB-928B-4A405F9C521E}"/>
    <cellStyle name="20% - Accent4 5 14" xfId="8149" xr:uid="{CAB24C7D-5F10-425D-947B-69419B34A414}"/>
    <cellStyle name="20% - Accent4 5 15" xfId="8150" xr:uid="{C2B5C098-869C-4208-89D0-2D551020E0DB}"/>
    <cellStyle name="20% - Accent4 5 2" xfId="8151" xr:uid="{282F37EA-BF16-413A-BBFC-75E953C28636}"/>
    <cellStyle name="20% - Accent4 5 2 10" xfId="8152" xr:uid="{8D031D1C-0E2F-404A-BF58-72532E40E288}"/>
    <cellStyle name="20% - Accent4 5 2 10 2" xfId="8153" xr:uid="{345D54C6-F922-475E-8CF9-8FD33366CCFD}"/>
    <cellStyle name="20% - Accent4 5 2 11" xfId="8154" xr:uid="{012674EB-BF84-4552-832E-9D018AC23AE8}"/>
    <cellStyle name="20% - Accent4 5 2 11 2" xfId="8155" xr:uid="{849D732F-77D9-4144-BF9A-5FAD48EE3F02}"/>
    <cellStyle name="20% - Accent4 5 2 12" xfId="8156" xr:uid="{28095EEA-1610-4B60-A0D2-9CACF53CBEE6}"/>
    <cellStyle name="20% - Accent4 5 2 13" xfId="8157" xr:uid="{92F74813-6FAD-441E-A66D-FA1ED7863D7B}"/>
    <cellStyle name="20% - Accent4 5 2 2" xfId="8158" xr:uid="{CDF2DC17-8D11-49B7-81F8-66FA8D8F78B8}"/>
    <cellStyle name="20% - Accent4 5 2 2 10" xfId="8159" xr:uid="{731BEBCD-6082-4640-96A8-4F8C67D54D6E}"/>
    <cellStyle name="20% - Accent4 5 2 2 11" xfId="8160" xr:uid="{0EB63339-1876-4CB8-A16D-26FA8F9F008B}"/>
    <cellStyle name="20% - Accent4 5 2 2 2" xfId="8161" xr:uid="{3C89ADEB-0706-42C2-B1AE-D0E12079E3B6}"/>
    <cellStyle name="20% - Accent4 5 2 2 2 2" xfId="8162" xr:uid="{280F7F12-1ADE-4798-9CAD-EB23474C1A64}"/>
    <cellStyle name="20% - Accent4 5 2 2 2 2 2" xfId="8163" xr:uid="{997638A2-D8C6-4C23-B1BA-2A433EA1DF23}"/>
    <cellStyle name="20% - Accent4 5 2 2 2 2 2 2" xfId="8164" xr:uid="{2165EB28-7646-4261-9929-32FC8639F4C6}"/>
    <cellStyle name="20% - Accent4 5 2 2 2 2 3" xfId="8165" xr:uid="{B41D2D74-F297-491F-AE59-85FDF1D1CECA}"/>
    <cellStyle name="20% - Accent4 5 2 2 2 2 3 2" xfId="8166" xr:uid="{99FECE3F-DDEF-46D7-8731-0D681CB05AE3}"/>
    <cellStyle name="20% - Accent4 5 2 2 2 2 4" xfId="8167" xr:uid="{8459FDEB-0CA8-428A-BC91-8954559884F5}"/>
    <cellStyle name="20% - Accent4 5 2 2 2 3" xfId="8168" xr:uid="{0CD1B9F5-6370-454D-B784-ABF64E4855EE}"/>
    <cellStyle name="20% - Accent4 5 2 2 2 3 2" xfId="8169" xr:uid="{68753B5D-DF43-42DE-98B3-237B5E7474DC}"/>
    <cellStyle name="20% - Accent4 5 2 2 2 4" xfId="8170" xr:uid="{6ED0FA60-3EFB-4E1F-9FE3-1F14C13FD3C3}"/>
    <cellStyle name="20% - Accent4 5 2 2 2 4 2" xfId="8171" xr:uid="{F7C069C7-BF45-4AF6-9283-6B34E0E1ECE5}"/>
    <cellStyle name="20% - Accent4 5 2 2 2 5" xfId="8172" xr:uid="{0296F5FD-AB6A-4B0C-B8E1-A74CC18E83E7}"/>
    <cellStyle name="20% - Accent4 5 2 2 2 5 2" xfId="8173" xr:uid="{9A9B5105-463D-4448-9737-12764940E271}"/>
    <cellStyle name="20% - Accent4 5 2 2 2 6" xfId="8174" xr:uid="{E0A59575-1612-4DC0-B20B-8D2EB96EC750}"/>
    <cellStyle name="20% - Accent4 5 2 2 3" xfId="8175" xr:uid="{2F65FF27-6AD1-477D-9FD1-5338573BCC56}"/>
    <cellStyle name="20% - Accent4 5 2 2 3 2" xfId="8176" xr:uid="{FE9A0CAF-8C1A-444D-97AC-57892F0F0A70}"/>
    <cellStyle name="20% - Accent4 5 2 2 3 2 2" xfId="8177" xr:uid="{AF5C34E2-6716-4C81-B913-EEB0C56DF816}"/>
    <cellStyle name="20% - Accent4 5 2 2 3 2 2 2" xfId="8178" xr:uid="{8B39A959-E50F-4104-9305-DE3F3938CB91}"/>
    <cellStyle name="20% - Accent4 5 2 2 3 2 3" xfId="8179" xr:uid="{7789D9C9-E103-4CFE-8E6B-88EA74B9915A}"/>
    <cellStyle name="20% - Accent4 5 2 2 3 2 3 2" xfId="8180" xr:uid="{0F9D6064-2E73-4153-A25E-1634B1670E12}"/>
    <cellStyle name="20% - Accent4 5 2 2 3 2 4" xfId="8181" xr:uid="{E71837B5-EAF6-4B17-99BA-6A96701714F8}"/>
    <cellStyle name="20% - Accent4 5 2 2 3 3" xfId="8182" xr:uid="{98471A3C-9EC5-4B9A-942D-5F31DCBCBB47}"/>
    <cellStyle name="20% - Accent4 5 2 2 3 3 2" xfId="8183" xr:uid="{9EEAEF12-71B4-4CC2-8EC2-2013DE4633E5}"/>
    <cellStyle name="20% - Accent4 5 2 2 3 4" xfId="8184" xr:uid="{8B8AF101-83D3-4B16-A11B-AF6805555599}"/>
    <cellStyle name="20% - Accent4 5 2 2 3 4 2" xfId="8185" xr:uid="{DAA2A93A-D263-4B66-B1EB-9154BB249558}"/>
    <cellStyle name="20% - Accent4 5 2 2 3 5" xfId="8186" xr:uid="{4BF96E4F-4DE9-489A-A727-70A3CE1001FA}"/>
    <cellStyle name="20% - Accent4 5 2 2 3 5 2" xfId="8187" xr:uid="{3C8800A8-8ECA-4ECC-A2F3-860E4E270EF3}"/>
    <cellStyle name="20% - Accent4 5 2 2 3 6" xfId="8188" xr:uid="{68D7652B-0FB6-48F2-9E55-77048CD9549C}"/>
    <cellStyle name="20% - Accent4 5 2 2 4" xfId="8189" xr:uid="{2497AC46-7C03-4DC7-8F75-F42E5B2DA54C}"/>
    <cellStyle name="20% - Accent4 5 2 2 4 2" xfId="8190" xr:uid="{113C7290-1B5B-45F2-AB4E-584EDF9DDE85}"/>
    <cellStyle name="20% - Accent4 5 2 2 4 2 2" xfId="8191" xr:uid="{A7B6CBF6-AA67-4F4C-A94E-06C2693B15D4}"/>
    <cellStyle name="20% - Accent4 5 2 2 4 3" xfId="8192" xr:uid="{FAD8F600-3960-41B9-A753-65A421D92E21}"/>
    <cellStyle name="20% - Accent4 5 2 2 4 3 2" xfId="8193" xr:uid="{3358E550-0655-4FEA-82BE-39CFC72D5E2F}"/>
    <cellStyle name="20% - Accent4 5 2 2 4 4" xfId="8194" xr:uid="{04B25C01-F71D-45F5-8C53-CDB2590F48FD}"/>
    <cellStyle name="20% - Accent4 5 2 2 5" xfId="8195" xr:uid="{234B664D-6288-4A7C-BA59-21D8FCC76479}"/>
    <cellStyle name="20% - Accent4 5 2 2 5 2" xfId="8196" xr:uid="{F54AE9F8-A46A-487D-9C31-936ED5BC1860}"/>
    <cellStyle name="20% - Accent4 5 2 2 6" xfId="8197" xr:uid="{50349A76-7108-4FEF-9251-33A3E0AE9649}"/>
    <cellStyle name="20% - Accent4 5 2 2 6 2" xfId="8198" xr:uid="{5D7F6695-3DE9-44E0-B2DE-94D86E30D2DE}"/>
    <cellStyle name="20% - Accent4 5 2 2 7" xfId="8199" xr:uid="{FC687B30-1407-4CD7-BCA9-A44E847A54CA}"/>
    <cellStyle name="20% - Accent4 5 2 2 7 2" xfId="8200" xr:uid="{F99A467E-F8EE-4645-A830-5ACB210A7959}"/>
    <cellStyle name="20% - Accent4 5 2 2 8" xfId="8201" xr:uid="{5D990035-BF08-49D2-82E3-D2CAD9F9F67F}"/>
    <cellStyle name="20% - Accent4 5 2 2 8 2" xfId="8202" xr:uid="{54ACF6DA-7DC3-4385-8679-9EE24A8CF4A1}"/>
    <cellStyle name="20% - Accent4 5 2 2 9" xfId="8203" xr:uid="{794EC4DC-414E-4E0D-82D5-521571F677C2}"/>
    <cellStyle name="20% - Accent4 5 2 2 9 2" xfId="8204" xr:uid="{BCAC5449-E199-4057-94BD-B9C3BBE0AEA7}"/>
    <cellStyle name="20% - Accent4 5 2 3" xfId="8205" xr:uid="{EDCF6837-53ED-4603-B498-EE8308EABEE5}"/>
    <cellStyle name="20% - Accent4 5 2 3 2" xfId="8206" xr:uid="{49A2B704-AFF6-4681-948D-819FEC2A1A26}"/>
    <cellStyle name="20% - Accent4 5 2 3 2 2" xfId="8207" xr:uid="{D7B53E9B-0DDD-4201-BC18-B49BAE80AC70}"/>
    <cellStyle name="20% - Accent4 5 2 3 2 2 2" xfId="8208" xr:uid="{BA49ACA6-AA1F-4604-9F55-8153E7EF7DDC}"/>
    <cellStyle name="20% - Accent4 5 2 3 2 2 2 2" xfId="8209" xr:uid="{ABABDFA4-8C2A-4318-823A-AB0EC24C6BE8}"/>
    <cellStyle name="20% - Accent4 5 2 3 2 2 3" xfId="8210" xr:uid="{6C933EF6-89DF-4543-BD94-C53CFA7EEBF5}"/>
    <cellStyle name="20% - Accent4 5 2 3 2 2 3 2" xfId="8211" xr:uid="{A91D06FE-EBA2-4A95-AD7E-F5F6125FBA34}"/>
    <cellStyle name="20% - Accent4 5 2 3 2 2 4" xfId="8212" xr:uid="{1ACC2AC3-6AD5-4734-ABE4-99A901013715}"/>
    <cellStyle name="20% - Accent4 5 2 3 2 3" xfId="8213" xr:uid="{E68489FD-5C67-41A3-BF70-0DB07E7D105B}"/>
    <cellStyle name="20% - Accent4 5 2 3 2 3 2" xfId="8214" xr:uid="{BC78697D-1E42-4EAF-B36D-A24201FE3973}"/>
    <cellStyle name="20% - Accent4 5 2 3 2 4" xfId="8215" xr:uid="{9AC1EA3F-0062-4597-91BF-7F097C1D1B2E}"/>
    <cellStyle name="20% - Accent4 5 2 3 2 4 2" xfId="8216" xr:uid="{C83B70E8-7952-428F-BE33-FCFF356B31F9}"/>
    <cellStyle name="20% - Accent4 5 2 3 2 5" xfId="8217" xr:uid="{D84F16F4-16DE-4E25-A4B0-021B970954EB}"/>
    <cellStyle name="20% - Accent4 5 2 3 2 5 2" xfId="8218" xr:uid="{2954161B-4556-4C75-9D32-DCA87F043B4D}"/>
    <cellStyle name="20% - Accent4 5 2 3 2 6" xfId="8219" xr:uid="{2D7C2DD8-3A5D-4B5D-B5D0-9F10E5478AE1}"/>
    <cellStyle name="20% - Accent4 5 2 3 3" xfId="8220" xr:uid="{794BB8D7-D109-4C69-8C6A-E0E4AF89CAD9}"/>
    <cellStyle name="20% - Accent4 5 2 3 3 2" xfId="8221" xr:uid="{67E478F7-68B9-471B-88B6-880112BAB253}"/>
    <cellStyle name="20% - Accent4 5 2 3 3 2 2" xfId="8222" xr:uid="{4D80769B-8383-44C7-ACC4-DD07C101CD68}"/>
    <cellStyle name="20% - Accent4 5 2 3 3 2 2 2" xfId="8223" xr:uid="{35620B25-F74C-43BF-B581-16A6C6BB4FE2}"/>
    <cellStyle name="20% - Accent4 5 2 3 3 2 3" xfId="8224" xr:uid="{50D98670-11ED-4FA3-A481-80A9180A001E}"/>
    <cellStyle name="20% - Accent4 5 2 3 3 2 3 2" xfId="8225" xr:uid="{CC3D3557-D14D-4265-8BDF-8C698C0F8DC2}"/>
    <cellStyle name="20% - Accent4 5 2 3 3 2 4" xfId="8226" xr:uid="{68BF36C9-1FCD-4FFD-B2FA-632EED21D225}"/>
    <cellStyle name="20% - Accent4 5 2 3 3 3" xfId="8227" xr:uid="{F500A5E6-3547-43FC-B29C-14B27F0F832D}"/>
    <cellStyle name="20% - Accent4 5 2 3 3 3 2" xfId="8228" xr:uid="{A3BFF32C-CBDC-45C2-8E9E-97E8437DFE75}"/>
    <cellStyle name="20% - Accent4 5 2 3 3 4" xfId="8229" xr:uid="{4692119E-4D79-4578-8167-040AD165351F}"/>
    <cellStyle name="20% - Accent4 5 2 3 3 4 2" xfId="8230" xr:uid="{FE79F105-6480-4DD0-A4F3-CD8E2974B9B8}"/>
    <cellStyle name="20% - Accent4 5 2 3 3 5" xfId="8231" xr:uid="{4FED4318-E911-4E86-8AD1-234F5D62382C}"/>
    <cellStyle name="20% - Accent4 5 2 3 3 5 2" xfId="8232" xr:uid="{198AF172-4D28-401F-A4FB-9A2972BC99DD}"/>
    <cellStyle name="20% - Accent4 5 2 3 3 6" xfId="8233" xr:uid="{D473DC94-95C5-40C8-B9EC-E824B7807994}"/>
    <cellStyle name="20% - Accent4 5 2 3 4" xfId="8234" xr:uid="{34FB9956-FA17-4478-B37C-7B6E7691B6AF}"/>
    <cellStyle name="20% - Accent4 5 2 3 4 2" xfId="8235" xr:uid="{9F647288-68C1-4D50-AF62-F0751971777C}"/>
    <cellStyle name="20% - Accent4 5 2 3 4 2 2" xfId="8236" xr:uid="{4F294FC9-B0AC-4209-A036-4131F1FC8604}"/>
    <cellStyle name="20% - Accent4 5 2 3 4 3" xfId="8237" xr:uid="{028BE35D-131B-47A1-A31D-48483BE3B9FC}"/>
    <cellStyle name="20% - Accent4 5 2 3 4 3 2" xfId="8238" xr:uid="{F7C4ECB9-CAEF-42B9-887D-2420556EA405}"/>
    <cellStyle name="20% - Accent4 5 2 3 4 4" xfId="8239" xr:uid="{07998858-3C3E-4938-9FA5-9DB371426110}"/>
    <cellStyle name="20% - Accent4 5 2 3 5" xfId="8240" xr:uid="{7559267C-F22F-416B-8C9D-C3E0D8EE3151}"/>
    <cellStyle name="20% - Accent4 5 2 3 5 2" xfId="8241" xr:uid="{370F3B51-86D8-4D85-B39A-A98663BA59CE}"/>
    <cellStyle name="20% - Accent4 5 2 3 6" xfId="8242" xr:uid="{C05F78E0-219A-41D5-B791-5F7396C86D6A}"/>
    <cellStyle name="20% - Accent4 5 2 3 6 2" xfId="8243" xr:uid="{45039FDE-023A-43A6-A117-684966D63CF1}"/>
    <cellStyle name="20% - Accent4 5 2 3 7" xfId="8244" xr:uid="{1BCDF365-A9C0-4B12-900E-0CBD4C577529}"/>
    <cellStyle name="20% - Accent4 5 2 3 7 2" xfId="8245" xr:uid="{75807D2A-C83E-4702-ADD5-14C02BE62D6C}"/>
    <cellStyle name="20% - Accent4 5 2 3 8" xfId="8246" xr:uid="{29BE9125-74A3-40DD-A198-43F292BBFCBE}"/>
    <cellStyle name="20% - Accent4 5 2 4" xfId="8247" xr:uid="{E1E4BB60-5C19-4E90-954C-E0574D804337}"/>
    <cellStyle name="20% - Accent4 5 2 4 2" xfId="8248" xr:uid="{BC2779BA-68C0-4D87-90D2-D9B0D116DBE9}"/>
    <cellStyle name="20% - Accent4 5 2 4 2 2" xfId="8249" xr:uid="{44EDD454-4043-47C6-A297-4484B7892D84}"/>
    <cellStyle name="20% - Accent4 5 2 4 2 2 2" xfId="8250" xr:uid="{67179870-9876-4B00-A002-B9637E93EE84}"/>
    <cellStyle name="20% - Accent4 5 2 4 2 3" xfId="8251" xr:uid="{F911B7E0-6920-446E-B929-8C36BC390D60}"/>
    <cellStyle name="20% - Accent4 5 2 4 2 3 2" xfId="8252" xr:uid="{CEF68165-EF13-40C1-8375-021CC50F0610}"/>
    <cellStyle name="20% - Accent4 5 2 4 2 4" xfId="8253" xr:uid="{D5C87093-A8AA-4A47-92CB-B56AF3090AC3}"/>
    <cellStyle name="20% - Accent4 5 2 4 3" xfId="8254" xr:uid="{AAC099E0-4D70-48CE-9DCA-D925D835A555}"/>
    <cellStyle name="20% - Accent4 5 2 4 3 2" xfId="8255" xr:uid="{4C9D212C-68EB-45FC-8573-C8D28D19D22A}"/>
    <cellStyle name="20% - Accent4 5 2 4 4" xfId="8256" xr:uid="{2C8FFD24-AECA-4AA7-A544-617AA2D866A8}"/>
    <cellStyle name="20% - Accent4 5 2 4 4 2" xfId="8257" xr:uid="{C74D0888-4193-4D88-8E39-64F13A4E0B05}"/>
    <cellStyle name="20% - Accent4 5 2 4 5" xfId="8258" xr:uid="{708A9C3C-B41A-4C3F-B817-1E9F552C7501}"/>
    <cellStyle name="20% - Accent4 5 2 4 5 2" xfId="8259" xr:uid="{D1F01A1A-83A4-4D75-8563-C490C296CDBD}"/>
    <cellStyle name="20% - Accent4 5 2 4 6" xfId="8260" xr:uid="{490879B4-A94A-4961-B6F6-FECE1B38C984}"/>
    <cellStyle name="20% - Accent4 5 2 5" xfId="8261" xr:uid="{83E26CC7-8ECD-4F68-816E-6556FB96B1B4}"/>
    <cellStyle name="20% - Accent4 5 2 5 2" xfId="8262" xr:uid="{7EEC8C92-BFF7-4D4D-B0A6-CA12DDBB3910}"/>
    <cellStyle name="20% - Accent4 5 2 5 2 2" xfId="8263" xr:uid="{DFA2072D-9371-49BD-9EEF-7DCA1230E6A4}"/>
    <cellStyle name="20% - Accent4 5 2 5 2 2 2" xfId="8264" xr:uid="{4DE73A56-B447-41F1-9E0F-AEE1C683B1E3}"/>
    <cellStyle name="20% - Accent4 5 2 5 2 3" xfId="8265" xr:uid="{380B297C-5FEF-4371-B25F-59556CF02678}"/>
    <cellStyle name="20% - Accent4 5 2 5 2 3 2" xfId="8266" xr:uid="{4AA3FA24-2FDC-43AC-A5F9-83E37972106F}"/>
    <cellStyle name="20% - Accent4 5 2 5 2 4" xfId="8267" xr:uid="{3EF1275F-92B2-478E-9353-77DB25D47FE1}"/>
    <cellStyle name="20% - Accent4 5 2 5 3" xfId="8268" xr:uid="{C9561705-A2BC-44C0-851D-7496CE66F63E}"/>
    <cellStyle name="20% - Accent4 5 2 5 3 2" xfId="8269" xr:uid="{41A92D21-B366-44BE-A911-6607834162D8}"/>
    <cellStyle name="20% - Accent4 5 2 5 4" xfId="8270" xr:uid="{B128AD58-2016-4025-ACB3-11ACB22AB6DF}"/>
    <cellStyle name="20% - Accent4 5 2 5 4 2" xfId="8271" xr:uid="{6E0EBC21-0335-4A46-A6D0-E3ADE1C9D77B}"/>
    <cellStyle name="20% - Accent4 5 2 5 5" xfId="8272" xr:uid="{A16E0140-30BB-411D-8A02-93EFF2521879}"/>
    <cellStyle name="20% - Accent4 5 2 5 5 2" xfId="8273" xr:uid="{14205EDA-983A-4864-8D17-CFED086039D4}"/>
    <cellStyle name="20% - Accent4 5 2 5 6" xfId="8274" xr:uid="{D52457B1-BC4A-4892-983A-D03C1B876D83}"/>
    <cellStyle name="20% - Accent4 5 2 6" xfId="8275" xr:uid="{89CE422F-CAAC-406D-AE3C-7F95A482F5AF}"/>
    <cellStyle name="20% - Accent4 5 2 6 2" xfId="8276" xr:uid="{289525F0-E5EA-4692-9227-CEC174B512DD}"/>
    <cellStyle name="20% - Accent4 5 2 6 2 2" xfId="8277" xr:uid="{D9FDE6DB-A7D7-418C-9807-4728EF0D2AD4}"/>
    <cellStyle name="20% - Accent4 5 2 6 3" xfId="8278" xr:uid="{D0908BC6-C69B-4FC1-B5B5-499CBD03CBC8}"/>
    <cellStyle name="20% - Accent4 5 2 6 3 2" xfId="8279" xr:uid="{FBFC8E3C-96A2-4964-AAF4-41C5FE606E9C}"/>
    <cellStyle name="20% - Accent4 5 2 6 4" xfId="8280" xr:uid="{667162CD-2639-4291-AE7D-C343FAFC2462}"/>
    <cellStyle name="20% - Accent4 5 2 7" xfId="8281" xr:uid="{4A8BF997-2E39-41EE-86DE-AED1BF687F56}"/>
    <cellStyle name="20% - Accent4 5 2 7 2" xfId="8282" xr:uid="{9DCFB140-54EA-4C17-A92A-FE89E720DBBD}"/>
    <cellStyle name="20% - Accent4 5 2 8" xfId="8283" xr:uid="{2B44C6E8-3A56-4D67-A151-DAC450F7D1B0}"/>
    <cellStyle name="20% - Accent4 5 2 8 2" xfId="8284" xr:uid="{0D2309E5-3534-4E21-A3B1-97987696CC83}"/>
    <cellStyle name="20% - Accent4 5 2 9" xfId="8285" xr:uid="{34D47D51-E30D-45EC-B699-93F73611B423}"/>
    <cellStyle name="20% - Accent4 5 2 9 2" xfId="8286" xr:uid="{030D9A1B-C7E6-4C47-BB02-F69A3FD4CD94}"/>
    <cellStyle name="20% - Accent4 5 3" xfId="8287" xr:uid="{3FF69DBE-F4C0-4048-86D2-2B6D006E4A57}"/>
    <cellStyle name="20% - Accent4 5 3 10" xfId="8288" xr:uid="{4E7D2125-AEEE-4932-B061-1D84B2CBB27B}"/>
    <cellStyle name="20% - Accent4 5 3 11" xfId="8289" xr:uid="{8C504606-4A73-464A-B1D1-74D6422EEA97}"/>
    <cellStyle name="20% - Accent4 5 3 2" xfId="8290" xr:uid="{49A25C1A-0BC8-4708-B388-408F0D30F5D0}"/>
    <cellStyle name="20% - Accent4 5 3 2 2" xfId="8291" xr:uid="{CFDF1730-6253-466D-926A-E02F948D5275}"/>
    <cellStyle name="20% - Accent4 5 3 2 2 2" xfId="8292" xr:uid="{6F2D8765-5C17-4DEE-9895-BC20A2E82249}"/>
    <cellStyle name="20% - Accent4 5 3 2 2 2 2" xfId="8293" xr:uid="{ACEBE067-6508-486C-80D3-0E6817348198}"/>
    <cellStyle name="20% - Accent4 5 3 2 2 3" xfId="8294" xr:uid="{D27A995F-09D3-4DA0-979E-77261A5E8701}"/>
    <cellStyle name="20% - Accent4 5 3 2 2 3 2" xfId="8295" xr:uid="{7AFEC7FC-E1E4-45C1-B8CC-46203BA096F3}"/>
    <cellStyle name="20% - Accent4 5 3 2 2 4" xfId="8296" xr:uid="{7043A42C-E6F4-4674-8A2B-4C9317DA5731}"/>
    <cellStyle name="20% - Accent4 5 3 2 3" xfId="8297" xr:uid="{32AD2D9F-0E2E-4901-A213-D46D61B09F6A}"/>
    <cellStyle name="20% - Accent4 5 3 2 3 2" xfId="8298" xr:uid="{01854ADC-CB83-4CAB-8F13-DB6537870290}"/>
    <cellStyle name="20% - Accent4 5 3 2 4" xfId="8299" xr:uid="{665B0647-ABFC-4955-B2DD-958C82A90DD5}"/>
    <cellStyle name="20% - Accent4 5 3 2 4 2" xfId="8300" xr:uid="{F05479DC-9DC4-481E-8214-0E12DB459221}"/>
    <cellStyle name="20% - Accent4 5 3 2 5" xfId="8301" xr:uid="{894BB526-DEBC-4295-ACC5-6DF3C348C692}"/>
    <cellStyle name="20% - Accent4 5 3 2 5 2" xfId="8302" xr:uid="{711A2E60-82DF-4DDE-B61D-B9B849C80C8B}"/>
    <cellStyle name="20% - Accent4 5 3 2 6" xfId="8303" xr:uid="{1E064514-3C6F-4C5E-B81A-C3AA6AA7674D}"/>
    <cellStyle name="20% - Accent4 5 3 2 6 2" xfId="8304" xr:uid="{73A26EE0-FB6D-4ED7-A142-D6C5A7E3D1E7}"/>
    <cellStyle name="20% - Accent4 5 3 2 7" xfId="8305" xr:uid="{0A27E0B9-BAC9-43AB-919F-670775BBB29F}"/>
    <cellStyle name="20% - Accent4 5 3 2 7 2" xfId="8306" xr:uid="{4DEFD13C-9D0E-4ECF-BFA9-846B50F7CEA6}"/>
    <cellStyle name="20% - Accent4 5 3 2 8" xfId="8307" xr:uid="{E839BE7E-BB69-4831-BE2D-73FB8BDF6B24}"/>
    <cellStyle name="20% - Accent4 5 3 3" xfId="8308" xr:uid="{8633F2F1-02BA-4AB8-9335-F3F01B69918F}"/>
    <cellStyle name="20% - Accent4 5 3 3 2" xfId="8309" xr:uid="{B6C09E70-338E-4CF0-9B29-58EA333D87A4}"/>
    <cellStyle name="20% - Accent4 5 3 3 2 2" xfId="8310" xr:uid="{400A7FAC-D3AA-4E50-81F9-EABC0E81C72E}"/>
    <cellStyle name="20% - Accent4 5 3 3 2 2 2" xfId="8311" xr:uid="{0082EAF3-3B2A-404D-A2A3-9CAEBF13B210}"/>
    <cellStyle name="20% - Accent4 5 3 3 2 3" xfId="8312" xr:uid="{BD2B36EC-1941-40AB-A7EE-79F14902760B}"/>
    <cellStyle name="20% - Accent4 5 3 3 2 3 2" xfId="8313" xr:uid="{409C3C9A-8F07-4858-85A3-0464141096F7}"/>
    <cellStyle name="20% - Accent4 5 3 3 2 4" xfId="8314" xr:uid="{5665500B-DB7D-4E09-8246-CC40378BEEE7}"/>
    <cellStyle name="20% - Accent4 5 3 3 3" xfId="8315" xr:uid="{D42C6194-71E0-4D7D-90CE-3264FA4A998C}"/>
    <cellStyle name="20% - Accent4 5 3 3 3 2" xfId="8316" xr:uid="{C38DC06A-9CE7-4C8B-9FF3-953872F8F165}"/>
    <cellStyle name="20% - Accent4 5 3 3 4" xfId="8317" xr:uid="{4F1A3408-B991-4879-ACEC-24DD1F875AED}"/>
    <cellStyle name="20% - Accent4 5 3 3 4 2" xfId="8318" xr:uid="{F5689191-0611-4C62-B605-DAF38F2C5F8E}"/>
    <cellStyle name="20% - Accent4 5 3 3 5" xfId="8319" xr:uid="{53AEFBDD-6C81-487B-BA90-024961D701E5}"/>
    <cellStyle name="20% - Accent4 5 3 3 5 2" xfId="8320" xr:uid="{9763AD85-D59E-4A1E-805A-F7BF1ACEEFD6}"/>
    <cellStyle name="20% - Accent4 5 3 3 6" xfId="8321" xr:uid="{AD2E49D3-EAD5-4FA9-A469-8F920361A360}"/>
    <cellStyle name="20% - Accent4 5 3 4" xfId="8322" xr:uid="{4AC3FA52-8701-471F-BEAB-60FE8D0D92C7}"/>
    <cellStyle name="20% - Accent4 5 3 4 2" xfId="8323" xr:uid="{F67A97C4-71E6-44C2-A53B-301E1753FB72}"/>
    <cellStyle name="20% - Accent4 5 3 4 2 2" xfId="8324" xr:uid="{A0BD226A-DCC1-4998-ABC9-15C4ABBA7C2F}"/>
    <cellStyle name="20% - Accent4 5 3 4 3" xfId="8325" xr:uid="{B587CBDE-6A01-41D8-9837-E1B874557D71}"/>
    <cellStyle name="20% - Accent4 5 3 4 3 2" xfId="8326" xr:uid="{61276076-4F94-445E-8E70-C6303BC8B8D2}"/>
    <cellStyle name="20% - Accent4 5 3 4 4" xfId="8327" xr:uid="{0132AAC0-054D-4A9A-9A82-AD38035A01EC}"/>
    <cellStyle name="20% - Accent4 5 3 5" xfId="8328" xr:uid="{91BF3E3E-24C1-41D6-9C10-79C6DF3A6098}"/>
    <cellStyle name="20% - Accent4 5 3 5 2" xfId="8329" xr:uid="{7637B18C-5224-438B-A7AF-80CC4D242EC8}"/>
    <cellStyle name="20% - Accent4 5 3 6" xfId="8330" xr:uid="{A1BD0FAD-4E6A-46DE-8CD3-82B7E70C3290}"/>
    <cellStyle name="20% - Accent4 5 3 6 2" xfId="8331" xr:uid="{966561A5-5500-4F44-BECA-F9F94C221DB6}"/>
    <cellStyle name="20% - Accent4 5 3 7" xfId="8332" xr:uid="{AF9E437A-1377-4279-9451-1AE1030DDB3B}"/>
    <cellStyle name="20% - Accent4 5 3 7 2" xfId="8333" xr:uid="{59D19EC8-8A9F-46EA-B962-EB14603B2133}"/>
    <cellStyle name="20% - Accent4 5 3 8" xfId="8334" xr:uid="{77A6C72D-3DA9-464B-BCA3-15F4A87F169B}"/>
    <cellStyle name="20% - Accent4 5 3 8 2" xfId="8335" xr:uid="{65906DE6-6E5F-454C-8676-219486EC56EB}"/>
    <cellStyle name="20% - Accent4 5 3 9" xfId="8336" xr:uid="{480513FF-6F08-4297-B3C0-9B040D57B37A}"/>
    <cellStyle name="20% - Accent4 5 3 9 2" xfId="8337" xr:uid="{16885463-230A-4376-B077-DFFB05ABAB16}"/>
    <cellStyle name="20% - Accent4 5 4" xfId="8338" xr:uid="{E58427D3-EA17-465F-AFB4-C3C7817E3904}"/>
    <cellStyle name="20% - Accent4 5 4 10" xfId="8339" xr:uid="{4A38016C-83FB-4FFA-AC83-BC341139EE41}"/>
    <cellStyle name="20% - Accent4 5 4 2" xfId="8340" xr:uid="{D1E528EA-0135-4F45-9D59-EDB89FA9AA6D}"/>
    <cellStyle name="20% - Accent4 5 4 2 2" xfId="8341" xr:uid="{065B2BB2-A4A5-4315-89E9-777E06BD94EA}"/>
    <cellStyle name="20% - Accent4 5 4 2 2 2" xfId="8342" xr:uid="{2B75F40A-A00E-4329-9F22-6A887A664599}"/>
    <cellStyle name="20% - Accent4 5 4 2 2 2 2" xfId="8343" xr:uid="{A7D2BEA6-4FCB-4171-9A81-8EEBEC0DA6CE}"/>
    <cellStyle name="20% - Accent4 5 4 2 2 3" xfId="8344" xr:uid="{C0D66D39-C6D2-4CE5-8818-DD2BE5995F7A}"/>
    <cellStyle name="20% - Accent4 5 4 2 2 3 2" xfId="8345" xr:uid="{0F3C64E4-31F1-48A9-B1B2-0F098CD52258}"/>
    <cellStyle name="20% - Accent4 5 4 2 2 4" xfId="8346" xr:uid="{F23B2831-F801-42C0-AADD-B7646E1A39C4}"/>
    <cellStyle name="20% - Accent4 5 4 2 3" xfId="8347" xr:uid="{57B08340-5A1C-4604-BA85-B2B1C5182691}"/>
    <cellStyle name="20% - Accent4 5 4 2 3 2" xfId="8348" xr:uid="{7F676FD2-AA64-4174-9D08-C4D5A8E0009A}"/>
    <cellStyle name="20% - Accent4 5 4 2 4" xfId="8349" xr:uid="{365022A0-3C85-4CCD-BC37-9794693E4BF9}"/>
    <cellStyle name="20% - Accent4 5 4 2 4 2" xfId="8350" xr:uid="{C1B7677E-BEE0-4C93-BAC2-ACC65AE33DB3}"/>
    <cellStyle name="20% - Accent4 5 4 2 5" xfId="8351" xr:uid="{8995020F-FA3B-45A5-A594-F005347FD226}"/>
    <cellStyle name="20% - Accent4 5 4 2 5 2" xfId="8352" xr:uid="{E959DFA1-FFD5-404D-A552-6A5CD8C1EFF7}"/>
    <cellStyle name="20% - Accent4 5 4 2 6" xfId="8353" xr:uid="{AB75ACA0-78A9-4C52-B694-00B34E82FBF2}"/>
    <cellStyle name="20% - Accent4 5 4 3" xfId="8354" xr:uid="{82B73C4C-4995-4B55-97E2-7476B33C5BB1}"/>
    <cellStyle name="20% - Accent4 5 4 3 2" xfId="8355" xr:uid="{5FA8E796-3F2F-4237-8900-CE01299BF6AE}"/>
    <cellStyle name="20% - Accent4 5 4 3 2 2" xfId="8356" xr:uid="{2DF621A0-E799-45A7-B49C-2E752B16D6C1}"/>
    <cellStyle name="20% - Accent4 5 4 3 2 2 2" xfId="8357" xr:uid="{01FF1960-1E97-4B65-9E40-C9D93AE8EBD7}"/>
    <cellStyle name="20% - Accent4 5 4 3 2 3" xfId="8358" xr:uid="{DE66E242-B767-48EF-9E40-CEC01845FE3B}"/>
    <cellStyle name="20% - Accent4 5 4 3 2 3 2" xfId="8359" xr:uid="{40DFD433-C054-4A4B-ACBE-40A9AEC6DE15}"/>
    <cellStyle name="20% - Accent4 5 4 3 2 4" xfId="8360" xr:uid="{28E1ADCE-351F-474E-B4C3-789149322503}"/>
    <cellStyle name="20% - Accent4 5 4 3 3" xfId="8361" xr:uid="{A37B70EB-F1CD-4004-B92D-E83AEF857BF8}"/>
    <cellStyle name="20% - Accent4 5 4 3 3 2" xfId="8362" xr:uid="{FD01B33F-4390-4D5E-85B4-712D5872AC1D}"/>
    <cellStyle name="20% - Accent4 5 4 3 4" xfId="8363" xr:uid="{C46986CC-9F5E-443B-9CAD-4F29FBA1253E}"/>
    <cellStyle name="20% - Accent4 5 4 3 4 2" xfId="8364" xr:uid="{53497A77-7262-406F-AA21-88511AB4D7A6}"/>
    <cellStyle name="20% - Accent4 5 4 3 5" xfId="8365" xr:uid="{935AF3E1-8462-44C5-ABAA-461870E23756}"/>
    <cellStyle name="20% - Accent4 5 4 3 5 2" xfId="8366" xr:uid="{EFF6F324-69C8-44C0-BBD3-BE0B8D465C35}"/>
    <cellStyle name="20% - Accent4 5 4 3 6" xfId="8367" xr:uid="{1D6FBC77-A762-4D61-8B24-A2DDDAAEDE3D}"/>
    <cellStyle name="20% - Accent4 5 4 4" xfId="8368" xr:uid="{125DB7D5-40E0-4600-8631-32C806EE4A4B}"/>
    <cellStyle name="20% - Accent4 5 4 4 2" xfId="8369" xr:uid="{8D93C8C3-0C97-4FE1-B2A7-F901E1ED2114}"/>
    <cellStyle name="20% - Accent4 5 4 4 2 2" xfId="8370" xr:uid="{9010FA96-FD79-43AD-AFBA-2FA7A7CF58F1}"/>
    <cellStyle name="20% - Accent4 5 4 4 3" xfId="8371" xr:uid="{3319EAC6-35FF-49DF-8A8D-362CDD1C3B86}"/>
    <cellStyle name="20% - Accent4 5 4 4 3 2" xfId="8372" xr:uid="{46E5C3F2-35E6-4500-A231-AA7015128CE6}"/>
    <cellStyle name="20% - Accent4 5 4 4 4" xfId="8373" xr:uid="{FDDF4CE6-0BD0-4F08-AAF9-328B5EA5CA4D}"/>
    <cellStyle name="20% - Accent4 5 4 5" xfId="8374" xr:uid="{4FCE3396-A29C-47C1-8380-578D2052446C}"/>
    <cellStyle name="20% - Accent4 5 4 5 2" xfId="8375" xr:uid="{546FE8CF-AE9D-4C94-84D8-989918C5D949}"/>
    <cellStyle name="20% - Accent4 5 4 6" xfId="8376" xr:uid="{4C848FFC-D348-419F-AC83-316BB228C7F3}"/>
    <cellStyle name="20% - Accent4 5 4 6 2" xfId="8377" xr:uid="{AC69ED6D-5BA3-43F3-B9CC-5EBF63B6A0EA}"/>
    <cellStyle name="20% - Accent4 5 4 7" xfId="8378" xr:uid="{A24509D4-8811-4404-8FA1-9F99C4DCE52E}"/>
    <cellStyle name="20% - Accent4 5 4 7 2" xfId="8379" xr:uid="{9753B74C-634C-40C0-A49E-9BC3AB4FA1A1}"/>
    <cellStyle name="20% - Accent4 5 4 8" xfId="8380" xr:uid="{755D5FCC-D6C9-4FC5-B71D-4C61B64EFCBF}"/>
    <cellStyle name="20% - Accent4 5 4 8 2" xfId="8381" xr:uid="{6C1CA172-EDE7-4458-945A-E5D710B19899}"/>
    <cellStyle name="20% - Accent4 5 4 9" xfId="8382" xr:uid="{5F983300-A3E5-46F0-826F-F3430B47D588}"/>
    <cellStyle name="20% - Accent4 5 4 9 2" xfId="8383" xr:uid="{CD191810-F6C8-45D0-B8C5-D1E0A1F3B49E}"/>
    <cellStyle name="20% - Accent4 5 5" xfId="8384" xr:uid="{F73546F8-2307-46BF-96B8-7819030B2781}"/>
    <cellStyle name="20% - Accent4 5 5 2" xfId="8385" xr:uid="{C69E541B-8008-47BB-B34D-25C4BBB3B72D}"/>
    <cellStyle name="20% - Accent4 5 5 2 2" xfId="8386" xr:uid="{0E460311-3644-4970-9CEB-9F75675AAC7E}"/>
    <cellStyle name="20% - Accent4 5 5 2 2 2" xfId="8387" xr:uid="{3B5CF1C8-8B84-4F96-B71F-6EA2D55B1ACF}"/>
    <cellStyle name="20% - Accent4 5 5 2 2 2 2" xfId="8388" xr:uid="{09AAEFC4-ACCE-4BC7-99DE-7A3011390ECE}"/>
    <cellStyle name="20% - Accent4 5 5 2 2 3" xfId="8389" xr:uid="{54AE82A4-495A-4F64-8BF6-63E70F6DF9BD}"/>
    <cellStyle name="20% - Accent4 5 5 2 2 3 2" xfId="8390" xr:uid="{F9EB24E6-F108-41DB-8138-53583D3C133F}"/>
    <cellStyle name="20% - Accent4 5 5 2 2 4" xfId="8391" xr:uid="{BDC12876-B735-4569-B7A1-6897A32A41F5}"/>
    <cellStyle name="20% - Accent4 5 5 2 3" xfId="8392" xr:uid="{D4B81989-976C-4F83-83C7-4BE0E9591009}"/>
    <cellStyle name="20% - Accent4 5 5 2 3 2" xfId="8393" xr:uid="{64CA3D35-8275-4E2F-B31F-FAB3C461A71D}"/>
    <cellStyle name="20% - Accent4 5 5 2 4" xfId="8394" xr:uid="{FF9A554B-9E2F-41F7-BACC-64E45C9D2B96}"/>
    <cellStyle name="20% - Accent4 5 5 2 4 2" xfId="8395" xr:uid="{BE987382-C80B-4290-905A-343846EF562F}"/>
    <cellStyle name="20% - Accent4 5 5 2 5" xfId="8396" xr:uid="{F543E25A-1DB4-493A-A63C-99E7644AEBF6}"/>
    <cellStyle name="20% - Accent4 5 5 2 5 2" xfId="8397" xr:uid="{BC0B2907-3F21-4BDB-A6FC-99903147D5D4}"/>
    <cellStyle name="20% - Accent4 5 5 2 6" xfId="8398" xr:uid="{08190CDD-5B1C-48A5-ADB9-96A40A186C29}"/>
    <cellStyle name="20% - Accent4 5 5 3" xfId="8399" xr:uid="{73B5ACCE-4738-4316-91FF-C5BC0AE72D10}"/>
    <cellStyle name="20% - Accent4 5 5 3 2" xfId="8400" xr:uid="{F8ED0FAB-3A90-4CA5-9C92-ABC1AC487B93}"/>
    <cellStyle name="20% - Accent4 5 5 3 2 2" xfId="8401" xr:uid="{F8989EFE-8C9E-42F1-9A89-D6D635BB9EB1}"/>
    <cellStyle name="20% - Accent4 5 5 3 2 2 2" xfId="8402" xr:uid="{AC52AC13-9384-456E-8F0B-86DE86D6DFCC}"/>
    <cellStyle name="20% - Accent4 5 5 3 2 3" xfId="8403" xr:uid="{487EB582-F397-483E-A40F-4DF7342D584E}"/>
    <cellStyle name="20% - Accent4 5 5 3 2 3 2" xfId="8404" xr:uid="{BEC3F428-4A1D-4DF6-9614-7C77F12F6BCB}"/>
    <cellStyle name="20% - Accent4 5 5 3 2 4" xfId="8405" xr:uid="{65ED354C-421E-4D2D-BF42-55B7E5D2240A}"/>
    <cellStyle name="20% - Accent4 5 5 3 3" xfId="8406" xr:uid="{38A463E9-96CB-4C95-9306-D3639B861840}"/>
    <cellStyle name="20% - Accent4 5 5 3 3 2" xfId="8407" xr:uid="{ED4EFC14-AE42-4A92-856F-F259C03C86ED}"/>
    <cellStyle name="20% - Accent4 5 5 3 4" xfId="8408" xr:uid="{FB2DCD24-1A4D-44F5-BA79-83E6A2C24114}"/>
    <cellStyle name="20% - Accent4 5 5 3 4 2" xfId="8409" xr:uid="{7BF24F52-3E72-4E84-8781-D798AFC142DA}"/>
    <cellStyle name="20% - Accent4 5 5 3 5" xfId="8410" xr:uid="{1FDF5F06-8050-435D-815C-842DA1D57EA2}"/>
    <cellStyle name="20% - Accent4 5 5 3 5 2" xfId="8411" xr:uid="{858069D2-2B24-412C-8EB1-CAEE25BBC85A}"/>
    <cellStyle name="20% - Accent4 5 5 3 6" xfId="8412" xr:uid="{27F06A58-F611-4D07-B93A-5AE76A63F837}"/>
    <cellStyle name="20% - Accent4 5 5 4" xfId="8413" xr:uid="{0FD440DC-44B8-451A-90BA-6BC7EBB6F9E0}"/>
    <cellStyle name="20% - Accent4 5 5 4 2" xfId="8414" xr:uid="{92B9A013-4834-41EB-BA24-967D67901C7E}"/>
    <cellStyle name="20% - Accent4 5 5 4 2 2" xfId="8415" xr:uid="{FAD55B66-9175-4F46-ACD0-9F1312A0884A}"/>
    <cellStyle name="20% - Accent4 5 5 4 3" xfId="8416" xr:uid="{EDF4E959-18DE-4F57-A90A-97D625F341F5}"/>
    <cellStyle name="20% - Accent4 5 5 4 3 2" xfId="8417" xr:uid="{95BE97EA-038E-4D00-A330-D27F0EEBC4A9}"/>
    <cellStyle name="20% - Accent4 5 5 4 4" xfId="8418" xr:uid="{B97016CB-EF40-4E4C-88E2-5C7E8E0C46F5}"/>
    <cellStyle name="20% - Accent4 5 5 5" xfId="8419" xr:uid="{350EF71E-5F9F-4338-B228-FDDD11B932E5}"/>
    <cellStyle name="20% - Accent4 5 5 5 2" xfId="8420" xr:uid="{AA3F6F96-36B2-43E6-A8FD-5FA33ADE33B1}"/>
    <cellStyle name="20% - Accent4 5 5 6" xfId="8421" xr:uid="{76F1558B-B80E-4DC8-9576-CC036152847C}"/>
    <cellStyle name="20% - Accent4 5 5 6 2" xfId="8422" xr:uid="{23D492EC-8DD8-41B2-BC40-E6B0CC17E0CA}"/>
    <cellStyle name="20% - Accent4 5 5 7" xfId="8423" xr:uid="{22E9AAA0-E27A-4137-BEA7-11295589DD62}"/>
    <cellStyle name="20% - Accent4 5 5 7 2" xfId="8424" xr:uid="{C0042207-4CFB-4198-81E3-24297844EFF2}"/>
    <cellStyle name="20% - Accent4 5 5 8" xfId="8425" xr:uid="{0579A575-9BC3-498A-A60E-B8B1C3F04C9A}"/>
    <cellStyle name="20% - Accent4 5 6" xfId="8426" xr:uid="{1632F04D-4371-4A05-81A5-9EEF7C408E88}"/>
    <cellStyle name="20% - Accent4 5 6 2" xfId="8427" xr:uid="{EF0E554D-9D03-4C88-8863-4E6CE2154DE9}"/>
    <cellStyle name="20% - Accent4 5 6 2 2" xfId="8428" xr:uid="{A1D3CECD-96DF-44FF-987A-A1CB878DFD10}"/>
    <cellStyle name="20% - Accent4 5 6 2 2 2" xfId="8429" xr:uid="{D8C4CE86-C323-443B-857B-2E9FA00B3DED}"/>
    <cellStyle name="20% - Accent4 5 6 2 3" xfId="8430" xr:uid="{5A510230-7F2B-487B-BE0F-E4C24DBA439C}"/>
    <cellStyle name="20% - Accent4 5 6 2 3 2" xfId="8431" xr:uid="{90477254-E75E-4DFE-994B-F05A659315BF}"/>
    <cellStyle name="20% - Accent4 5 6 2 4" xfId="8432" xr:uid="{1F78817A-A6D9-4AAF-AB35-5C495CE14A4A}"/>
    <cellStyle name="20% - Accent4 5 6 3" xfId="8433" xr:uid="{A5736E74-865C-46D7-93E3-F58AC24D78BC}"/>
    <cellStyle name="20% - Accent4 5 6 3 2" xfId="8434" xr:uid="{2E0A6781-6D99-44A4-B0FF-04480636AC30}"/>
    <cellStyle name="20% - Accent4 5 6 4" xfId="8435" xr:uid="{760E82CB-0090-4BE1-B8A5-3A772A1D90D2}"/>
    <cellStyle name="20% - Accent4 5 6 4 2" xfId="8436" xr:uid="{FAC2E9BC-5FC2-4192-8E11-F5F933C59A36}"/>
    <cellStyle name="20% - Accent4 5 6 5" xfId="8437" xr:uid="{FD06B147-EAA2-4C01-8A85-919A15BACFE0}"/>
    <cellStyle name="20% - Accent4 5 6 5 2" xfId="8438" xr:uid="{09AA157F-D57C-442A-9D18-ED7958E50EC5}"/>
    <cellStyle name="20% - Accent4 5 6 6" xfId="8439" xr:uid="{A4DBEBAF-37BD-4DA5-A5EB-CBC5AEA4A92C}"/>
    <cellStyle name="20% - Accent4 5 7" xfId="8440" xr:uid="{10E5450E-E1B3-44B3-96CA-C57560F1A595}"/>
    <cellStyle name="20% - Accent4 5 7 2" xfId="8441" xr:uid="{98141BFE-4161-432A-BC69-46611E7EC348}"/>
    <cellStyle name="20% - Accent4 5 7 2 2" xfId="8442" xr:uid="{1B15F407-14B7-4D2E-B7BD-0B934BE1D030}"/>
    <cellStyle name="20% - Accent4 5 7 2 2 2" xfId="8443" xr:uid="{39715257-F398-4F81-9EEB-52FD6496A260}"/>
    <cellStyle name="20% - Accent4 5 7 2 3" xfId="8444" xr:uid="{83AC7374-DD77-4FC7-97F6-5913AB2C967B}"/>
    <cellStyle name="20% - Accent4 5 7 2 3 2" xfId="8445" xr:uid="{C7CBDCFC-31C9-4F1A-8CD8-A90B1BDC48E8}"/>
    <cellStyle name="20% - Accent4 5 7 2 4" xfId="8446" xr:uid="{94D9A3B1-CD51-41CA-B1F6-167BDB8357E6}"/>
    <cellStyle name="20% - Accent4 5 7 3" xfId="8447" xr:uid="{9A2F81EC-A8D7-49DD-B410-D45794452B5C}"/>
    <cellStyle name="20% - Accent4 5 7 3 2" xfId="8448" xr:uid="{CB7603FE-6E1C-4726-AE45-92A16BDF6D69}"/>
    <cellStyle name="20% - Accent4 5 7 4" xfId="8449" xr:uid="{FF40D21D-1CCE-41A5-AB9D-E7AD45CA96CD}"/>
    <cellStyle name="20% - Accent4 5 7 4 2" xfId="8450" xr:uid="{2B5C6036-A1CF-4839-B923-95F612A4F791}"/>
    <cellStyle name="20% - Accent4 5 7 5" xfId="8451" xr:uid="{EC1D5C41-F94A-4349-90AA-437140A66418}"/>
    <cellStyle name="20% - Accent4 5 7 5 2" xfId="8452" xr:uid="{9FFA9C40-CB1E-42EC-A61E-1A0722FE462E}"/>
    <cellStyle name="20% - Accent4 5 7 6" xfId="8453" xr:uid="{1A80AF66-3B86-4CBB-8F05-DD711C0E81FD}"/>
    <cellStyle name="20% - Accent4 5 8" xfId="8454" xr:uid="{65F269E0-7660-44C7-95C5-ECEDF0E20BC0}"/>
    <cellStyle name="20% - Accent4 5 8 2" xfId="8455" xr:uid="{452004CD-7A98-4FC2-A1B5-5BFE55FC130D}"/>
    <cellStyle name="20% - Accent4 5 8 2 2" xfId="8456" xr:uid="{864AAC63-F925-4E35-8941-37B590F2EF25}"/>
    <cellStyle name="20% - Accent4 5 8 3" xfId="8457" xr:uid="{CDE5CFFC-F4C5-4367-8A6E-B40EEE9E13B5}"/>
    <cellStyle name="20% - Accent4 5 8 3 2" xfId="8458" xr:uid="{D16B2BF0-A763-411C-A009-7F318D046967}"/>
    <cellStyle name="20% - Accent4 5 8 4" xfId="8459" xr:uid="{C830411F-5856-4249-A505-2ABA9100440B}"/>
    <cellStyle name="20% - Accent4 5 9" xfId="8460" xr:uid="{07D1A37F-6ED3-4E41-962A-35E93D767336}"/>
    <cellStyle name="20% - Accent4 5 9 2" xfId="8461" xr:uid="{6B5B20FC-6F0C-4D56-A8CC-8CF0C37FFC84}"/>
    <cellStyle name="20% - Accent4 6" xfId="8462" xr:uid="{D8F47B33-1059-4DDD-B2AD-3B1D4FDDA788}"/>
    <cellStyle name="20% - Accent4 6 10" xfId="8463" xr:uid="{B7EE5AC3-9656-4E96-BF7C-11EF4BFE7B97}"/>
    <cellStyle name="20% - Accent4 6 10 2" xfId="8464" xr:uid="{DB997C23-F73C-4165-BC40-77C53A251577}"/>
    <cellStyle name="20% - Accent4 6 11" xfId="8465" xr:uid="{941D82D0-E13F-41F3-97AF-50167F4A3794}"/>
    <cellStyle name="20% - Accent4 6 11 2" xfId="8466" xr:uid="{4569D7B9-4D97-49B9-BA9E-F30F22F51C3D}"/>
    <cellStyle name="20% - Accent4 6 12" xfId="8467" xr:uid="{58539103-1C50-4B70-875B-A89C355C2465}"/>
    <cellStyle name="20% - Accent4 6 12 2" xfId="8468" xr:uid="{95E967FC-35EB-475B-8B7E-3A4128217EDB}"/>
    <cellStyle name="20% - Accent4 6 13" xfId="8469" xr:uid="{DA129323-EC26-4995-8902-DE3041EE7CDD}"/>
    <cellStyle name="20% - Accent4 6 14" xfId="8470" xr:uid="{5582F837-717C-4E82-A8AB-F01F8134E4F4}"/>
    <cellStyle name="20% - Accent4 6 2" xfId="8471" xr:uid="{1B8129F5-5A02-4225-943D-B36B94FE88D4}"/>
    <cellStyle name="20% - Accent4 6 2 10" xfId="8472" xr:uid="{8AFC4A9D-2325-4426-B82A-912767DB10ED}"/>
    <cellStyle name="20% - Accent4 6 2 11" xfId="8473" xr:uid="{E984E3B3-1E2E-41F5-ABE1-BC107FECA74B}"/>
    <cellStyle name="20% - Accent4 6 2 2" xfId="8474" xr:uid="{04F9E796-74AD-4092-970A-D4579E607272}"/>
    <cellStyle name="20% - Accent4 6 2 2 2" xfId="8475" xr:uid="{4F4B47A9-0413-47DF-9103-08A0F1C333AC}"/>
    <cellStyle name="20% - Accent4 6 2 2 2 2" xfId="8476" xr:uid="{0999AB6D-DCC1-4DBE-9B1D-28B1AD1A136A}"/>
    <cellStyle name="20% - Accent4 6 2 2 2 2 2" xfId="8477" xr:uid="{4DE95194-00C7-4144-A611-6D9E40C171E6}"/>
    <cellStyle name="20% - Accent4 6 2 2 2 3" xfId="8478" xr:uid="{46A107EA-31D4-4113-84B6-DFA2F716CD24}"/>
    <cellStyle name="20% - Accent4 6 2 2 2 3 2" xfId="8479" xr:uid="{56B10D50-6037-41D1-B48A-BF225C66C1F5}"/>
    <cellStyle name="20% - Accent4 6 2 2 2 4" xfId="8480" xr:uid="{A770291D-7CF5-4572-8910-8F2E41D9EFEE}"/>
    <cellStyle name="20% - Accent4 6 2 2 3" xfId="8481" xr:uid="{DA3EF7DF-35F2-4503-855F-B925262B5D50}"/>
    <cellStyle name="20% - Accent4 6 2 2 3 2" xfId="8482" xr:uid="{B288BD3B-6862-4362-A32B-E5A2A42E1D74}"/>
    <cellStyle name="20% - Accent4 6 2 2 4" xfId="8483" xr:uid="{A67630E8-FDE7-482E-A09C-24E0F4B43E3F}"/>
    <cellStyle name="20% - Accent4 6 2 2 4 2" xfId="8484" xr:uid="{BCF9D43B-6CBA-423C-AB3E-2264C50BE1F5}"/>
    <cellStyle name="20% - Accent4 6 2 2 5" xfId="8485" xr:uid="{57C130F8-E078-4E3F-B66C-7C5E5B702A19}"/>
    <cellStyle name="20% - Accent4 6 2 2 5 2" xfId="8486" xr:uid="{40100EF9-0AE2-4712-9E0E-B0006E60E0E8}"/>
    <cellStyle name="20% - Accent4 6 2 2 6" xfId="8487" xr:uid="{C03B075A-88BF-4783-9F97-754B7A99AB06}"/>
    <cellStyle name="20% - Accent4 6 2 2 6 2" xfId="8488" xr:uid="{8E70632F-0CE5-4EB1-BA48-F000EE82B142}"/>
    <cellStyle name="20% - Accent4 6 2 2 7" xfId="8489" xr:uid="{FF076A80-DADE-48D7-ADBA-FB282AAF1302}"/>
    <cellStyle name="20% - Accent4 6 2 2 7 2" xfId="8490" xr:uid="{5FC9BE02-AA74-441D-A8DB-2EC429239F9F}"/>
    <cellStyle name="20% - Accent4 6 2 2 8" xfId="8491" xr:uid="{58E84082-F97A-4CF8-9DAF-1ED21B2FEB6F}"/>
    <cellStyle name="20% - Accent4 6 2 3" xfId="8492" xr:uid="{3AA6CF4F-061A-4697-8086-18F409964F87}"/>
    <cellStyle name="20% - Accent4 6 2 3 2" xfId="8493" xr:uid="{1CF18E89-E7F3-4230-AF53-6BDB5A770301}"/>
    <cellStyle name="20% - Accent4 6 2 3 2 2" xfId="8494" xr:uid="{0A16A4C8-806B-4FE4-9809-5DE9432FE528}"/>
    <cellStyle name="20% - Accent4 6 2 3 2 2 2" xfId="8495" xr:uid="{36E3CD48-9BDE-4565-A923-9F3CC7D7AF18}"/>
    <cellStyle name="20% - Accent4 6 2 3 2 3" xfId="8496" xr:uid="{68B9742A-9C0F-4E85-BE21-FDB24FB71447}"/>
    <cellStyle name="20% - Accent4 6 2 3 2 3 2" xfId="8497" xr:uid="{00CB84DB-450A-499E-8A79-A10C20414121}"/>
    <cellStyle name="20% - Accent4 6 2 3 2 4" xfId="8498" xr:uid="{5434C6B8-B02F-4D26-89C5-733C4B43096C}"/>
    <cellStyle name="20% - Accent4 6 2 3 3" xfId="8499" xr:uid="{B6E7CEE9-829E-427D-877D-02E3A7871F71}"/>
    <cellStyle name="20% - Accent4 6 2 3 3 2" xfId="8500" xr:uid="{A43EF404-8C27-4E06-A345-A65832EC0DAE}"/>
    <cellStyle name="20% - Accent4 6 2 3 4" xfId="8501" xr:uid="{62954081-0299-4644-9CD0-17206FABD71E}"/>
    <cellStyle name="20% - Accent4 6 2 3 4 2" xfId="8502" xr:uid="{606A9641-B890-4A61-97BE-EC28B541068E}"/>
    <cellStyle name="20% - Accent4 6 2 3 5" xfId="8503" xr:uid="{0006D595-84E9-4084-AF04-2976CCD4E436}"/>
    <cellStyle name="20% - Accent4 6 2 3 5 2" xfId="8504" xr:uid="{5663F418-D7F9-48E4-BB56-31B7EF2B31F6}"/>
    <cellStyle name="20% - Accent4 6 2 3 6" xfId="8505" xr:uid="{6754B1A7-41A0-4043-AE76-041314EF3ACB}"/>
    <cellStyle name="20% - Accent4 6 2 4" xfId="8506" xr:uid="{5D5FDF9A-3EFB-497C-AF27-6700C651C58A}"/>
    <cellStyle name="20% - Accent4 6 2 4 2" xfId="8507" xr:uid="{8C576DBA-5BD8-4392-9FEB-54275F4E89B2}"/>
    <cellStyle name="20% - Accent4 6 2 4 2 2" xfId="8508" xr:uid="{00332DD1-3CA9-4504-852C-D997BE142167}"/>
    <cellStyle name="20% - Accent4 6 2 4 3" xfId="8509" xr:uid="{F106E07D-FAA6-4B15-A0B8-0E22BDDC32AE}"/>
    <cellStyle name="20% - Accent4 6 2 4 3 2" xfId="8510" xr:uid="{69B6DFC0-18A6-4D1B-9AC5-D911EB3D9ED7}"/>
    <cellStyle name="20% - Accent4 6 2 4 4" xfId="8511" xr:uid="{8589D53D-B476-426A-B477-5A1BAA0FAB3E}"/>
    <cellStyle name="20% - Accent4 6 2 5" xfId="8512" xr:uid="{6B20DAFF-39D5-42D5-A2B0-93A2D540C907}"/>
    <cellStyle name="20% - Accent4 6 2 5 2" xfId="8513" xr:uid="{2E6E03E5-4B76-4BE6-AA3C-F106CD34423A}"/>
    <cellStyle name="20% - Accent4 6 2 6" xfId="8514" xr:uid="{75C40FD8-0794-4D27-A20A-A6559C8FBD4F}"/>
    <cellStyle name="20% - Accent4 6 2 6 2" xfId="8515" xr:uid="{40A83AF3-5190-48C4-A36A-881340CAC468}"/>
    <cellStyle name="20% - Accent4 6 2 7" xfId="8516" xr:uid="{A52DC355-8350-4BF2-8C2E-EE5BE8A20D05}"/>
    <cellStyle name="20% - Accent4 6 2 7 2" xfId="8517" xr:uid="{F2CFB748-0EB6-4918-BB73-D8B08A19AD7C}"/>
    <cellStyle name="20% - Accent4 6 2 8" xfId="8518" xr:uid="{16665497-E491-4C05-BDC8-DA3BA04BCCC4}"/>
    <cellStyle name="20% - Accent4 6 2 8 2" xfId="8519" xr:uid="{454F915F-4A4E-4755-8314-5F068A3B8498}"/>
    <cellStyle name="20% - Accent4 6 2 9" xfId="8520" xr:uid="{01E775FB-A48F-4AB3-8858-B1947AB0F11B}"/>
    <cellStyle name="20% - Accent4 6 2 9 2" xfId="8521" xr:uid="{EDBCE7B9-3CD6-4C1A-8FBF-093AC3B6D301}"/>
    <cellStyle name="20% - Accent4 6 3" xfId="8522" xr:uid="{673B882D-856C-4B90-8381-3850B667008F}"/>
    <cellStyle name="20% - Accent4 6 3 10" xfId="8523" xr:uid="{40B67E1C-2AD2-44A9-B32B-541F34F3FDE8}"/>
    <cellStyle name="20% - Accent4 6 3 2" xfId="8524" xr:uid="{721F9098-1F83-45CA-B0D6-43E4B4BC1E44}"/>
    <cellStyle name="20% - Accent4 6 3 2 2" xfId="8525" xr:uid="{2556F30B-8D10-4417-95D0-D469D01112CC}"/>
    <cellStyle name="20% - Accent4 6 3 2 2 2" xfId="8526" xr:uid="{660A4FB8-5454-4D2A-92D9-725DE4A19B99}"/>
    <cellStyle name="20% - Accent4 6 3 2 2 2 2" xfId="8527" xr:uid="{183917FB-084C-4671-848D-7C46CAAAC261}"/>
    <cellStyle name="20% - Accent4 6 3 2 2 3" xfId="8528" xr:uid="{59186EE8-DC28-4165-9CB7-D00CA53A8803}"/>
    <cellStyle name="20% - Accent4 6 3 2 2 3 2" xfId="8529" xr:uid="{4CFE6A71-D67F-4C71-81B0-51D4473725F1}"/>
    <cellStyle name="20% - Accent4 6 3 2 2 4" xfId="8530" xr:uid="{8842433A-068B-410C-A82A-99ADBD1A0CAA}"/>
    <cellStyle name="20% - Accent4 6 3 2 3" xfId="8531" xr:uid="{5185DD42-E22E-4FF7-AFC1-ABC0B5D25409}"/>
    <cellStyle name="20% - Accent4 6 3 2 3 2" xfId="8532" xr:uid="{5125C9C9-689E-4CB3-ABAD-D3FF2A648845}"/>
    <cellStyle name="20% - Accent4 6 3 2 4" xfId="8533" xr:uid="{ABA2991C-4273-46FC-9504-21DC7E3FC835}"/>
    <cellStyle name="20% - Accent4 6 3 2 4 2" xfId="8534" xr:uid="{6E54908E-95F8-4AF4-8858-9218BF515795}"/>
    <cellStyle name="20% - Accent4 6 3 2 5" xfId="8535" xr:uid="{1E2BB448-FD88-42B7-80FE-3E7B6E8D2BA2}"/>
    <cellStyle name="20% - Accent4 6 3 2 5 2" xfId="8536" xr:uid="{6A31CD6A-26BE-42B9-98EA-470E0F2E29F7}"/>
    <cellStyle name="20% - Accent4 6 3 2 6" xfId="8537" xr:uid="{F0806970-8A8E-4C6A-8747-937B7EEDE379}"/>
    <cellStyle name="20% - Accent4 6 3 2 6 2" xfId="8538" xr:uid="{6B21FB76-70E4-4446-A89A-B87551AEB9E6}"/>
    <cellStyle name="20% - Accent4 6 3 2 7" xfId="8539" xr:uid="{383FA978-B1FF-4618-B696-22A36BC54E06}"/>
    <cellStyle name="20% - Accent4 6 3 2 7 2" xfId="8540" xr:uid="{FD1FCD07-A1E3-48D4-9E64-D30A488A1853}"/>
    <cellStyle name="20% - Accent4 6 3 2 8" xfId="8541" xr:uid="{9C07FADA-1F5B-408F-8CC0-A14E1616FF60}"/>
    <cellStyle name="20% - Accent4 6 3 3" xfId="8542" xr:uid="{AE3611F8-BA29-4899-AF61-D7DB48FCD546}"/>
    <cellStyle name="20% - Accent4 6 3 3 2" xfId="8543" xr:uid="{169C95BF-3E03-4981-91BF-C275223351EA}"/>
    <cellStyle name="20% - Accent4 6 3 3 2 2" xfId="8544" xr:uid="{0919729B-65D6-4DEF-988F-918AF5C37A8A}"/>
    <cellStyle name="20% - Accent4 6 3 3 2 2 2" xfId="8545" xr:uid="{240E3157-FF1E-4619-89B3-7F72D4EF5FD9}"/>
    <cellStyle name="20% - Accent4 6 3 3 2 3" xfId="8546" xr:uid="{33289E97-CCF7-4385-9A8A-422D17F6B208}"/>
    <cellStyle name="20% - Accent4 6 3 3 2 3 2" xfId="8547" xr:uid="{4FFCF5F0-A46D-4C2F-ADD7-DDEABD63DD65}"/>
    <cellStyle name="20% - Accent4 6 3 3 2 4" xfId="8548" xr:uid="{7098A639-1AE5-4718-9ABF-85B6F3A121E5}"/>
    <cellStyle name="20% - Accent4 6 3 3 3" xfId="8549" xr:uid="{D9E326E9-83C3-4776-834E-A9BC6A9B8EAE}"/>
    <cellStyle name="20% - Accent4 6 3 3 3 2" xfId="8550" xr:uid="{3E4FF401-AC0C-4086-8B55-8CDABB4C71BE}"/>
    <cellStyle name="20% - Accent4 6 3 3 4" xfId="8551" xr:uid="{5A74C622-1875-4718-A2DA-7D7598E612BD}"/>
    <cellStyle name="20% - Accent4 6 3 3 4 2" xfId="8552" xr:uid="{D9A3F667-F844-425B-AFC5-02E21427D0D8}"/>
    <cellStyle name="20% - Accent4 6 3 3 5" xfId="8553" xr:uid="{393F1BD6-2B71-4538-95B7-14A17854DA86}"/>
    <cellStyle name="20% - Accent4 6 3 3 5 2" xfId="8554" xr:uid="{A22C0400-949D-4276-8D1C-26A7B0E48400}"/>
    <cellStyle name="20% - Accent4 6 3 3 6" xfId="8555" xr:uid="{BBB499D2-D337-4888-B312-0DEB35D41109}"/>
    <cellStyle name="20% - Accent4 6 3 4" xfId="8556" xr:uid="{689AF869-7FDD-4731-A659-EAF122EBC4F4}"/>
    <cellStyle name="20% - Accent4 6 3 4 2" xfId="8557" xr:uid="{91AAE0B8-0059-4430-858C-5F8A87E4F6AA}"/>
    <cellStyle name="20% - Accent4 6 3 4 2 2" xfId="8558" xr:uid="{58FA91F7-400D-4883-812D-1AB742FAE520}"/>
    <cellStyle name="20% - Accent4 6 3 4 3" xfId="8559" xr:uid="{695F209C-EF9B-43EA-AF78-CA05B58A8F89}"/>
    <cellStyle name="20% - Accent4 6 3 4 3 2" xfId="8560" xr:uid="{7A6E3483-870C-47DB-BDD1-B60B46080D52}"/>
    <cellStyle name="20% - Accent4 6 3 4 4" xfId="8561" xr:uid="{A5401041-4DB0-4BBA-82E2-BA83CC5B720E}"/>
    <cellStyle name="20% - Accent4 6 3 5" xfId="8562" xr:uid="{5B8C0C89-4FDF-4FB3-8E04-FBAA5053A2CD}"/>
    <cellStyle name="20% - Accent4 6 3 5 2" xfId="8563" xr:uid="{1288C038-6DA0-4A87-BA47-37554355F4C8}"/>
    <cellStyle name="20% - Accent4 6 3 6" xfId="8564" xr:uid="{EEC78C05-F6FC-439B-9553-D39C75BE75C1}"/>
    <cellStyle name="20% - Accent4 6 3 6 2" xfId="8565" xr:uid="{95C47988-54B7-4F49-8E00-A4A681F78DA3}"/>
    <cellStyle name="20% - Accent4 6 3 7" xfId="8566" xr:uid="{C15B36C7-8DE7-495D-B0B6-76134D098B07}"/>
    <cellStyle name="20% - Accent4 6 3 7 2" xfId="8567" xr:uid="{9A080C1D-50F8-4EF8-901A-BBB3EA11A352}"/>
    <cellStyle name="20% - Accent4 6 3 8" xfId="8568" xr:uid="{2EFDDC36-E9C1-4361-8514-A9870090AE11}"/>
    <cellStyle name="20% - Accent4 6 3 8 2" xfId="8569" xr:uid="{56FE3C84-C007-4F44-83AC-4EBF5CD003DF}"/>
    <cellStyle name="20% - Accent4 6 3 9" xfId="8570" xr:uid="{C67F09A2-E616-43B5-99FB-4813215AC6FF}"/>
    <cellStyle name="20% - Accent4 6 3 9 2" xfId="8571" xr:uid="{1B29339D-2807-49A5-9EB0-CCE990EAAFFB}"/>
    <cellStyle name="20% - Accent4 6 4" xfId="8572" xr:uid="{A2C39C59-2CC6-4232-A34E-FDA9F189C2FC}"/>
    <cellStyle name="20% - Accent4 6 4 10" xfId="8573" xr:uid="{231FCCEB-E8FA-4BD6-B642-6B28464BEA3A}"/>
    <cellStyle name="20% - Accent4 6 4 2" xfId="8574" xr:uid="{9AEE3455-2279-4FCA-BF78-E6D2A8277027}"/>
    <cellStyle name="20% - Accent4 6 4 2 2" xfId="8575" xr:uid="{442C1DD0-946F-4919-8D6B-75A351D93BFB}"/>
    <cellStyle name="20% - Accent4 6 4 2 2 2" xfId="8576" xr:uid="{BDC837E4-7588-4A96-96EE-73B8F71D4F3D}"/>
    <cellStyle name="20% - Accent4 6 4 2 2 2 2" xfId="8577" xr:uid="{B08AD0F3-3FC5-49F4-806D-FEA8E7E175A6}"/>
    <cellStyle name="20% - Accent4 6 4 2 2 3" xfId="8578" xr:uid="{AFE3AA97-4E0A-4060-8044-1A2A03132A63}"/>
    <cellStyle name="20% - Accent4 6 4 2 2 3 2" xfId="8579" xr:uid="{13AFAE02-1EB0-40F1-BA69-B47E9602F8B1}"/>
    <cellStyle name="20% - Accent4 6 4 2 2 4" xfId="8580" xr:uid="{7F026DBF-8228-4A38-866D-3647BA8FAE14}"/>
    <cellStyle name="20% - Accent4 6 4 2 3" xfId="8581" xr:uid="{A4842C6B-05BD-447E-97CF-94D7B7D22B78}"/>
    <cellStyle name="20% - Accent4 6 4 2 3 2" xfId="8582" xr:uid="{5F455661-7C0B-4AC9-A023-E486C99CE854}"/>
    <cellStyle name="20% - Accent4 6 4 2 4" xfId="8583" xr:uid="{5944DEBB-D75F-4C1E-B009-69143B822086}"/>
    <cellStyle name="20% - Accent4 6 4 2 4 2" xfId="8584" xr:uid="{20950E26-AD95-4450-A700-2C91E1FEC20B}"/>
    <cellStyle name="20% - Accent4 6 4 2 5" xfId="8585" xr:uid="{4E9F159B-17FC-484D-938A-E5E3D566030B}"/>
    <cellStyle name="20% - Accent4 6 4 2 5 2" xfId="8586" xr:uid="{61C26599-70E7-4C06-BDDD-31F06A2B3429}"/>
    <cellStyle name="20% - Accent4 6 4 2 6" xfId="8587" xr:uid="{97D2E584-7BFB-4509-ABDA-E1F719BC56EB}"/>
    <cellStyle name="20% - Accent4 6 4 3" xfId="8588" xr:uid="{27ADE334-7676-4E17-8F86-F59DA88B19C7}"/>
    <cellStyle name="20% - Accent4 6 4 3 2" xfId="8589" xr:uid="{8F7E9109-B405-47FB-B13E-DA62EBF0224B}"/>
    <cellStyle name="20% - Accent4 6 4 3 2 2" xfId="8590" xr:uid="{E465EFF7-8671-4725-9626-0B71D20EA179}"/>
    <cellStyle name="20% - Accent4 6 4 3 2 2 2" xfId="8591" xr:uid="{6ADBC661-5512-4F7B-AEFB-F07595790D94}"/>
    <cellStyle name="20% - Accent4 6 4 3 2 3" xfId="8592" xr:uid="{2A7BB168-FD8B-405A-B38B-FDCC9DBE5A7C}"/>
    <cellStyle name="20% - Accent4 6 4 3 2 3 2" xfId="8593" xr:uid="{543AE081-794E-4CB3-89A2-E4CE28801A08}"/>
    <cellStyle name="20% - Accent4 6 4 3 2 4" xfId="8594" xr:uid="{A60C6B96-E427-4E0A-A654-AE1246917505}"/>
    <cellStyle name="20% - Accent4 6 4 3 3" xfId="8595" xr:uid="{8EAC5CF6-4AD5-4C0E-96C3-12D10D4F5847}"/>
    <cellStyle name="20% - Accent4 6 4 3 3 2" xfId="8596" xr:uid="{B9B61716-4FFE-4800-878A-85CADD10874A}"/>
    <cellStyle name="20% - Accent4 6 4 3 4" xfId="8597" xr:uid="{2490293A-77F1-455F-BF66-187D531B5DD8}"/>
    <cellStyle name="20% - Accent4 6 4 3 4 2" xfId="8598" xr:uid="{C0AD0F17-9C3D-4413-8544-51611714ED24}"/>
    <cellStyle name="20% - Accent4 6 4 3 5" xfId="8599" xr:uid="{9497DDFC-ABA8-4C51-90B6-DDBE2D0CA2E6}"/>
    <cellStyle name="20% - Accent4 6 4 3 5 2" xfId="8600" xr:uid="{30457578-20C6-463B-A04C-9A805FFD4AD1}"/>
    <cellStyle name="20% - Accent4 6 4 3 6" xfId="8601" xr:uid="{E01A5C97-22A3-4FA5-AFA5-162ACCF6DDC5}"/>
    <cellStyle name="20% - Accent4 6 4 4" xfId="8602" xr:uid="{B4500383-7FE7-4278-8B14-89F4FCA2C4C8}"/>
    <cellStyle name="20% - Accent4 6 4 4 2" xfId="8603" xr:uid="{6CEF08E8-9055-4817-AB72-AE8A9F6514EE}"/>
    <cellStyle name="20% - Accent4 6 4 4 2 2" xfId="8604" xr:uid="{D3F00A41-48DF-4258-8AEB-1DACF71B3B70}"/>
    <cellStyle name="20% - Accent4 6 4 4 3" xfId="8605" xr:uid="{A68CE93E-8358-4B6D-9B2A-065320F05A72}"/>
    <cellStyle name="20% - Accent4 6 4 4 3 2" xfId="8606" xr:uid="{AB2564D1-F31F-4163-BCD1-B138E65158F2}"/>
    <cellStyle name="20% - Accent4 6 4 4 4" xfId="8607" xr:uid="{BBA31FC0-7368-497C-9361-ACB100E6DC93}"/>
    <cellStyle name="20% - Accent4 6 4 5" xfId="8608" xr:uid="{66EF10CF-934A-489F-92D0-4873DA5F30AF}"/>
    <cellStyle name="20% - Accent4 6 4 5 2" xfId="8609" xr:uid="{07B059F4-D120-4DAA-BBEC-5A6E2F18EC0C}"/>
    <cellStyle name="20% - Accent4 6 4 6" xfId="8610" xr:uid="{6689822E-9305-4348-BBF4-B3140C426489}"/>
    <cellStyle name="20% - Accent4 6 4 6 2" xfId="8611" xr:uid="{3B667630-6CD8-4719-B2EE-807F5CD5537D}"/>
    <cellStyle name="20% - Accent4 6 4 7" xfId="8612" xr:uid="{02C1399B-E3C7-4E51-BC80-761D39CCCEA0}"/>
    <cellStyle name="20% - Accent4 6 4 7 2" xfId="8613" xr:uid="{101DB0A1-14AA-4470-8146-FBE93A3ECD5B}"/>
    <cellStyle name="20% - Accent4 6 4 8" xfId="8614" xr:uid="{597FA4D7-B95E-4CE2-81E1-FB0CCAE4FA42}"/>
    <cellStyle name="20% - Accent4 6 4 8 2" xfId="8615" xr:uid="{32FE75B7-C731-47E9-B1BA-0A6FE73558C3}"/>
    <cellStyle name="20% - Accent4 6 4 9" xfId="8616" xr:uid="{C222F90B-F3AD-4534-9040-42ECD2513A46}"/>
    <cellStyle name="20% - Accent4 6 4 9 2" xfId="8617" xr:uid="{30160BE7-0E7A-4F2B-8E6E-FBB1B5A956BB}"/>
    <cellStyle name="20% - Accent4 6 5" xfId="8618" xr:uid="{82D80C64-FEBA-4A72-8905-091D8FF21479}"/>
    <cellStyle name="20% - Accent4 6 5 2" xfId="8619" xr:uid="{F35E14BB-0D8A-4DED-B92F-56F5B33EB921}"/>
    <cellStyle name="20% - Accent4 6 5 2 2" xfId="8620" xr:uid="{C3F49CDA-482B-4187-A4B6-02C608E1A4EA}"/>
    <cellStyle name="20% - Accent4 6 5 2 2 2" xfId="8621" xr:uid="{F2DA2DF3-AB86-4D7D-A7C2-D7E21B87F1E8}"/>
    <cellStyle name="20% - Accent4 6 5 2 3" xfId="8622" xr:uid="{FA9CAE6A-C8C8-4093-8935-24037DA2D3F0}"/>
    <cellStyle name="20% - Accent4 6 5 2 3 2" xfId="8623" xr:uid="{8430CD5D-2D7A-4036-95A8-FB91059EBCE2}"/>
    <cellStyle name="20% - Accent4 6 5 2 4" xfId="8624" xr:uid="{3A845CF7-3DDE-46B4-88D1-AD21F29F393B}"/>
    <cellStyle name="20% - Accent4 6 5 3" xfId="8625" xr:uid="{AF9DE810-EF9A-4CD6-A08C-EBC2DB39C21F}"/>
    <cellStyle name="20% - Accent4 6 5 3 2" xfId="8626" xr:uid="{C8D27DE5-641C-460E-9FF1-59FE3B648B96}"/>
    <cellStyle name="20% - Accent4 6 5 4" xfId="8627" xr:uid="{1990C453-3864-4308-8187-BAD7313B039B}"/>
    <cellStyle name="20% - Accent4 6 5 4 2" xfId="8628" xr:uid="{AAF3BD17-312F-4352-8F4F-FD35F89A82A6}"/>
    <cellStyle name="20% - Accent4 6 5 5" xfId="8629" xr:uid="{107ACF18-1E70-466B-A277-3D04582D3A78}"/>
    <cellStyle name="20% - Accent4 6 5 5 2" xfId="8630" xr:uid="{B463D90E-644C-4197-A68F-41C8BD89D270}"/>
    <cellStyle name="20% - Accent4 6 5 6" xfId="8631" xr:uid="{84E971B1-4146-46EB-A7B5-7043F9935FAC}"/>
    <cellStyle name="20% - Accent4 6 6" xfId="8632" xr:uid="{29C36505-063C-42C1-8214-B55FF5646B05}"/>
    <cellStyle name="20% - Accent4 6 6 2" xfId="8633" xr:uid="{21DC2FA7-4428-49E9-B0F7-0E0C5A08B9CE}"/>
    <cellStyle name="20% - Accent4 6 6 2 2" xfId="8634" xr:uid="{A6D1C111-310A-4F3F-88A0-C1C5C4958365}"/>
    <cellStyle name="20% - Accent4 6 6 2 2 2" xfId="8635" xr:uid="{37C3939E-FF40-41AB-82A8-224BC7DB4747}"/>
    <cellStyle name="20% - Accent4 6 6 2 3" xfId="8636" xr:uid="{C09C3B14-2866-4EF6-B31F-D3FC2E88F3FF}"/>
    <cellStyle name="20% - Accent4 6 6 2 3 2" xfId="8637" xr:uid="{73FAE46A-4405-4CE4-9066-453D754116B4}"/>
    <cellStyle name="20% - Accent4 6 6 2 4" xfId="8638" xr:uid="{9A427C7A-55FF-4BB1-A09B-10546812B3B6}"/>
    <cellStyle name="20% - Accent4 6 6 3" xfId="8639" xr:uid="{89C11304-996C-4D14-A86C-FF2978221C77}"/>
    <cellStyle name="20% - Accent4 6 6 3 2" xfId="8640" xr:uid="{702B60BB-9D78-4EA3-BC37-87897A1A96AC}"/>
    <cellStyle name="20% - Accent4 6 6 4" xfId="8641" xr:uid="{FF432C1F-ED55-4642-A0AB-417B65396A7A}"/>
    <cellStyle name="20% - Accent4 6 6 4 2" xfId="8642" xr:uid="{F550B967-F73C-414D-9548-410C808E4CB4}"/>
    <cellStyle name="20% - Accent4 6 6 5" xfId="8643" xr:uid="{FEB0B0DC-9787-4CD5-959C-B7D97DB61EF0}"/>
    <cellStyle name="20% - Accent4 6 6 5 2" xfId="8644" xr:uid="{C8DB37D6-30CA-4609-B013-958F7F2F8ACB}"/>
    <cellStyle name="20% - Accent4 6 6 6" xfId="8645" xr:uid="{D8165DCC-2FF8-4EF0-A901-1B227E1884F6}"/>
    <cellStyle name="20% - Accent4 6 7" xfId="8646" xr:uid="{74B489DC-067A-4FF0-B9BB-63DA91774C50}"/>
    <cellStyle name="20% - Accent4 6 7 2" xfId="8647" xr:uid="{0F528BCE-3ADE-4EE7-B8C7-49B0BEB3C5A4}"/>
    <cellStyle name="20% - Accent4 6 7 2 2" xfId="8648" xr:uid="{A54979C0-766E-4637-8E69-464989467FD8}"/>
    <cellStyle name="20% - Accent4 6 7 3" xfId="8649" xr:uid="{830022E9-FFFC-4197-AB3A-7115C0195134}"/>
    <cellStyle name="20% - Accent4 6 7 3 2" xfId="8650" xr:uid="{C56B4D72-9B04-432D-8EE0-06DF7FD16938}"/>
    <cellStyle name="20% - Accent4 6 7 4" xfId="8651" xr:uid="{B27602D4-1190-437B-9C79-B5D4728D7315}"/>
    <cellStyle name="20% - Accent4 6 8" xfId="8652" xr:uid="{43541775-2D13-4F4D-93BA-AF50AA34DCD6}"/>
    <cellStyle name="20% - Accent4 6 8 2" xfId="8653" xr:uid="{1B702E1C-955C-4AD4-BF12-F5410007AAD4}"/>
    <cellStyle name="20% - Accent4 6 9" xfId="8654" xr:uid="{B77DEBBF-2EFA-4D2C-B6DF-DBB1223AE59E}"/>
    <cellStyle name="20% - Accent4 6 9 2" xfId="8655" xr:uid="{84DDAC10-2D0D-4473-B76F-AA8DCF0E5A6D}"/>
    <cellStyle name="20% - Accent4 7" xfId="8656" xr:uid="{54FF118E-39B8-41CA-BDB6-9E37D960B374}"/>
    <cellStyle name="20% - Accent4 7 10" xfId="8657" xr:uid="{D7F7BEBB-83A1-494E-901C-1F6037CE7136}"/>
    <cellStyle name="20% - Accent4 7 10 2" xfId="8658" xr:uid="{1B6618F0-3D0B-4A01-8B10-B94DF40AF2EB}"/>
    <cellStyle name="20% - Accent4 7 11" xfId="8659" xr:uid="{A32967E2-8547-46B7-B080-B2CBAFB0A20D}"/>
    <cellStyle name="20% - Accent4 7 11 2" xfId="8660" xr:uid="{012A0AD0-6752-4CCF-B72C-45572C140B89}"/>
    <cellStyle name="20% - Accent4 7 12" xfId="8661" xr:uid="{05BC0DC5-13B1-4623-8181-6204CC3D5428}"/>
    <cellStyle name="20% - Accent4 7 13" xfId="8662" xr:uid="{C6619746-73FA-4911-9846-AA13EB7F6C7C}"/>
    <cellStyle name="20% - Accent4 7 2" xfId="8663" xr:uid="{65C3E734-F87C-46D2-BB50-A6499B374D24}"/>
    <cellStyle name="20% - Accent4 7 2 10" xfId="8664" xr:uid="{52751AAF-9CC3-4377-B135-76A91DC7837F}"/>
    <cellStyle name="20% - Accent4 7 2 2" xfId="8665" xr:uid="{2336CAF2-D3D1-46F3-BF02-211D7D837575}"/>
    <cellStyle name="20% - Accent4 7 2 2 2" xfId="8666" xr:uid="{1E020A8C-E5C0-45EA-9575-045550233870}"/>
    <cellStyle name="20% - Accent4 7 2 2 2 2" xfId="8667" xr:uid="{A98DA51E-F5B3-43C6-8DF6-B6259A23C62D}"/>
    <cellStyle name="20% - Accent4 7 2 2 2 2 2" xfId="8668" xr:uid="{390071A4-222D-44FD-ADD9-36FF296437BC}"/>
    <cellStyle name="20% - Accent4 7 2 2 2 3" xfId="8669" xr:uid="{A8A36EB3-B660-42EE-BA4A-7881A048031B}"/>
    <cellStyle name="20% - Accent4 7 2 2 2 3 2" xfId="8670" xr:uid="{D4A307D5-1917-4E0E-BD4D-138046A291E0}"/>
    <cellStyle name="20% - Accent4 7 2 2 2 4" xfId="8671" xr:uid="{06D95AB9-C687-46E3-8D3C-E8370B88F02F}"/>
    <cellStyle name="20% - Accent4 7 2 2 3" xfId="8672" xr:uid="{B71B0963-B347-487B-A46F-A76A0718D04F}"/>
    <cellStyle name="20% - Accent4 7 2 2 3 2" xfId="8673" xr:uid="{5EDA2A59-C18E-410B-AF77-571AAB00EACB}"/>
    <cellStyle name="20% - Accent4 7 2 2 4" xfId="8674" xr:uid="{FA216B2C-1959-4929-9D7F-50F0DE9E6AFC}"/>
    <cellStyle name="20% - Accent4 7 2 2 4 2" xfId="8675" xr:uid="{0197130E-3E76-4EEB-924E-32B301FB41D2}"/>
    <cellStyle name="20% - Accent4 7 2 2 5" xfId="8676" xr:uid="{F415C106-DEFC-432B-898B-797DE71B99CB}"/>
    <cellStyle name="20% - Accent4 7 2 2 5 2" xfId="8677" xr:uid="{036BE69D-00CB-4061-8D51-82A23A776702}"/>
    <cellStyle name="20% - Accent4 7 2 2 6" xfId="8678" xr:uid="{818E54A7-DC10-48BD-A281-54D14F97165B}"/>
    <cellStyle name="20% - Accent4 7 2 2 6 2" xfId="8679" xr:uid="{D5EA7979-3035-4494-957C-45A724108512}"/>
    <cellStyle name="20% - Accent4 7 2 2 7" xfId="8680" xr:uid="{9B077EB5-ADC8-4557-B722-E162A8AA8244}"/>
    <cellStyle name="20% - Accent4 7 2 2 7 2" xfId="8681" xr:uid="{885092E4-BAF4-46C8-B239-24FA3066397E}"/>
    <cellStyle name="20% - Accent4 7 2 2 8" xfId="8682" xr:uid="{11E10462-FAAE-43D9-B6EB-DE0A645568A1}"/>
    <cellStyle name="20% - Accent4 7 2 3" xfId="8683" xr:uid="{236DDB8B-1E59-4BBE-A7BC-8124A51762AF}"/>
    <cellStyle name="20% - Accent4 7 2 3 2" xfId="8684" xr:uid="{C89F4127-4954-40B6-BFAD-97102B5DB63B}"/>
    <cellStyle name="20% - Accent4 7 2 3 2 2" xfId="8685" xr:uid="{846C40CE-0DDB-4DB0-96E5-13F48529925D}"/>
    <cellStyle name="20% - Accent4 7 2 3 2 2 2" xfId="8686" xr:uid="{A4482F85-5B64-41A1-A6E5-9A3AFD03AD3D}"/>
    <cellStyle name="20% - Accent4 7 2 3 2 3" xfId="8687" xr:uid="{F845660B-9301-46F7-ABC5-A96EE22B92C7}"/>
    <cellStyle name="20% - Accent4 7 2 3 2 3 2" xfId="8688" xr:uid="{065DC395-B44A-43C9-925F-E3605BA0269A}"/>
    <cellStyle name="20% - Accent4 7 2 3 2 4" xfId="8689" xr:uid="{1B3E337A-651C-4327-A0BF-1F58A6D8FB30}"/>
    <cellStyle name="20% - Accent4 7 2 3 3" xfId="8690" xr:uid="{DF49FE1D-5F2F-4CBC-A99F-9BF1D42A2505}"/>
    <cellStyle name="20% - Accent4 7 2 3 3 2" xfId="8691" xr:uid="{97C770B5-9603-419A-ACA1-FCFDAFF3DA38}"/>
    <cellStyle name="20% - Accent4 7 2 3 4" xfId="8692" xr:uid="{5CCE0462-08AC-49C8-99AE-4EBC9208664E}"/>
    <cellStyle name="20% - Accent4 7 2 3 4 2" xfId="8693" xr:uid="{B9A9BBCD-8EB1-4A51-B18B-9874AEDB4C96}"/>
    <cellStyle name="20% - Accent4 7 2 3 5" xfId="8694" xr:uid="{97B729BA-FDA0-4E3A-B7A5-379794CECF5E}"/>
    <cellStyle name="20% - Accent4 7 2 3 5 2" xfId="8695" xr:uid="{72AF9819-7935-43C0-B3A9-1826A394AF69}"/>
    <cellStyle name="20% - Accent4 7 2 3 6" xfId="8696" xr:uid="{B6EED5B1-4ADC-4C18-8EDD-6CE560C31CF0}"/>
    <cellStyle name="20% - Accent4 7 2 4" xfId="8697" xr:uid="{CA3F3A6B-EC10-4699-A7CA-78158C520B44}"/>
    <cellStyle name="20% - Accent4 7 2 4 2" xfId="8698" xr:uid="{10DE8CD4-7AAC-4B2B-AC51-C4D6FC380986}"/>
    <cellStyle name="20% - Accent4 7 2 4 2 2" xfId="8699" xr:uid="{D7FDAB1F-45CF-460A-9E84-96EF6A9D4516}"/>
    <cellStyle name="20% - Accent4 7 2 4 3" xfId="8700" xr:uid="{F2AE1003-0D7D-4A26-91BD-0F63AC8F7547}"/>
    <cellStyle name="20% - Accent4 7 2 4 3 2" xfId="8701" xr:uid="{C2149FF0-DC7A-4C35-AA57-25C04EA35946}"/>
    <cellStyle name="20% - Accent4 7 2 4 4" xfId="8702" xr:uid="{4267B319-DC10-4DD2-8F86-7688FD7B3846}"/>
    <cellStyle name="20% - Accent4 7 2 5" xfId="8703" xr:uid="{BFE50A33-7032-48E1-BE86-DCDDBD477AF7}"/>
    <cellStyle name="20% - Accent4 7 2 5 2" xfId="8704" xr:uid="{D8807E2A-50AD-4A92-9D4F-E9017770C508}"/>
    <cellStyle name="20% - Accent4 7 2 6" xfId="8705" xr:uid="{625A328E-BE0D-4B65-8CD6-3686DF52313C}"/>
    <cellStyle name="20% - Accent4 7 2 6 2" xfId="8706" xr:uid="{75A4092F-E46F-4ABB-8475-BE17DD8044CA}"/>
    <cellStyle name="20% - Accent4 7 2 7" xfId="8707" xr:uid="{F74E980B-1C05-4A26-BF50-C0325938EE3F}"/>
    <cellStyle name="20% - Accent4 7 2 7 2" xfId="8708" xr:uid="{FFBE6598-99E8-4F8F-A438-58ECC0AFDFC9}"/>
    <cellStyle name="20% - Accent4 7 2 8" xfId="8709" xr:uid="{52D7FA97-EFA8-4D14-8D32-04E92EA769F5}"/>
    <cellStyle name="20% - Accent4 7 2 8 2" xfId="8710" xr:uid="{BA3684AA-3259-4A6F-9439-1A5D72E396B4}"/>
    <cellStyle name="20% - Accent4 7 2 9" xfId="8711" xr:uid="{C7F3034E-F7B8-4388-B8EB-05C76FD5D686}"/>
    <cellStyle name="20% - Accent4 7 2 9 2" xfId="8712" xr:uid="{B556F129-4C90-49FA-BB16-24095D891D06}"/>
    <cellStyle name="20% - Accent4 7 3" xfId="8713" xr:uid="{04D2A153-029A-4AA5-A267-5ED0148484B3}"/>
    <cellStyle name="20% - Accent4 7 3 10" xfId="8714" xr:uid="{CC9F6794-5056-4354-B2FF-E82EEFA5D7E7}"/>
    <cellStyle name="20% - Accent4 7 3 2" xfId="8715" xr:uid="{E3BE538F-923F-4D3F-A7A4-55009CA642AF}"/>
    <cellStyle name="20% - Accent4 7 3 2 2" xfId="8716" xr:uid="{6A15AC47-4FE5-440D-A2A5-3ACC28272AF0}"/>
    <cellStyle name="20% - Accent4 7 3 2 2 2" xfId="8717" xr:uid="{1F26DB9A-56A7-4AA6-95DF-6852CD758448}"/>
    <cellStyle name="20% - Accent4 7 3 2 2 2 2" xfId="8718" xr:uid="{122E847B-F063-4A2B-954C-A9A5FAB1BB8A}"/>
    <cellStyle name="20% - Accent4 7 3 2 2 3" xfId="8719" xr:uid="{6DA08B79-486D-42BD-9CB5-72741B04F056}"/>
    <cellStyle name="20% - Accent4 7 3 2 2 3 2" xfId="8720" xr:uid="{CAD06B99-C1B1-43E2-96E3-78CE2801E95A}"/>
    <cellStyle name="20% - Accent4 7 3 2 2 4" xfId="8721" xr:uid="{A98D6ED3-6578-4A22-845B-F2D1A07B41B2}"/>
    <cellStyle name="20% - Accent4 7 3 2 3" xfId="8722" xr:uid="{7377E3CB-AA4C-4B9C-91E4-FBD68B2FBC5B}"/>
    <cellStyle name="20% - Accent4 7 3 2 3 2" xfId="8723" xr:uid="{C63294A0-E090-454D-BFD0-089F9E630C71}"/>
    <cellStyle name="20% - Accent4 7 3 2 4" xfId="8724" xr:uid="{3C6727EC-5B7B-4DD3-A4C5-6D9BB28B2AC4}"/>
    <cellStyle name="20% - Accent4 7 3 2 4 2" xfId="8725" xr:uid="{0EF1C83A-41A7-45DF-A10B-621EBF12E1F9}"/>
    <cellStyle name="20% - Accent4 7 3 2 5" xfId="8726" xr:uid="{FA18502A-8D32-45B4-BB4C-57557181DC86}"/>
    <cellStyle name="20% - Accent4 7 3 2 5 2" xfId="8727" xr:uid="{9301F468-DB36-4023-8FF7-5DA973948FD0}"/>
    <cellStyle name="20% - Accent4 7 3 2 6" xfId="8728" xr:uid="{31FD7B00-536A-4869-9150-7B809392786D}"/>
    <cellStyle name="20% - Accent4 7 3 2 6 2" xfId="8729" xr:uid="{E3242C0F-8C2D-4594-90B0-D76E7D9F5A0C}"/>
    <cellStyle name="20% - Accent4 7 3 2 7" xfId="8730" xr:uid="{3B88D2FA-9494-4360-AE47-1B91C8D42C7A}"/>
    <cellStyle name="20% - Accent4 7 3 2 7 2" xfId="8731" xr:uid="{28BAD6BA-FA0C-4E69-A1E4-FCF3DBDDA088}"/>
    <cellStyle name="20% - Accent4 7 3 2 8" xfId="8732" xr:uid="{1B3C70F8-056F-439F-8490-8A6F88C8A108}"/>
    <cellStyle name="20% - Accent4 7 3 3" xfId="8733" xr:uid="{503BC161-F604-4C5F-9F5A-B63034864B75}"/>
    <cellStyle name="20% - Accent4 7 3 3 2" xfId="8734" xr:uid="{92DEAF0E-E709-46D2-8637-C7C6E20085E8}"/>
    <cellStyle name="20% - Accent4 7 3 3 2 2" xfId="8735" xr:uid="{F7B3C1E6-8FC9-4B2E-941E-02FC4FA15A8D}"/>
    <cellStyle name="20% - Accent4 7 3 3 2 2 2" xfId="8736" xr:uid="{50D9DB91-87EE-47FD-87C0-15B0D26BF0D9}"/>
    <cellStyle name="20% - Accent4 7 3 3 2 3" xfId="8737" xr:uid="{0F1CAFDF-37C2-4D1C-B853-6D5A139D8EA8}"/>
    <cellStyle name="20% - Accent4 7 3 3 2 3 2" xfId="8738" xr:uid="{57FE348B-6662-46B3-B8BB-5B477CF3DFC9}"/>
    <cellStyle name="20% - Accent4 7 3 3 2 4" xfId="8739" xr:uid="{8747B4B7-3C30-4E0D-A9B7-8C87316B74F4}"/>
    <cellStyle name="20% - Accent4 7 3 3 3" xfId="8740" xr:uid="{745EFA63-7975-4B03-9757-A63114C8543A}"/>
    <cellStyle name="20% - Accent4 7 3 3 3 2" xfId="8741" xr:uid="{179D97B8-992A-4AF2-9DA1-9F734541020C}"/>
    <cellStyle name="20% - Accent4 7 3 3 4" xfId="8742" xr:uid="{CFCB7100-C163-45BD-BD7A-D7510352EF1B}"/>
    <cellStyle name="20% - Accent4 7 3 3 4 2" xfId="8743" xr:uid="{382B108C-9EAC-47DA-96D8-D80461D6B2A7}"/>
    <cellStyle name="20% - Accent4 7 3 3 5" xfId="8744" xr:uid="{B35F7069-3EA6-422A-8532-7B8E69740255}"/>
    <cellStyle name="20% - Accent4 7 3 3 5 2" xfId="8745" xr:uid="{E756BDA5-EB38-42FF-B7BB-42FBFABD782E}"/>
    <cellStyle name="20% - Accent4 7 3 3 6" xfId="8746" xr:uid="{A4417AF8-BD9E-4C2E-B615-08DF84D9EE43}"/>
    <cellStyle name="20% - Accent4 7 3 4" xfId="8747" xr:uid="{BB225ABD-7FC3-4534-ACD4-32CCA5AC6DBD}"/>
    <cellStyle name="20% - Accent4 7 3 4 2" xfId="8748" xr:uid="{144F8F4F-128E-4E32-8086-AA2F3CD6FC1B}"/>
    <cellStyle name="20% - Accent4 7 3 4 2 2" xfId="8749" xr:uid="{660B2BD5-5C78-41DE-87DF-03F55AC8E821}"/>
    <cellStyle name="20% - Accent4 7 3 4 3" xfId="8750" xr:uid="{AEB77C2A-6FB2-4A1D-AEC4-AB69C032A18C}"/>
    <cellStyle name="20% - Accent4 7 3 4 3 2" xfId="8751" xr:uid="{47A9009C-9941-4596-97DA-3A7319EBD26A}"/>
    <cellStyle name="20% - Accent4 7 3 4 4" xfId="8752" xr:uid="{3BD960D9-D55A-4DA8-BFBF-7D4AC23B0EE6}"/>
    <cellStyle name="20% - Accent4 7 3 5" xfId="8753" xr:uid="{5B629F40-00B0-435F-8E65-DB123C52271F}"/>
    <cellStyle name="20% - Accent4 7 3 5 2" xfId="8754" xr:uid="{4A0B9CAA-F0E4-4E11-8DC1-E89AFA8774E9}"/>
    <cellStyle name="20% - Accent4 7 3 6" xfId="8755" xr:uid="{77A7EF6A-5E3B-43F1-8734-3BCC7CA0E6C6}"/>
    <cellStyle name="20% - Accent4 7 3 6 2" xfId="8756" xr:uid="{7DAA8608-B87E-4ED4-ADE0-F947DF3D06E3}"/>
    <cellStyle name="20% - Accent4 7 3 7" xfId="8757" xr:uid="{60E8D1CD-2832-4A03-873D-1D7E9075D6DD}"/>
    <cellStyle name="20% - Accent4 7 3 7 2" xfId="8758" xr:uid="{BF5E9AE8-E5ED-4C6A-B6DC-C3DD0D63C277}"/>
    <cellStyle name="20% - Accent4 7 3 8" xfId="8759" xr:uid="{9F1B536C-A735-4BDD-BC5F-7BDF0FA6823F}"/>
    <cellStyle name="20% - Accent4 7 3 8 2" xfId="8760" xr:uid="{F4452811-A042-420A-AC69-20CDB4C64FC8}"/>
    <cellStyle name="20% - Accent4 7 3 9" xfId="8761" xr:uid="{445EF893-75CE-4E25-A9F7-7DE5E54A0AE5}"/>
    <cellStyle name="20% - Accent4 7 3 9 2" xfId="8762" xr:uid="{D5D66FB5-B643-47B1-BFA4-CF609A4A4AB2}"/>
    <cellStyle name="20% - Accent4 7 4" xfId="8763" xr:uid="{6EA121E0-A0A6-440F-8FB8-E440749258A5}"/>
    <cellStyle name="20% - Accent4 7 4 2" xfId="8764" xr:uid="{BC6D3F18-1873-4856-8352-2E020F71B833}"/>
    <cellStyle name="20% - Accent4 7 4 2 2" xfId="8765" xr:uid="{0314C5FC-872F-424E-A978-D1667398D1E3}"/>
    <cellStyle name="20% - Accent4 7 4 2 2 2" xfId="8766" xr:uid="{967FD7C6-4692-4C30-9B5B-1CEE422F9ADA}"/>
    <cellStyle name="20% - Accent4 7 4 2 3" xfId="8767" xr:uid="{CF4D6E48-F1C3-4E90-96ED-4D232D4A70AC}"/>
    <cellStyle name="20% - Accent4 7 4 2 3 2" xfId="8768" xr:uid="{28440F41-6540-4AD8-924E-D1CB352BB3BD}"/>
    <cellStyle name="20% - Accent4 7 4 2 4" xfId="8769" xr:uid="{BFE189D5-215E-47D7-9D13-8D37B18AB1B3}"/>
    <cellStyle name="20% - Accent4 7 4 3" xfId="8770" xr:uid="{34CB7FBC-E34D-4B95-8863-F7A5195E85BF}"/>
    <cellStyle name="20% - Accent4 7 4 3 2" xfId="8771" xr:uid="{18E51BF3-C8D9-4744-A080-78624AF82757}"/>
    <cellStyle name="20% - Accent4 7 4 4" xfId="8772" xr:uid="{77FDBB48-0006-4240-B660-116B10AAF464}"/>
    <cellStyle name="20% - Accent4 7 4 4 2" xfId="8773" xr:uid="{6259B2D4-0D13-46A2-B554-96E1AAF3F21E}"/>
    <cellStyle name="20% - Accent4 7 4 5" xfId="8774" xr:uid="{24737DBD-3904-4CA6-843A-4ECA8397C3AE}"/>
    <cellStyle name="20% - Accent4 7 4 5 2" xfId="8775" xr:uid="{76A3C33F-B458-4467-A2B8-115042DD10DD}"/>
    <cellStyle name="20% - Accent4 7 4 6" xfId="8776" xr:uid="{6FF780A6-2504-4134-A770-11ECBA06C869}"/>
    <cellStyle name="20% - Accent4 7 4 6 2" xfId="8777" xr:uid="{705C2793-2A6A-4812-90D0-86AF7CB74A92}"/>
    <cellStyle name="20% - Accent4 7 4 7" xfId="8778" xr:uid="{5039ACB7-E96B-48F3-952C-835BB573E74C}"/>
    <cellStyle name="20% - Accent4 7 4 7 2" xfId="8779" xr:uid="{8412C39C-8FD1-47E1-92E1-A66D32EA8257}"/>
    <cellStyle name="20% - Accent4 7 4 8" xfId="8780" xr:uid="{141F2E05-4AA1-4C45-8182-2241CD96E103}"/>
    <cellStyle name="20% - Accent4 7 5" xfId="8781" xr:uid="{3A4A9ECC-649C-4971-BDF3-93FBB461AB8F}"/>
    <cellStyle name="20% - Accent4 7 5 2" xfId="8782" xr:uid="{335C6C20-8001-4266-BCB6-053BD3DBF01D}"/>
    <cellStyle name="20% - Accent4 7 5 2 2" xfId="8783" xr:uid="{BE1B8654-91E9-43B7-AF6C-992F935009D9}"/>
    <cellStyle name="20% - Accent4 7 5 2 2 2" xfId="8784" xr:uid="{378551B0-8BE5-4893-A2B4-2354174F8481}"/>
    <cellStyle name="20% - Accent4 7 5 2 3" xfId="8785" xr:uid="{BA180A6F-2A27-4C46-846E-48B22B3F74EB}"/>
    <cellStyle name="20% - Accent4 7 5 2 3 2" xfId="8786" xr:uid="{A980FD7A-CF94-4BA2-8CD7-80DC5C53B06B}"/>
    <cellStyle name="20% - Accent4 7 5 2 4" xfId="8787" xr:uid="{FFCD2772-F7CF-4515-9A13-E3D07CE5E9BA}"/>
    <cellStyle name="20% - Accent4 7 5 3" xfId="8788" xr:uid="{46777E3C-AD7C-4CB2-BB25-0F9C4CC1806B}"/>
    <cellStyle name="20% - Accent4 7 5 3 2" xfId="8789" xr:uid="{4813BE3F-5176-4AA1-A0FE-741AE902AD7F}"/>
    <cellStyle name="20% - Accent4 7 5 4" xfId="8790" xr:uid="{33FFC5D3-DCCC-4040-A5AD-6D29ABBF55A1}"/>
    <cellStyle name="20% - Accent4 7 5 4 2" xfId="8791" xr:uid="{40670346-3442-446D-979A-40DB9C9627D0}"/>
    <cellStyle name="20% - Accent4 7 5 5" xfId="8792" xr:uid="{2F989BAB-A3A8-4CEF-B12B-05614EA523A6}"/>
    <cellStyle name="20% - Accent4 7 5 5 2" xfId="8793" xr:uid="{9F25D011-6C1C-4763-9E02-86969A0F78DC}"/>
    <cellStyle name="20% - Accent4 7 5 6" xfId="8794" xr:uid="{56BD690B-37F7-4EF0-8ACB-9222BF37A043}"/>
    <cellStyle name="20% - Accent4 7 6" xfId="8795" xr:uid="{01362E1D-BFF0-44AA-9493-1CF616606A42}"/>
    <cellStyle name="20% - Accent4 7 6 2" xfId="8796" xr:uid="{75DFFDC5-B1B5-4C11-AFDB-ADE0121E87C5}"/>
    <cellStyle name="20% - Accent4 7 6 2 2" xfId="8797" xr:uid="{3D0C1F25-04BC-4E76-90A6-E8E23F3068DF}"/>
    <cellStyle name="20% - Accent4 7 6 3" xfId="8798" xr:uid="{D6181E50-79E4-41E7-B755-887670950052}"/>
    <cellStyle name="20% - Accent4 7 6 3 2" xfId="8799" xr:uid="{57D1AB0D-A423-4693-8DD5-B7B3FB6D86FF}"/>
    <cellStyle name="20% - Accent4 7 6 4" xfId="8800" xr:uid="{640CD856-35C0-4C14-A67F-B4EAE0C407A8}"/>
    <cellStyle name="20% - Accent4 7 7" xfId="8801" xr:uid="{76E57AAC-4AAB-475F-B945-7F9A0D5C7287}"/>
    <cellStyle name="20% - Accent4 7 7 2" xfId="8802" xr:uid="{44D023D9-5295-4A43-A90D-D72925C57870}"/>
    <cellStyle name="20% - Accent4 7 8" xfId="8803" xr:uid="{22CDCD77-7B56-4C3E-B177-4EB801D8CBC1}"/>
    <cellStyle name="20% - Accent4 7 8 2" xfId="8804" xr:uid="{D2A6B536-CB1F-4AFF-A059-2422D46E37D5}"/>
    <cellStyle name="20% - Accent4 7 9" xfId="8805" xr:uid="{12851813-6498-4D02-84A9-6B727F823918}"/>
    <cellStyle name="20% - Accent4 7 9 2" xfId="8806" xr:uid="{A99B280C-B75A-45AF-8A74-2922C0517738}"/>
    <cellStyle name="20% - Accent4 8" xfId="8807" xr:uid="{9C3324FD-1C2B-4C9C-A7B1-EE9DCCBDD075}"/>
    <cellStyle name="20% - Accent4 8 10" xfId="8808" xr:uid="{7073E64C-7F7E-47C7-BB62-FA8CDABCC26D}"/>
    <cellStyle name="20% - Accent4 8 11" xfId="8809" xr:uid="{D649D291-1ED3-45B5-9FF0-602BF3FA83A5}"/>
    <cellStyle name="20% - Accent4 8 2" xfId="8810" xr:uid="{30542520-A330-4C60-B05A-54DAC4A39C3F}"/>
    <cellStyle name="20% - Accent4 8 2 2" xfId="8811" xr:uid="{518F4093-71DB-4832-995B-39F5C79941A1}"/>
    <cellStyle name="20% - Accent4 8 2 2 2" xfId="8812" xr:uid="{CC4A08ED-6FB8-4FD3-A072-7FACFB3B43E5}"/>
    <cellStyle name="20% - Accent4 8 2 2 2 2" xfId="8813" xr:uid="{42A972DC-7A96-494E-869B-735D46A21434}"/>
    <cellStyle name="20% - Accent4 8 2 2 3" xfId="8814" xr:uid="{D7C56DB0-46DF-42C6-A277-3276F90E1C28}"/>
    <cellStyle name="20% - Accent4 8 2 2 3 2" xfId="8815" xr:uid="{24B975B3-DB8F-4DE6-94C3-03D23F08F6FA}"/>
    <cellStyle name="20% - Accent4 8 2 2 4" xfId="8816" xr:uid="{EA0526AF-81AE-41BC-86D4-9EEBBE993C77}"/>
    <cellStyle name="20% - Accent4 8 2 2 4 2" xfId="8817" xr:uid="{0F587270-E457-46F5-A3A8-8C7B65BAA520}"/>
    <cellStyle name="20% - Accent4 8 2 2 5" xfId="8818" xr:uid="{A2D8E9D5-80FF-4492-91D0-16D6061CD061}"/>
    <cellStyle name="20% - Accent4 8 2 2 5 2" xfId="8819" xr:uid="{44ED1490-698F-4FC0-90BD-3D42FF21352D}"/>
    <cellStyle name="20% - Accent4 8 2 2 6" xfId="8820" xr:uid="{BB166B60-93EB-4BC5-8725-F9421B9A8222}"/>
    <cellStyle name="20% - Accent4 8 2 3" xfId="8821" xr:uid="{EBE2FEF7-CFB8-478F-B936-BCBAFAD5772E}"/>
    <cellStyle name="20% - Accent4 8 2 3 2" xfId="8822" xr:uid="{6DBE09D1-307B-4C3B-8B20-5646E7030994}"/>
    <cellStyle name="20% - Accent4 8 2 4" xfId="8823" xr:uid="{18AA468E-AF8B-4DD8-8621-789D99EF6D7D}"/>
    <cellStyle name="20% - Accent4 8 2 4 2" xfId="8824" xr:uid="{C053F1B7-92A2-4988-AA03-11A8694450F7}"/>
    <cellStyle name="20% - Accent4 8 2 5" xfId="8825" xr:uid="{499275E7-7158-445F-8451-27207FB067A4}"/>
    <cellStyle name="20% - Accent4 8 2 5 2" xfId="8826" xr:uid="{F4AA7988-4795-4A21-B0EA-674B0D486092}"/>
    <cellStyle name="20% - Accent4 8 2 6" xfId="8827" xr:uid="{2370B335-258D-49C8-9631-FB794F0CABE9}"/>
    <cellStyle name="20% - Accent4 8 2 6 2" xfId="8828" xr:uid="{563A1272-A46B-49FB-9981-2627462FBB93}"/>
    <cellStyle name="20% - Accent4 8 2 7" xfId="8829" xr:uid="{53D1769F-D264-4A05-AC24-C11736447505}"/>
    <cellStyle name="20% - Accent4 8 2 7 2" xfId="8830" xr:uid="{D03DCAD3-65B6-49C3-8E7D-4DACB1449B9F}"/>
    <cellStyle name="20% - Accent4 8 2 8" xfId="8831" xr:uid="{42011E3F-C175-4DC4-A525-3C3595EF7988}"/>
    <cellStyle name="20% - Accent4 8 3" xfId="8832" xr:uid="{969D399B-57B8-4E37-8DF9-B8BE9ED14EBD}"/>
    <cellStyle name="20% - Accent4 8 3 2" xfId="8833" xr:uid="{0942C627-4E60-4B63-B1F8-EFB2107F07E0}"/>
    <cellStyle name="20% - Accent4 8 3 2 2" xfId="8834" xr:uid="{E894FD36-65E3-4397-BF16-F5218C595403}"/>
    <cellStyle name="20% - Accent4 8 3 2 2 2" xfId="8835" xr:uid="{4A227FA4-1038-4F37-BE1E-2CA019C9A2A7}"/>
    <cellStyle name="20% - Accent4 8 3 2 3" xfId="8836" xr:uid="{989B0DD3-D14A-40DE-8CBD-BF4FB3E0706B}"/>
    <cellStyle name="20% - Accent4 8 3 2 3 2" xfId="8837" xr:uid="{AA34DE4A-FB01-428C-B8AB-210762BE3329}"/>
    <cellStyle name="20% - Accent4 8 3 2 4" xfId="8838" xr:uid="{A2D725EB-1303-4B6B-8B8D-7579F22DAC6A}"/>
    <cellStyle name="20% - Accent4 8 3 2 4 2" xfId="8839" xr:uid="{E23366F4-A2AC-494D-AFAC-715495393AE7}"/>
    <cellStyle name="20% - Accent4 8 3 2 5" xfId="8840" xr:uid="{70C512B0-F424-40C2-A033-B56F3C1E8A47}"/>
    <cellStyle name="20% - Accent4 8 3 2 5 2" xfId="8841" xr:uid="{F8DF26E9-8740-41C4-A62C-5C1C76F9858C}"/>
    <cellStyle name="20% - Accent4 8 3 2 6" xfId="8842" xr:uid="{C1D8473A-E317-4291-A454-FFB5E948764B}"/>
    <cellStyle name="20% - Accent4 8 3 3" xfId="8843" xr:uid="{E503A26E-A0A1-4375-85B2-7C8FB9D24676}"/>
    <cellStyle name="20% - Accent4 8 3 3 2" xfId="8844" xr:uid="{CE4B61D0-B2A3-4F6E-B09B-7B49FE389111}"/>
    <cellStyle name="20% - Accent4 8 3 4" xfId="8845" xr:uid="{006847D6-43EF-42A3-A1CD-A188B0D3B4E5}"/>
    <cellStyle name="20% - Accent4 8 3 4 2" xfId="8846" xr:uid="{0D540DFC-5A2C-46CC-B7E7-0E1AAE847D3C}"/>
    <cellStyle name="20% - Accent4 8 3 5" xfId="8847" xr:uid="{7EE1575A-1C5F-4623-8490-4585F78A4A7E}"/>
    <cellStyle name="20% - Accent4 8 3 5 2" xfId="8848" xr:uid="{BF7FA8B7-7629-40CC-A33B-3158550DB43D}"/>
    <cellStyle name="20% - Accent4 8 3 6" xfId="8849" xr:uid="{5C654E1F-1314-496E-9367-48332906B595}"/>
    <cellStyle name="20% - Accent4 8 3 6 2" xfId="8850" xr:uid="{D1D2F566-19D2-429D-852F-392BB48050D0}"/>
    <cellStyle name="20% - Accent4 8 3 7" xfId="8851" xr:uid="{69ED9D48-77DD-4E8F-9960-9950605C080A}"/>
    <cellStyle name="20% - Accent4 8 3 7 2" xfId="8852" xr:uid="{22E68E55-A70F-49C9-8C5A-01C5770481DF}"/>
    <cellStyle name="20% - Accent4 8 3 8" xfId="8853" xr:uid="{AB74DCE8-D898-46E9-8028-2D02D8A3D97F}"/>
    <cellStyle name="20% - Accent4 8 4" xfId="8854" xr:uid="{8323C057-BC0A-447B-82C7-5F57C2C56621}"/>
    <cellStyle name="20% - Accent4 8 4 2" xfId="8855" xr:uid="{20EFF592-8252-46ED-83E0-91B8744081F8}"/>
    <cellStyle name="20% - Accent4 8 4 2 2" xfId="8856" xr:uid="{9F9A84D3-1CAA-4D54-8C7B-F5ADB437C703}"/>
    <cellStyle name="20% - Accent4 8 4 3" xfId="8857" xr:uid="{C149DE66-CDCF-48C9-ABA3-F185873AE9E3}"/>
    <cellStyle name="20% - Accent4 8 4 3 2" xfId="8858" xr:uid="{338C9DED-1CDE-4C6C-8008-7B1C1FFE85E4}"/>
    <cellStyle name="20% - Accent4 8 4 4" xfId="8859" xr:uid="{353E3762-4BC6-451E-8DC6-383D915BCFDB}"/>
    <cellStyle name="20% - Accent4 8 4 4 2" xfId="8860" xr:uid="{0CEFB923-2919-48FA-A9A0-4C131957AEEE}"/>
    <cellStyle name="20% - Accent4 8 4 5" xfId="8861" xr:uid="{9B984F65-7B24-463C-BFDA-99C99D9E1C79}"/>
    <cellStyle name="20% - Accent4 8 4 5 2" xfId="8862" xr:uid="{1153330F-3DFA-4817-9D0A-F8582C05B34B}"/>
    <cellStyle name="20% - Accent4 8 4 6" xfId="8863" xr:uid="{8F32EF9D-5EDC-4370-8A96-344A2195C20C}"/>
    <cellStyle name="20% - Accent4 8 5" xfId="8864" xr:uid="{790586FA-854D-4A61-82C6-C90C4C30F1EC}"/>
    <cellStyle name="20% - Accent4 8 5 2" xfId="8865" xr:uid="{4FB29035-31F2-494D-BE97-27BECF694A76}"/>
    <cellStyle name="20% - Accent4 8 6" xfId="8866" xr:uid="{BBEF3418-CF18-4EEC-B6E1-C706DA6C3CEF}"/>
    <cellStyle name="20% - Accent4 8 6 2" xfId="8867" xr:uid="{CD156241-ED03-4B72-AB3F-3AB72EFCAE7A}"/>
    <cellStyle name="20% - Accent4 8 7" xfId="8868" xr:uid="{467EDF80-50B1-4C9A-A184-F4E33C2636E5}"/>
    <cellStyle name="20% - Accent4 8 7 2" xfId="8869" xr:uid="{8F231836-CE83-4F15-9774-2050B5826B84}"/>
    <cellStyle name="20% - Accent4 8 8" xfId="8870" xr:uid="{A9F3D714-DCE3-43AB-9894-9AB9F4954CD0}"/>
    <cellStyle name="20% - Accent4 8 8 2" xfId="8871" xr:uid="{B2798D76-6366-47E4-8A06-F8B7948DEC85}"/>
    <cellStyle name="20% - Accent4 8 9" xfId="8872" xr:uid="{A47B32FE-5496-4C61-A3F9-AFD3D66281FA}"/>
    <cellStyle name="20% - Accent4 8 9 2" xfId="8873" xr:uid="{E6175688-0109-4907-8E9B-F4055E863D00}"/>
    <cellStyle name="20% - Accent4 9" xfId="8874" xr:uid="{AAFA3F8C-7C0D-43E7-BC80-F37A706C59B7}"/>
    <cellStyle name="20% - Accent4 9 10" xfId="8875" xr:uid="{E2E053CB-8105-494E-B6C1-FE3D897CA8CC}"/>
    <cellStyle name="20% - Accent4 9 2" xfId="8876" xr:uid="{A048258C-D2CE-4A64-B95C-0F3F185B9BE9}"/>
    <cellStyle name="20% - Accent4 9 2 2" xfId="8877" xr:uid="{E127FDFD-03CD-4C6E-8ED0-4B3CC36EBBFD}"/>
    <cellStyle name="20% - Accent4 9 2 2 2" xfId="8878" xr:uid="{17F406D6-C6F5-4972-ABE7-9F0DC5B17BF2}"/>
    <cellStyle name="20% - Accent4 9 2 2 2 2" xfId="8879" xr:uid="{BE57CA4C-77AF-4F42-936B-46D31CB89749}"/>
    <cellStyle name="20% - Accent4 9 2 2 3" xfId="8880" xr:uid="{2D526195-9CD8-4F23-A825-89C6B3E08446}"/>
    <cellStyle name="20% - Accent4 9 2 2 3 2" xfId="8881" xr:uid="{3C0C4054-31D5-43DD-99A8-39BAC1A4EF80}"/>
    <cellStyle name="20% - Accent4 9 2 2 4" xfId="8882" xr:uid="{78BD561B-D9BC-42B4-968D-7E8BD12C6450}"/>
    <cellStyle name="20% - Accent4 9 2 2 4 2" xfId="8883" xr:uid="{B86F9214-7FF5-44A5-BC26-6D1C6418089B}"/>
    <cellStyle name="20% - Accent4 9 2 2 5" xfId="8884" xr:uid="{EAEB242B-3B3C-4E99-B0F4-5D5361575ADC}"/>
    <cellStyle name="20% - Accent4 9 2 2 5 2" xfId="8885" xr:uid="{E3502601-2448-415C-BA48-C6C7B227A577}"/>
    <cellStyle name="20% - Accent4 9 2 2 6" xfId="8886" xr:uid="{6964FF41-095B-40F6-B1BF-147E1EA3F0E0}"/>
    <cellStyle name="20% - Accent4 9 2 3" xfId="8887" xr:uid="{B9CFC6AC-C8B8-4D2C-9F46-33D4F10E9C84}"/>
    <cellStyle name="20% - Accent4 9 2 3 2" xfId="8888" xr:uid="{1DF022D6-0DFA-491E-BB78-6DB94A24CDF4}"/>
    <cellStyle name="20% - Accent4 9 2 4" xfId="8889" xr:uid="{FE22D4D8-7219-4494-AD7A-2BF599BE8E86}"/>
    <cellStyle name="20% - Accent4 9 2 4 2" xfId="8890" xr:uid="{74133179-2700-4FB2-A7E3-391873DA0078}"/>
    <cellStyle name="20% - Accent4 9 2 5" xfId="8891" xr:uid="{EEB08B43-8813-4541-AD72-94584FF5C973}"/>
    <cellStyle name="20% - Accent4 9 2 5 2" xfId="8892" xr:uid="{5888E825-3FEB-45F1-8DC2-19E438853271}"/>
    <cellStyle name="20% - Accent4 9 2 6" xfId="8893" xr:uid="{AA294B3A-E4BC-4464-BCB2-06C6C49B1BC8}"/>
    <cellStyle name="20% - Accent4 9 2 6 2" xfId="8894" xr:uid="{A8E7F280-7293-4EE4-A724-B21C0FF65675}"/>
    <cellStyle name="20% - Accent4 9 2 7" xfId="8895" xr:uid="{2D0C5B0C-88AB-441A-900B-9FBDCCFE0D9F}"/>
    <cellStyle name="20% - Accent4 9 2 7 2" xfId="8896" xr:uid="{B50D0611-2B37-4104-9938-6559384D1096}"/>
    <cellStyle name="20% - Accent4 9 2 8" xfId="8897" xr:uid="{A9EBAEEC-6300-4262-BE8C-B32AB49B761C}"/>
    <cellStyle name="20% - Accent4 9 3" xfId="8898" xr:uid="{C4ECC2CB-6455-4EFD-B122-5E61AEAAC705}"/>
    <cellStyle name="20% - Accent4 9 3 2" xfId="8899" xr:uid="{E53C8201-4814-4E0B-B334-F2EB20015D52}"/>
    <cellStyle name="20% - Accent4 9 3 2 2" xfId="8900" xr:uid="{B862EA90-3175-4800-AE84-F339ECAC1255}"/>
    <cellStyle name="20% - Accent4 9 3 2 2 2" xfId="8901" xr:uid="{492650AC-101E-40E0-A1EB-571522567384}"/>
    <cellStyle name="20% - Accent4 9 3 2 3" xfId="8902" xr:uid="{E8B12F57-7A2E-45AA-B280-61E0A3685EBD}"/>
    <cellStyle name="20% - Accent4 9 3 2 3 2" xfId="8903" xr:uid="{ADAFE488-BB2D-4103-A8EA-A7498485CBBC}"/>
    <cellStyle name="20% - Accent4 9 3 2 4" xfId="8904" xr:uid="{62054C6B-622E-4C76-B8A7-9351947BC8C9}"/>
    <cellStyle name="20% - Accent4 9 3 2 4 2" xfId="8905" xr:uid="{7A635E2D-1F46-4410-8652-4E4D6483E8DC}"/>
    <cellStyle name="20% - Accent4 9 3 2 5" xfId="8906" xr:uid="{6B0794C6-21EF-47A1-96AF-31D67D1512AE}"/>
    <cellStyle name="20% - Accent4 9 3 2 5 2" xfId="8907" xr:uid="{D22C0926-86EA-4D35-8F5B-8BBC37283353}"/>
    <cellStyle name="20% - Accent4 9 3 2 6" xfId="8908" xr:uid="{2B6DE260-747B-4928-A2F1-5D4265336F92}"/>
    <cellStyle name="20% - Accent4 9 3 3" xfId="8909" xr:uid="{34348CEA-F663-426D-8B71-1F95153C8BBE}"/>
    <cellStyle name="20% - Accent4 9 3 3 2" xfId="8910" xr:uid="{8C71BD0B-3767-4D29-8AA2-03D4BDD6352A}"/>
    <cellStyle name="20% - Accent4 9 3 4" xfId="8911" xr:uid="{3D3D0F35-158D-4ECE-881F-0E5EF9ED167F}"/>
    <cellStyle name="20% - Accent4 9 3 4 2" xfId="8912" xr:uid="{02E24C0D-1F2B-4B77-80CC-6391759E941E}"/>
    <cellStyle name="20% - Accent4 9 3 5" xfId="8913" xr:uid="{D2AC17DB-A9E5-4FFA-81B9-888C68EA9CF2}"/>
    <cellStyle name="20% - Accent4 9 3 5 2" xfId="8914" xr:uid="{014546B9-C3D4-4894-8976-414838A53903}"/>
    <cellStyle name="20% - Accent4 9 3 6" xfId="8915" xr:uid="{D98483BC-D893-4869-99D3-FF32FBEC6E43}"/>
    <cellStyle name="20% - Accent4 9 3 6 2" xfId="8916" xr:uid="{CE8F654C-6954-4E32-AC1B-089B1DCFA7E5}"/>
    <cellStyle name="20% - Accent4 9 3 7" xfId="8917" xr:uid="{E1CB0CF2-CD4A-492D-9D74-0438F7D8083E}"/>
    <cellStyle name="20% - Accent4 9 3 7 2" xfId="8918" xr:uid="{8C0A402E-13F8-478E-8C25-76013CBB4B4D}"/>
    <cellStyle name="20% - Accent4 9 3 8" xfId="8919" xr:uid="{E2D6C638-50DA-49F6-9662-CDAFA21CA028}"/>
    <cellStyle name="20% - Accent4 9 4" xfId="8920" xr:uid="{7065FC9E-9813-4204-A4D5-BA5319C38D21}"/>
    <cellStyle name="20% - Accent4 9 4 2" xfId="8921" xr:uid="{6610289F-42DF-4F55-A75A-97AACCC7AB24}"/>
    <cellStyle name="20% - Accent4 9 4 2 2" xfId="8922" xr:uid="{2DFC2746-625A-4AB4-AE8E-60DBFB792ED1}"/>
    <cellStyle name="20% - Accent4 9 4 3" xfId="8923" xr:uid="{D3888CD1-3991-40A9-AF3A-42D3F7809C4F}"/>
    <cellStyle name="20% - Accent4 9 4 3 2" xfId="8924" xr:uid="{591FD56C-1853-4240-9B50-3B35ABE3CBC8}"/>
    <cellStyle name="20% - Accent4 9 4 4" xfId="8925" xr:uid="{C5CE6025-3195-4EC9-97E7-30692E00B742}"/>
    <cellStyle name="20% - Accent4 9 4 4 2" xfId="8926" xr:uid="{2015FC36-4ACA-42E0-A6E7-E055868057DB}"/>
    <cellStyle name="20% - Accent4 9 4 5" xfId="8927" xr:uid="{396BF5A4-C899-47B0-99C9-0450776A65BD}"/>
    <cellStyle name="20% - Accent4 9 4 5 2" xfId="8928" xr:uid="{ABA9367A-BF88-47C1-AC4F-85CA478CAA36}"/>
    <cellStyle name="20% - Accent4 9 4 6" xfId="8929" xr:uid="{7F3CCD2C-595C-4B92-984E-0CDBA9558E92}"/>
    <cellStyle name="20% - Accent4 9 5" xfId="8930" xr:uid="{AF13DE51-B0AC-4FAD-89BD-B8241917330E}"/>
    <cellStyle name="20% - Accent4 9 5 2" xfId="8931" xr:uid="{CA879118-B089-485C-9731-6CE8C0DD8503}"/>
    <cellStyle name="20% - Accent4 9 6" xfId="8932" xr:uid="{EF6E1C13-9F38-47B8-8031-B51EA01537C4}"/>
    <cellStyle name="20% - Accent4 9 6 2" xfId="8933" xr:uid="{260A1B57-DBC6-458C-B620-E5A5597628B7}"/>
    <cellStyle name="20% - Accent4 9 7" xfId="8934" xr:uid="{BCB77EBB-FA8A-4597-9A38-2A343BFA95FF}"/>
    <cellStyle name="20% - Accent4 9 7 2" xfId="8935" xr:uid="{3D01B992-B903-4CAB-97FD-4D875ACA3C34}"/>
    <cellStyle name="20% - Accent4 9 8" xfId="8936" xr:uid="{F7D6AE44-9E96-49FF-BD94-E8A099279112}"/>
    <cellStyle name="20% - Accent4 9 8 2" xfId="8937" xr:uid="{420E68F5-877F-41C6-A3C2-2C18168585F4}"/>
    <cellStyle name="20% - Accent4 9 9" xfId="8938" xr:uid="{DF581EC4-0538-4F78-8C8A-B9D696DAB9CD}"/>
    <cellStyle name="20% - Accent4 9 9 2" xfId="8939" xr:uid="{F3B5A403-A4C4-45E9-986B-D50EC1A7BEBC}"/>
    <cellStyle name="20% - Accent5" xfId="8940" builtinId="46" customBuiltin="1"/>
    <cellStyle name="20% - Accent5 10" xfId="8941" xr:uid="{FE494F2D-5420-4FF2-AED3-F417B0C19480}"/>
    <cellStyle name="20% - Accent5 10 2" xfId="8942" xr:uid="{BB33A6F2-D8CE-4FB8-AD90-B7E89B921985}"/>
    <cellStyle name="20% - Accent5 10 2 2" xfId="8943" xr:uid="{E0177739-5217-45AE-A6B1-95E43BC31173}"/>
    <cellStyle name="20% - Accent5 10 2 2 2" xfId="8944" xr:uid="{96636D8E-B94B-459C-B978-F8579FD84166}"/>
    <cellStyle name="20% - Accent5 10 2 2 2 2" xfId="8945" xr:uid="{B4724920-8484-4D0C-A1DD-0D1C58E9B63C}"/>
    <cellStyle name="20% - Accent5 10 2 2 3" xfId="8946" xr:uid="{CF854EB8-CED8-450B-BA2D-86958EC9F34A}"/>
    <cellStyle name="20% - Accent5 10 2 2 3 2" xfId="8947" xr:uid="{B4D004DA-83AA-4925-86DE-54297E66F02F}"/>
    <cellStyle name="20% - Accent5 10 2 2 4" xfId="8948" xr:uid="{78747853-5FB3-40EE-AA18-B7B8FE8F23DD}"/>
    <cellStyle name="20% - Accent5 10 2 3" xfId="8949" xr:uid="{E9C45A2E-6867-4F20-88D5-2CACE2F87C2F}"/>
    <cellStyle name="20% - Accent5 10 2 3 2" xfId="8950" xr:uid="{57BD017D-F0A0-4853-9267-42601DDF01E2}"/>
    <cellStyle name="20% - Accent5 10 2 4" xfId="8951" xr:uid="{6785331D-3EF2-420F-8C4D-174D87792539}"/>
    <cellStyle name="20% - Accent5 10 2 4 2" xfId="8952" xr:uid="{501C20F3-7443-4FA0-A073-CE6445CEEC06}"/>
    <cellStyle name="20% - Accent5 10 2 5" xfId="8953" xr:uid="{28960981-ECBE-4874-A0B6-57A12FA83D80}"/>
    <cellStyle name="20% - Accent5 10 2 5 2" xfId="8954" xr:uid="{9B98321F-4CE2-412A-B6F6-BE575318C413}"/>
    <cellStyle name="20% - Accent5 10 2 6" xfId="8955" xr:uid="{D1DF84B3-0241-43DD-8783-A91BC642F051}"/>
    <cellStyle name="20% - Accent5 10 2 7" xfId="8956" xr:uid="{FD101029-7234-4165-994F-D72255BCAD2F}"/>
    <cellStyle name="20% - Accent5 10 3" xfId="8957" xr:uid="{015159BB-5F50-4EBA-BEE3-66AD968F8A00}"/>
    <cellStyle name="20% - Accent5 10 3 2" xfId="8958" xr:uid="{B91C2305-28F0-4843-ADB4-55B942989FB1}"/>
    <cellStyle name="20% - Accent5 10 3 2 2" xfId="8959" xr:uid="{FDCD75E4-A82C-448B-9849-E8E8BB676798}"/>
    <cellStyle name="20% - Accent5 10 3 2 2 2" xfId="8960" xr:uid="{27186C75-B1D8-475B-A80A-8953672523C8}"/>
    <cellStyle name="20% - Accent5 10 3 2 3" xfId="8961" xr:uid="{CBE65474-EA5A-4EB4-A8EB-A31BCEAC20DC}"/>
    <cellStyle name="20% - Accent5 10 3 2 3 2" xfId="8962" xr:uid="{E5D3B37D-FE6C-4531-A9F2-8CA9D3B50BD2}"/>
    <cellStyle name="20% - Accent5 10 3 2 4" xfId="8963" xr:uid="{E79F884D-7C1E-42BE-AA60-D5F4280307FA}"/>
    <cellStyle name="20% - Accent5 10 3 3" xfId="8964" xr:uid="{6C6BF298-AC2A-412B-BA01-8D4362487E8B}"/>
    <cellStyle name="20% - Accent5 10 3 3 2" xfId="8965" xr:uid="{E8EB6903-C3C0-4780-9662-DAF1277348CA}"/>
    <cellStyle name="20% - Accent5 10 3 4" xfId="8966" xr:uid="{C2ECBA4B-9F62-432A-B26E-1AB268A5BC5C}"/>
    <cellStyle name="20% - Accent5 10 3 4 2" xfId="8967" xr:uid="{35BB3ECC-BC2E-4684-A832-707BC38DE414}"/>
    <cellStyle name="20% - Accent5 10 3 5" xfId="8968" xr:uid="{44BC5AF5-A625-4615-A2ED-E55B6307DDB2}"/>
    <cellStyle name="20% - Accent5 10 3 5 2" xfId="8969" xr:uid="{F85B31BB-CE38-4209-B2ED-C5C874D9E02B}"/>
    <cellStyle name="20% - Accent5 10 3 6" xfId="8970" xr:uid="{A22BFC7D-342D-4DFC-8497-AB833649B3A9}"/>
    <cellStyle name="20% - Accent5 10 4" xfId="8971" xr:uid="{8EC1D389-54DF-4AA0-A04B-0385C869251D}"/>
    <cellStyle name="20% - Accent5 10 4 2" xfId="8972" xr:uid="{71818AAF-A362-44C1-B1A0-B9336D142F00}"/>
    <cellStyle name="20% - Accent5 10 4 2 2" xfId="8973" xr:uid="{C7C0A388-F9CB-4B04-96C8-3D1D29B6A921}"/>
    <cellStyle name="20% - Accent5 10 4 3" xfId="8974" xr:uid="{7970DB6E-EB32-4B88-969E-D03815AE2AAE}"/>
    <cellStyle name="20% - Accent5 10 4 3 2" xfId="8975" xr:uid="{58F1DCE0-AD7D-4582-9C6F-C89158C77944}"/>
    <cellStyle name="20% - Accent5 10 4 4" xfId="8976" xr:uid="{5725E13A-C1DD-402D-9A5B-E3AE80838116}"/>
    <cellStyle name="20% - Accent5 10 5" xfId="8977" xr:uid="{D544490F-4616-4A82-920B-A4F9669D6765}"/>
    <cellStyle name="20% - Accent5 10 5 2" xfId="8978" xr:uid="{9B6061C9-4750-431E-BDC6-59395F4DBBB6}"/>
    <cellStyle name="20% - Accent5 10 6" xfId="8979" xr:uid="{039D8D28-C8B3-4C3F-8F97-93190D53E03A}"/>
    <cellStyle name="20% - Accent5 10 6 2" xfId="8980" xr:uid="{73CAA5DB-EA55-4B3E-8F37-5206D1BC592B}"/>
    <cellStyle name="20% - Accent5 10 7" xfId="8981" xr:uid="{CB02AC60-B6AB-4765-A77C-E49473C3AC27}"/>
    <cellStyle name="20% - Accent5 10 7 2" xfId="8982" xr:uid="{CB0048B3-DBD8-4198-B277-B915348C8B31}"/>
    <cellStyle name="20% - Accent5 10 8" xfId="8983" xr:uid="{6519D2E0-95B1-4C78-BF09-A3A7A64585CD}"/>
    <cellStyle name="20% - Accent5 10 9" xfId="8984" xr:uid="{7F285EA9-B41E-4D32-91D5-0D35416CA34F}"/>
    <cellStyle name="20% - Accent5 11" xfId="8985" xr:uid="{A732084A-0184-41AD-B10E-379F35A527FE}"/>
    <cellStyle name="20% - Accent5 11 2" xfId="8986" xr:uid="{16BDAA48-5A0F-42F4-A45C-994103438463}"/>
    <cellStyle name="20% - Accent5 11 2 2" xfId="8987" xr:uid="{A39B765B-35AC-4371-8E7A-DAFB8249E872}"/>
    <cellStyle name="20% - Accent5 11 2 2 2" xfId="8988" xr:uid="{2F6E9F43-A140-4ADF-A8D0-39940ABDE042}"/>
    <cellStyle name="20% - Accent5 11 2 2 2 2" xfId="8989" xr:uid="{B8B9E43F-45B4-4635-A5A6-9FD9332F21E7}"/>
    <cellStyle name="20% - Accent5 11 2 2 3" xfId="8990" xr:uid="{78BD443B-9A1E-4024-83D4-BF863C3E7B1D}"/>
    <cellStyle name="20% - Accent5 11 2 2 3 2" xfId="8991" xr:uid="{08A11E3E-DD27-46DF-A68D-EC5BA9F02BE6}"/>
    <cellStyle name="20% - Accent5 11 2 2 4" xfId="8992" xr:uid="{16DCF2CC-1C68-4384-86DD-7C08CBB7176F}"/>
    <cellStyle name="20% - Accent5 11 2 3" xfId="8993" xr:uid="{AB0D64FD-F714-400F-AB1A-0F01A9A488B2}"/>
    <cellStyle name="20% - Accent5 11 2 3 2" xfId="8994" xr:uid="{3422CCAF-7E17-458B-8B51-411DAE04370B}"/>
    <cellStyle name="20% - Accent5 11 2 4" xfId="8995" xr:uid="{AEF5E0B5-CCED-4AD1-90A2-FF437077A8AC}"/>
    <cellStyle name="20% - Accent5 11 2 4 2" xfId="8996" xr:uid="{07BAB319-6A77-433F-8589-75B7B307C2F8}"/>
    <cellStyle name="20% - Accent5 11 2 5" xfId="8997" xr:uid="{E6CA29B8-9C71-4267-B8E5-44103C20A76C}"/>
    <cellStyle name="20% - Accent5 11 2 5 2" xfId="8998" xr:uid="{94EFF254-38F0-4B20-8616-B64024BAA5AA}"/>
    <cellStyle name="20% - Accent5 11 2 6" xfId="8999" xr:uid="{C8206DA5-048C-43B3-BFA7-049AD98B15AB}"/>
    <cellStyle name="20% - Accent5 11 2 7" xfId="9000" xr:uid="{8D1EADB9-FE2F-496C-A4CD-98A8FA937043}"/>
    <cellStyle name="20% - Accent5 11 3" xfId="9001" xr:uid="{541B218E-0F9C-4B1B-BBFA-4F95CEB8E865}"/>
    <cellStyle name="20% - Accent5 11 3 2" xfId="9002" xr:uid="{E621E09E-76D8-402B-8C4D-6A92B23EC308}"/>
    <cellStyle name="20% - Accent5 11 3 2 2" xfId="9003" xr:uid="{0737763E-2278-4980-8717-8BF4F6380D0C}"/>
    <cellStyle name="20% - Accent5 11 3 2 2 2" xfId="9004" xr:uid="{B1134B11-CED0-4585-955F-D5D252BAE439}"/>
    <cellStyle name="20% - Accent5 11 3 2 3" xfId="9005" xr:uid="{A0C5C379-5C96-42F1-A248-1A1B3F21E50F}"/>
    <cellStyle name="20% - Accent5 11 3 2 3 2" xfId="9006" xr:uid="{0AA53FDA-C16F-46CE-AD3F-1C734971EBAD}"/>
    <cellStyle name="20% - Accent5 11 3 2 4" xfId="9007" xr:uid="{73928E45-F43B-4882-81F6-9083FABB676B}"/>
    <cellStyle name="20% - Accent5 11 3 3" xfId="9008" xr:uid="{E2FFCCEC-9793-4A20-A46D-7BDE4E3A3720}"/>
    <cellStyle name="20% - Accent5 11 3 3 2" xfId="9009" xr:uid="{58046580-9E19-4BEB-8640-8CD071582966}"/>
    <cellStyle name="20% - Accent5 11 3 4" xfId="9010" xr:uid="{F07C4BAB-946C-45CF-BFA1-62A10435BAB5}"/>
    <cellStyle name="20% - Accent5 11 3 4 2" xfId="9011" xr:uid="{808DA57B-EEDA-4139-B9AE-E0718B5523C4}"/>
    <cellStyle name="20% - Accent5 11 3 5" xfId="9012" xr:uid="{E8C91DC8-43F4-4D17-A586-7D67DDCF38DC}"/>
    <cellStyle name="20% - Accent5 11 3 5 2" xfId="9013" xr:uid="{7C33CBC9-19BD-4534-AE55-FAC9DAEF29EA}"/>
    <cellStyle name="20% - Accent5 11 3 6" xfId="9014" xr:uid="{9B00725F-58D7-4801-BDBA-6D3B758D6E54}"/>
    <cellStyle name="20% - Accent5 11 4" xfId="9015" xr:uid="{9EA1F682-0E76-4DB4-BBC9-94BEF2A44E51}"/>
    <cellStyle name="20% - Accent5 11 4 2" xfId="9016" xr:uid="{35455EB5-3FD3-4090-8BE2-DBC56D206C4A}"/>
    <cellStyle name="20% - Accent5 11 4 2 2" xfId="9017" xr:uid="{63A3242C-1F27-4B7A-8D47-0DC37A36E7AD}"/>
    <cellStyle name="20% - Accent5 11 4 3" xfId="9018" xr:uid="{4424AE0E-2F37-4B29-BC92-7C5E7DF4A852}"/>
    <cellStyle name="20% - Accent5 11 4 3 2" xfId="9019" xr:uid="{D9B0E402-9636-4E83-A70E-B6D4CA410691}"/>
    <cellStyle name="20% - Accent5 11 4 4" xfId="9020" xr:uid="{C1ED4729-FE9B-4477-B89C-662057B293D3}"/>
    <cellStyle name="20% - Accent5 11 5" xfId="9021" xr:uid="{E8F9C75E-2A93-4E69-901A-874BF11D6241}"/>
    <cellStyle name="20% - Accent5 11 5 2" xfId="9022" xr:uid="{CE7E0580-BB1F-4C5D-A80E-F80F5EDB4DB6}"/>
    <cellStyle name="20% - Accent5 11 6" xfId="9023" xr:uid="{17C763C6-ECB0-4B60-9073-8327E27CCAAB}"/>
    <cellStyle name="20% - Accent5 11 6 2" xfId="9024" xr:uid="{AA10707B-D753-4792-B77B-93CC7FD194A5}"/>
    <cellStyle name="20% - Accent5 11 7" xfId="9025" xr:uid="{A9A9BB1E-E920-4EC7-ACB2-4F34DC6BEB77}"/>
    <cellStyle name="20% - Accent5 11 7 2" xfId="9026" xr:uid="{60857F99-AFB0-42F5-9674-F00EBA667AED}"/>
    <cellStyle name="20% - Accent5 11 8" xfId="9027" xr:uid="{BA5188FC-4292-4F37-BF5E-33F010BCB364}"/>
    <cellStyle name="20% - Accent5 11 9" xfId="9028" xr:uid="{4EA7DE4E-E9F5-43BF-B560-04FB853B622C}"/>
    <cellStyle name="20% - Accent5 12" xfId="9029" xr:uid="{AD311419-6BFB-4F36-AB8C-25BCC1FA3619}"/>
    <cellStyle name="20% - Accent5 12 2" xfId="9030" xr:uid="{7A432C0B-A47D-4087-9EE9-2A64BAC30331}"/>
    <cellStyle name="20% - Accent5 12 2 2" xfId="9031" xr:uid="{64E4ED2C-203E-41DB-B0CB-61E9C9237E62}"/>
    <cellStyle name="20% - Accent5 12 2 2 2" xfId="9032" xr:uid="{4A182AF7-8092-4F68-841B-F1322B534C00}"/>
    <cellStyle name="20% - Accent5 12 2 2 2 2" xfId="9033" xr:uid="{195D20C0-5275-4C00-B198-03EFE6D12671}"/>
    <cellStyle name="20% - Accent5 12 2 2 3" xfId="9034" xr:uid="{FDA9A07C-B310-45C1-932C-A02BECD23E01}"/>
    <cellStyle name="20% - Accent5 12 2 2 3 2" xfId="9035" xr:uid="{8FD33923-7744-4EFE-8A12-94A62D5A123F}"/>
    <cellStyle name="20% - Accent5 12 2 2 4" xfId="9036" xr:uid="{342BBBD4-9967-4B19-A9F7-CF04305DF42A}"/>
    <cellStyle name="20% - Accent5 12 2 3" xfId="9037" xr:uid="{8A777303-E2A3-4897-AB85-373F7A5EEE6C}"/>
    <cellStyle name="20% - Accent5 12 2 3 2" xfId="9038" xr:uid="{DA1CA69D-ADFC-457A-B29F-A564FDD5FF35}"/>
    <cellStyle name="20% - Accent5 12 2 4" xfId="9039" xr:uid="{41A8CB07-944C-45F6-8FFE-312905658547}"/>
    <cellStyle name="20% - Accent5 12 2 4 2" xfId="9040" xr:uid="{789097EB-6C12-474B-AA20-2F1221851AB5}"/>
    <cellStyle name="20% - Accent5 12 2 5" xfId="9041" xr:uid="{5B6816C3-1080-464E-8799-4AE9C1FE0505}"/>
    <cellStyle name="20% - Accent5 12 2 5 2" xfId="9042" xr:uid="{2F6AA78F-3306-4F6D-AE3D-6C658311AFEB}"/>
    <cellStyle name="20% - Accent5 12 2 6" xfId="9043" xr:uid="{C235D328-81B9-45BB-A0BD-244EEF7DE5B4}"/>
    <cellStyle name="20% - Accent5 12 2 7" xfId="9044" xr:uid="{AC396111-F963-494F-BBBD-EF6284EE1F3F}"/>
    <cellStyle name="20% - Accent5 12 3" xfId="9045" xr:uid="{103B4ECD-E335-41C4-B98A-39B185936D3F}"/>
    <cellStyle name="20% - Accent5 12 3 2" xfId="9046" xr:uid="{E925F613-18C3-45EA-82D0-BA414E094244}"/>
    <cellStyle name="20% - Accent5 12 3 2 2" xfId="9047" xr:uid="{5166E0F6-D90F-4142-BAB1-D81F25E921F4}"/>
    <cellStyle name="20% - Accent5 12 3 2 2 2" xfId="9048" xr:uid="{879A3F3E-C41F-43AD-8EC0-C27D1875E68A}"/>
    <cellStyle name="20% - Accent5 12 3 2 3" xfId="9049" xr:uid="{2EA13A84-BEC9-44DA-BD34-FD7D1DC828C4}"/>
    <cellStyle name="20% - Accent5 12 3 2 3 2" xfId="9050" xr:uid="{6A118BAB-8F93-44E5-A592-E7C5927594AE}"/>
    <cellStyle name="20% - Accent5 12 3 2 4" xfId="9051" xr:uid="{473B0867-7A60-4CB2-BC1D-8ECB3F423C62}"/>
    <cellStyle name="20% - Accent5 12 3 3" xfId="9052" xr:uid="{AB2F66D3-8C65-4939-BF18-D4BD91286A8E}"/>
    <cellStyle name="20% - Accent5 12 3 3 2" xfId="9053" xr:uid="{C32460BA-F732-4B4F-AA00-CD77237408CF}"/>
    <cellStyle name="20% - Accent5 12 3 4" xfId="9054" xr:uid="{F83394D9-D6F3-4C86-A3C8-04CF80B86DD9}"/>
    <cellStyle name="20% - Accent5 12 3 4 2" xfId="9055" xr:uid="{3440F77B-3A64-47C6-A56F-FEDB9B53648F}"/>
    <cellStyle name="20% - Accent5 12 3 5" xfId="9056" xr:uid="{CFA9D2E2-DDD4-496A-87C3-CEA43D80BF9C}"/>
    <cellStyle name="20% - Accent5 12 3 5 2" xfId="9057" xr:uid="{3D0AAC75-628C-4A56-9049-A08BF833953E}"/>
    <cellStyle name="20% - Accent5 12 3 6" xfId="9058" xr:uid="{86354EF0-15A7-4297-A4D2-7AEDEC2AC493}"/>
    <cellStyle name="20% - Accent5 12 4" xfId="9059" xr:uid="{51042F9D-37DC-4430-BAE7-7B7A39A8DE0E}"/>
    <cellStyle name="20% - Accent5 12 4 2" xfId="9060" xr:uid="{3FC3AB37-2CFD-4DED-8D02-C2A122EF3E31}"/>
    <cellStyle name="20% - Accent5 12 4 2 2" xfId="9061" xr:uid="{9DD7859C-47F2-4915-8C9B-66BB22818499}"/>
    <cellStyle name="20% - Accent5 12 4 3" xfId="9062" xr:uid="{D3145BCC-EA36-4905-BD66-9644AE441456}"/>
    <cellStyle name="20% - Accent5 12 4 3 2" xfId="9063" xr:uid="{595E35FA-C57B-4170-8311-7E3FADA55724}"/>
    <cellStyle name="20% - Accent5 12 4 4" xfId="9064" xr:uid="{116E1C30-3E9F-462D-A42F-117AA6E3E7B8}"/>
    <cellStyle name="20% - Accent5 12 5" xfId="9065" xr:uid="{40083531-8FD8-450B-BF47-33F7CD7DABBD}"/>
    <cellStyle name="20% - Accent5 12 5 2" xfId="9066" xr:uid="{7FE49D6C-A2C8-4DC8-A37B-BC5DA7729264}"/>
    <cellStyle name="20% - Accent5 12 6" xfId="9067" xr:uid="{FC487BCE-355E-428B-8A6A-2F35DC20DCD4}"/>
    <cellStyle name="20% - Accent5 12 6 2" xfId="9068" xr:uid="{CD0462B0-C0C1-4BC5-87C8-C3C626823579}"/>
    <cellStyle name="20% - Accent5 12 7" xfId="9069" xr:uid="{0DB5FF24-68FE-442D-91B9-420FFAB0C681}"/>
    <cellStyle name="20% - Accent5 12 7 2" xfId="9070" xr:uid="{92EF5828-BA68-4315-B06C-96146E843330}"/>
    <cellStyle name="20% - Accent5 12 8" xfId="9071" xr:uid="{FF696E5E-D524-4B30-8468-9E4CEFE1B7EA}"/>
    <cellStyle name="20% - Accent5 12 9" xfId="9072" xr:uid="{95412001-E8AA-4FB2-821B-5245CC1C0769}"/>
    <cellStyle name="20% - Accent5 13" xfId="9073" xr:uid="{32E871BF-8E31-44F4-869F-FA7CCA6E4913}"/>
    <cellStyle name="20% - Accent5 13 2" xfId="9074" xr:uid="{37BCBD6E-BCFD-44CE-8B3C-43C914ABEF70}"/>
    <cellStyle name="20% - Accent5 13 2 2" xfId="9075" xr:uid="{9BDBB0F7-FA8C-48A8-9286-13CF08089BC0}"/>
    <cellStyle name="20% - Accent5 13 2 2 2" xfId="9076" xr:uid="{9E4E37F4-802C-4077-8662-C4166AAE7859}"/>
    <cellStyle name="20% - Accent5 13 2 2 2 2" xfId="9077" xr:uid="{2C679DD1-384C-49F4-A337-D8D49DA2CDB8}"/>
    <cellStyle name="20% - Accent5 13 2 2 3" xfId="9078" xr:uid="{1AAF5F6C-C4F3-4CD6-BE1D-2F38AAA88008}"/>
    <cellStyle name="20% - Accent5 13 2 2 3 2" xfId="9079" xr:uid="{8965D383-84B3-47BF-A4E6-BF5A21CE9891}"/>
    <cellStyle name="20% - Accent5 13 2 2 4" xfId="9080" xr:uid="{1BCA814D-D26B-499E-9D15-3E9206509C7E}"/>
    <cellStyle name="20% - Accent5 13 2 3" xfId="9081" xr:uid="{73093204-AAAB-4F5E-8DE9-6885FCE10FBB}"/>
    <cellStyle name="20% - Accent5 13 2 3 2" xfId="9082" xr:uid="{C104955D-42E1-4340-BC71-FD78DF903E6A}"/>
    <cellStyle name="20% - Accent5 13 2 4" xfId="9083" xr:uid="{72FD356D-2FBF-4D8B-806C-2D822D71D2AD}"/>
    <cellStyle name="20% - Accent5 13 2 4 2" xfId="9084" xr:uid="{200879EB-5106-4B5D-87B3-9E7F2D6372A3}"/>
    <cellStyle name="20% - Accent5 13 2 5" xfId="9085" xr:uid="{F7CEE860-3ACE-4080-B0FC-1B476314DA35}"/>
    <cellStyle name="20% - Accent5 13 2 5 2" xfId="9086" xr:uid="{0D67BD97-9E8D-45B1-A682-9695EC59F64C}"/>
    <cellStyle name="20% - Accent5 13 2 6" xfId="9087" xr:uid="{053FCA9A-5153-4A24-A638-A5256FF46A9C}"/>
    <cellStyle name="20% - Accent5 13 2 7" xfId="9088" xr:uid="{5FCA6CA0-EC5E-479C-81B7-B9FB98BF174C}"/>
    <cellStyle name="20% - Accent5 13 3" xfId="9089" xr:uid="{64280D0B-AB65-4A09-8B6F-78E78939751E}"/>
    <cellStyle name="20% - Accent5 13 3 2" xfId="9090" xr:uid="{D1A1D285-807E-4D2E-84E2-030C96065B4A}"/>
    <cellStyle name="20% - Accent5 13 3 2 2" xfId="9091" xr:uid="{D948C368-0149-460F-9A63-B48D7109E045}"/>
    <cellStyle name="20% - Accent5 13 3 2 2 2" xfId="9092" xr:uid="{79C77FFB-1371-46C1-8FB7-C007FACC7905}"/>
    <cellStyle name="20% - Accent5 13 3 2 3" xfId="9093" xr:uid="{0E83F20F-89AE-4F83-B6C2-8BDBFBC33EDA}"/>
    <cellStyle name="20% - Accent5 13 3 2 3 2" xfId="9094" xr:uid="{F3045E17-2706-4FE7-8F33-34F5C6DDDBC4}"/>
    <cellStyle name="20% - Accent5 13 3 2 4" xfId="9095" xr:uid="{86C32DEC-43E1-4DC9-A57C-FE46D29A42C8}"/>
    <cellStyle name="20% - Accent5 13 3 3" xfId="9096" xr:uid="{26746AE7-988F-4B8D-BB5B-771B198C4ECE}"/>
    <cellStyle name="20% - Accent5 13 3 3 2" xfId="9097" xr:uid="{A6D01032-F2CA-4273-9DDE-1D93FAA81EB3}"/>
    <cellStyle name="20% - Accent5 13 3 4" xfId="9098" xr:uid="{F4B21E8F-B025-4E6B-9CE1-81892ADDD3BF}"/>
    <cellStyle name="20% - Accent5 13 3 4 2" xfId="9099" xr:uid="{869CC176-3256-4A97-A7EF-D758F4A76E20}"/>
    <cellStyle name="20% - Accent5 13 3 5" xfId="9100" xr:uid="{62386037-1160-4056-8BD2-AD79906AE189}"/>
    <cellStyle name="20% - Accent5 13 3 5 2" xfId="9101" xr:uid="{8FD718E2-B603-41E2-8DD7-E33F95751BBA}"/>
    <cellStyle name="20% - Accent5 13 3 6" xfId="9102" xr:uid="{50F32C76-6D6F-498A-9DF3-32011576114F}"/>
    <cellStyle name="20% - Accent5 13 4" xfId="9103" xr:uid="{9603ECDE-9B2F-4AB4-987E-61ADD60DE6EE}"/>
    <cellStyle name="20% - Accent5 13 4 2" xfId="9104" xr:uid="{3AE925AC-A05A-47DB-B60E-242C74E2E159}"/>
    <cellStyle name="20% - Accent5 13 4 2 2" xfId="9105" xr:uid="{804E15A2-4413-40FC-A82A-42CCE5FDF0E4}"/>
    <cellStyle name="20% - Accent5 13 4 3" xfId="9106" xr:uid="{20A563CB-497E-4073-9122-B32543CCC819}"/>
    <cellStyle name="20% - Accent5 13 4 3 2" xfId="9107" xr:uid="{E10C2A0B-CC0A-4E52-87C0-830849690583}"/>
    <cellStyle name="20% - Accent5 13 4 4" xfId="9108" xr:uid="{C22678A1-33C4-405C-9E2E-A4D4F6E0B3A9}"/>
    <cellStyle name="20% - Accent5 13 5" xfId="9109" xr:uid="{918929EF-E709-44A5-BF1D-A22E5BAF8BA0}"/>
    <cellStyle name="20% - Accent5 13 5 2" xfId="9110" xr:uid="{80AEE33A-16AD-4CC6-803B-1227080F8CB2}"/>
    <cellStyle name="20% - Accent5 13 6" xfId="9111" xr:uid="{7124554B-79AA-493F-87D7-23A5BEC8C31D}"/>
    <cellStyle name="20% - Accent5 13 6 2" xfId="9112" xr:uid="{0551FA1E-D667-43CD-9B6F-ED1CC3C82AAF}"/>
    <cellStyle name="20% - Accent5 13 7" xfId="9113" xr:uid="{ED7097E2-6A8A-405B-9ECD-A63C9FC02EE3}"/>
    <cellStyle name="20% - Accent5 13 7 2" xfId="9114" xr:uid="{C3AE3B69-7AD9-40D2-BACD-B428FC3D4C63}"/>
    <cellStyle name="20% - Accent5 13 8" xfId="9115" xr:uid="{2466E382-8662-4AED-B9CF-D28ADFCE8390}"/>
    <cellStyle name="20% - Accent5 13 9" xfId="9116" xr:uid="{B1C3077A-5072-4628-B5DE-84FD66D02DAF}"/>
    <cellStyle name="20% - Accent5 14" xfId="9117" xr:uid="{D440DD2C-944A-4B38-88EB-C7BD7FF17F24}"/>
    <cellStyle name="20% - Accent5 14 2" xfId="9118" xr:uid="{D529086B-1C0A-4811-83CC-8C8B291B986F}"/>
    <cellStyle name="20% - Accent5 14 2 2" xfId="9119" xr:uid="{97EE1AC2-939C-4E0C-A387-BB9EE1CD8A69}"/>
    <cellStyle name="20% - Accent5 14 2 2 2" xfId="9120" xr:uid="{A098DCBD-F415-4A13-94BD-6329FA42B384}"/>
    <cellStyle name="20% - Accent5 14 2 2 2 2" xfId="9121" xr:uid="{CEB80FCB-02A1-41BE-B613-74B1B4821FB8}"/>
    <cellStyle name="20% - Accent5 14 2 2 3" xfId="9122" xr:uid="{ED409852-94F5-47E7-B0AA-4BB13FE40F76}"/>
    <cellStyle name="20% - Accent5 14 2 2 3 2" xfId="9123" xr:uid="{3CF1171F-0EDB-4EBF-BCCC-C96351AEA693}"/>
    <cellStyle name="20% - Accent5 14 2 2 4" xfId="9124" xr:uid="{52084C02-1050-4746-9B6A-1720559C0EEB}"/>
    <cellStyle name="20% - Accent5 14 2 3" xfId="9125" xr:uid="{01274A0B-7BB5-47F7-8905-F98912C31896}"/>
    <cellStyle name="20% - Accent5 14 2 3 2" xfId="9126" xr:uid="{2CEFC975-2292-4748-BE34-C865E9BA4854}"/>
    <cellStyle name="20% - Accent5 14 2 4" xfId="9127" xr:uid="{C1A28385-D843-47F1-B559-BAB1B95DCF16}"/>
    <cellStyle name="20% - Accent5 14 2 4 2" xfId="9128" xr:uid="{8BD4C76A-5B95-4DA4-93DF-81D6BCA97BD8}"/>
    <cellStyle name="20% - Accent5 14 2 5" xfId="9129" xr:uid="{31B1E930-5DE1-4AA3-B01B-8DF82712402C}"/>
    <cellStyle name="20% - Accent5 14 2 5 2" xfId="9130" xr:uid="{77D2944B-94CC-4284-AC8C-5AFA10FC15DF}"/>
    <cellStyle name="20% - Accent5 14 2 6" xfId="9131" xr:uid="{E382251B-465D-44A5-B630-5004202DA162}"/>
    <cellStyle name="20% - Accent5 14 2 7" xfId="9132" xr:uid="{BFB9F403-0247-4EE0-BDA6-23BE34CEB5DA}"/>
    <cellStyle name="20% - Accent5 14 3" xfId="9133" xr:uid="{8B395C6C-A2E9-4E75-92B7-6B07DAABDCC7}"/>
    <cellStyle name="20% - Accent5 14 3 2" xfId="9134" xr:uid="{27192AF4-948A-4508-BFB7-B6345A176936}"/>
    <cellStyle name="20% - Accent5 14 3 2 2" xfId="9135" xr:uid="{2D8D2585-8A0C-4A64-9E08-C50C15C92A64}"/>
    <cellStyle name="20% - Accent5 14 3 2 2 2" xfId="9136" xr:uid="{4E897AD3-948F-4A24-BBA7-A080C21512AA}"/>
    <cellStyle name="20% - Accent5 14 3 2 3" xfId="9137" xr:uid="{D3CEE536-57F3-440B-921A-0AFC49F1B86E}"/>
    <cellStyle name="20% - Accent5 14 3 2 3 2" xfId="9138" xr:uid="{A055A433-B2CE-4571-97F8-DB8085A1B8BE}"/>
    <cellStyle name="20% - Accent5 14 3 2 4" xfId="9139" xr:uid="{E46812CF-215C-44B1-B415-5E5F36E36DD5}"/>
    <cellStyle name="20% - Accent5 14 3 3" xfId="9140" xr:uid="{0EA138F3-F168-45F0-8A54-B82ED5095C66}"/>
    <cellStyle name="20% - Accent5 14 3 3 2" xfId="9141" xr:uid="{63B115E0-7517-4956-80F9-AD4C9D6A6DE1}"/>
    <cellStyle name="20% - Accent5 14 3 4" xfId="9142" xr:uid="{2024A6DD-526E-4121-B619-2E6A2D2308B3}"/>
    <cellStyle name="20% - Accent5 14 3 4 2" xfId="9143" xr:uid="{E50BDF97-5D22-4075-84CD-B73A0549B78F}"/>
    <cellStyle name="20% - Accent5 14 3 5" xfId="9144" xr:uid="{CE9E10D5-21D1-4A01-9ECF-C2899D05C261}"/>
    <cellStyle name="20% - Accent5 14 3 5 2" xfId="9145" xr:uid="{CDC49374-4C2C-4EAB-A892-C867AC396CF9}"/>
    <cellStyle name="20% - Accent5 14 3 6" xfId="9146" xr:uid="{A4C1CA4F-B68D-4D35-88B3-DD00E3DC3443}"/>
    <cellStyle name="20% - Accent5 14 4" xfId="9147" xr:uid="{F204B528-52B1-4E1F-8EEC-933ECB5CE85B}"/>
    <cellStyle name="20% - Accent5 14 4 2" xfId="9148" xr:uid="{B43F24B1-AD78-4F10-BA2D-FE3113C62857}"/>
    <cellStyle name="20% - Accent5 14 4 2 2" xfId="9149" xr:uid="{A6F1EB95-455C-4B83-B935-258C2F990120}"/>
    <cellStyle name="20% - Accent5 14 4 3" xfId="9150" xr:uid="{2E43A3C1-B3EF-4CE0-836F-377794A65317}"/>
    <cellStyle name="20% - Accent5 14 4 3 2" xfId="9151" xr:uid="{A3CB1C9A-9B74-45EC-965E-0F7017D49CA9}"/>
    <cellStyle name="20% - Accent5 14 4 4" xfId="9152" xr:uid="{BF9333A3-C783-478E-9079-2713A51DBD99}"/>
    <cellStyle name="20% - Accent5 14 5" xfId="9153" xr:uid="{C12CC3D1-6C75-4E28-9B16-EE961F1E6C51}"/>
    <cellStyle name="20% - Accent5 14 5 2" xfId="9154" xr:uid="{818AC1CC-85E5-4613-AF45-C073C7AD85AA}"/>
    <cellStyle name="20% - Accent5 14 6" xfId="9155" xr:uid="{87894AB5-BB46-426E-8C82-338305A5513F}"/>
    <cellStyle name="20% - Accent5 14 6 2" xfId="9156" xr:uid="{42D6342D-96C7-4D76-BFD8-7420464C2657}"/>
    <cellStyle name="20% - Accent5 14 7" xfId="9157" xr:uid="{D665B58E-2F89-4E82-8112-7C82B46B2BF6}"/>
    <cellStyle name="20% - Accent5 14 7 2" xfId="9158" xr:uid="{785DE1C5-8B5B-4D11-8E51-779B2A0BEFBA}"/>
    <cellStyle name="20% - Accent5 14 8" xfId="9159" xr:uid="{F9D888BC-8751-4D87-9DBE-0A7FBD7F7540}"/>
    <cellStyle name="20% - Accent5 14 9" xfId="9160" xr:uid="{B2C88F60-9375-4B70-8139-60E79CC963CE}"/>
    <cellStyle name="20% - Accent5 15" xfId="9161" xr:uid="{AEBAE041-7F2D-47B0-8CB7-A9F544458EB6}"/>
    <cellStyle name="20% - Accent5 15 2" xfId="9162" xr:uid="{F39B9C17-1C4B-42F8-A4AB-26D3891A2D35}"/>
    <cellStyle name="20% - Accent5 15 2 2" xfId="9163" xr:uid="{2F4391F6-E85A-4757-A7FF-E121EE9D4901}"/>
    <cellStyle name="20% - Accent5 15 2 2 2" xfId="9164" xr:uid="{6B1BBDDD-1382-4A11-8A11-34BA0A24F204}"/>
    <cellStyle name="20% - Accent5 15 2 2 2 2" xfId="9165" xr:uid="{90D9942D-5DBE-4267-B2E8-BCEC05C60F1C}"/>
    <cellStyle name="20% - Accent5 15 2 2 3" xfId="9166" xr:uid="{FE9BEFC1-E3D6-4247-9DCF-1DF46B5C3749}"/>
    <cellStyle name="20% - Accent5 15 2 2 3 2" xfId="9167" xr:uid="{76915F99-FEC1-43F7-8713-94D60E7844A9}"/>
    <cellStyle name="20% - Accent5 15 2 2 4" xfId="9168" xr:uid="{E4B0365D-684B-48D5-AC3D-F9641DCC9EBB}"/>
    <cellStyle name="20% - Accent5 15 2 3" xfId="9169" xr:uid="{65C95DA6-0E52-4A78-B398-E2019CA190A5}"/>
    <cellStyle name="20% - Accent5 15 2 3 2" xfId="9170" xr:uid="{F8D6690B-0FF2-47A4-B966-F2A3797C6DEE}"/>
    <cellStyle name="20% - Accent5 15 2 4" xfId="9171" xr:uid="{8AD88426-0B2B-42B6-AD88-395604227AEC}"/>
    <cellStyle name="20% - Accent5 15 2 4 2" xfId="9172" xr:uid="{23747DE1-BEBE-47A1-A2D2-64FDBB76576A}"/>
    <cellStyle name="20% - Accent5 15 2 5" xfId="9173" xr:uid="{A72949A5-D2B6-4065-95A0-2E149F02CD62}"/>
    <cellStyle name="20% - Accent5 15 2 5 2" xfId="9174" xr:uid="{193FEBA5-CEF0-4495-AB21-42DA27EF8EE2}"/>
    <cellStyle name="20% - Accent5 15 2 6" xfId="9175" xr:uid="{3C0F7259-C1D5-4737-9873-E468F16DB1D3}"/>
    <cellStyle name="20% - Accent5 15 2 7" xfId="9176" xr:uid="{87D75C43-B18A-4767-A166-6B50A74FDAB1}"/>
    <cellStyle name="20% - Accent5 15 3" xfId="9177" xr:uid="{99D64578-09C5-4529-BD54-E3575BCBCF11}"/>
    <cellStyle name="20% - Accent5 15 3 2" xfId="9178" xr:uid="{04A8977D-9719-48A9-AF2C-CC404065333E}"/>
    <cellStyle name="20% - Accent5 15 3 2 2" xfId="9179" xr:uid="{E86BCAD9-A18A-4831-A53C-BC262883B998}"/>
    <cellStyle name="20% - Accent5 15 3 2 2 2" xfId="9180" xr:uid="{CD6A5773-F535-4CA3-A18C-E03DC7FEF907}"/>
    <cellStyle name="20% - Accent5 15 3 2 3" xfId="9181" xr:uid="{4F520B1B-8882-4F35-8748-16BCA826F687}"/>
    <cellStyle name="20% - Accent5 15 3 2 3 2" xfId="9182" xr:uid="{A8959C11-DC09-493D-A61D-52ABB792483D}"/>
    <cellStyle name="20% - Accent5 15 3 2 4" xfId="9183" xr:uid="{0E6DC31A-50EB-431A-BEE2-87993DFEBE6F}"/>
    <cellStyle name="20% - Accent5 15 3 3" xfId="9184" xr:uid="{1042084F-E962-4F8B-80BE-7908FB724574}"/>
    <cellStyle name="20% - Accent5 15 3 3 2" xfId="9185" xr:uid="{02377CD5-47C6-44B0-84A5-EDF7FEA8C4D9}"/>
    <cellStyle name="20% - Accent5 15 3 4" xfId="9186" xr:uid="{F0F924C7-BC6A-4363-AE86-D246DF8C078B}"/>
    <cellStyle name="20% - Accent5 15 3 4 2" xfId="9187" xr:uid="{07469C98-4646-4423-891B-7F579E5BDE6F}"/>
    <cellStyle name="20% - Accent5 15 3 5" xfId="9188" xr:uid="{66D50E3C-A70D-4FD4-966C-FDCF39AE88C6}"/>
    <cellStyle name="20% - Accent5 15 3 5 2" xfId="9189" xr:uid="{3625C045-6699-48CA-A4A5-763B09B1E4F4}"/>
    <cellStyle name="20% - Accent5 15 3 6" xfId="9190" xr:uid="{7A89C688-75FB-46A5-B632-0A43CA0F86E7}"/>
    <cellStyle name="20% - Accent5 15 4" xfId="9191" xr:uid="{7442C9BE-392B-4893-BD00-AED6756BE80D}"/>
    <cellStyle name="20% - Accent5 15 4 2" xfId="9192" xr:uid="{FD8B1E90-63BF-4F54-A446-A850E6D6741D}"/>
    <cellStyle name="20% - Accent5 15 4 2 2" xfId="9193" xr:uid="{5A0923D9-C799-4F08-BBCC-630E0EE91AA9}"/>
    <cellStyle name="20% - Accent5 15 4 3" xfId="9194" xr:uid="{CA6F71FA-4C45-4154-B386-DC17CFCB070A}"/>
    <cellStyle name="20% - Accent5 15 4 3 2" xfId="9195" xr:uid="{4A351E8D-B57F-4F9E-B7F3-3D79FDF3B068}"/>
    <cellStyle name="20% - Accent5 15 4 4" xfId="9196" xr:uid="{A056D0FD-4F35-47C7-95C3-EBC915D2694B}"/>
    <cellStyle name="20% - Accent5 15 5" xfId="9197" xr:uid="{C4E9C4A5-F9D9-4871-894D-9F580E610BE6}"/>
    <cellStyle name="20% - Accent5 15 5 2" xfId="9198" xr:uid="{3C20805C-D0BE-4BED-9700-C575C74812A6}"/>
    <cellStyle name="20% - Accent5 15 6" xfId="9199" xr:uid="{B665E637-0AB9-4329-B82F-FDFD4B44C1C8}"/>
    <cellStyle name="20% - Accent5 15 6 2" xfId="9200" xr:uid="{230669F5-F63C-4248-A6FD-B6A2B6D56848}"/>
    <cellStyle name="20% - Accent5 15 7" xfId="9201" xr:uid="{70DDC323-BA49-4DBE-888C-67A4F39DC540}"/>
    <cellStyle name="20% - Accent5 15 7 2" xfId="9202" xr:uid="{F8DE8119-8E3D-43F4-8794-C4D64AB55FD9}"/>
    <cellStyle name="20% - Accent5 15 8" xfId="9203" xr:uid="{E781436B-A661-4EB8-AB46-453B8F0875E5}"/>
    <cellStyle name="20% - Accent5 15 9" xfId="9204" xr:uid="{7F433E39-7BE7-4BF4-B9BD-199FF6DC822E}"/>
    <cellStyle name="20% - Accent5 16" xfId="9205" xr:uid="{421BFC86-5E0A-41A4-913B-C2AFA0CAC2A7}"/>
    <cellStyle name="20% - Accent5 16 2" xfId="9206" xr:uid="{42E379DC-F19B-4190-B288-A3ABBECCEC71}"/>
    <cellStyle name="20% - Accent5 16 2 2" xfId="9207" xr:uid="{C38366EB-6631-4C3B-A478-615ECD2DAA26}"/>
    <cellStyle name="20% - Accent5 16 2 2 2" xfId="9208" xr:uid="{112AF876-5C38-482E-ABD9-5741DA944748}"/>
    <cellStyle name="20% - Accent5 16 2 2 2 2" xfId="9209" xr:uid="{10637518-C32E-4C9C-B9C9-88D33D675B3A}"/>
    <cellStyle name="20% - Accent5 16 2 2 3" xfId="9210" xr:uid="{B3B5250D-F972-4EF6-8D88-A3E222CE2619}"/>
    <cellStyle name="20% - Accent5 16 2 2 3 2" xfId="9211" xr:uid="{E723720D-2E9D-47BA-843A-F647B00C9F86}"/>
    <cellStyle name="20% - Accent5 16 2 2 4" xfId="9212" xr:uid="{06107D02-03BF-46EC-BD5A-ECA3E2970FA4}"/>
    <cellStyle name="20% - Accent5 16 2 3" xfId="9213" xr:uid="{66D4E305-5D75-4C09-A3C7-13D82AA86B1F}"/>
    <cellStyle name="20% - Accent5 16 2 3 2" xfId="9214" xr:uid="{34224718-B0C5-45FC-81AA-3CEF217BE1F2}"/>
    <cellStyle name="20% - Accent5 16 2 4" xfId="9215" xr:uid="{B1106B3D-0C0C-4FD2-AEC4-C94FEFBB1DD2}"/>
    <cellStyle name="20% - Accent5 16 2 4 2" xfId="9216" xr:uid="{91648F54-5D92-4738-AA7F-3C987758B875}"/>
    <cellStyle name="20% - Accent5 16 2 5" xfId="9217" xr:uid="{285663D6-3534-4D9B-BE3A-1D08822ED86F}"/>
    <cellStyle name="20% - Accent5 16 2 5 2" xfId="9218" xr:uid="{D09E3A9E-ED6D-413D-84B6-67817BF9DB78}"/>
    <cellStyle name="20% - Accent5 16 2 6" xfId="9219" xr:uid="{2C3CCC1E-0F9E-4933-A1FE-72F5EE71C96E}"/>
    <cellStyle name="20% - Accent5 16 2 7" xfId="9220" xr:uid="{CE0A72F7-11CE-40C9-B0C9-6AE78DEB15AF}"/>
    <cellStyle name="20% - Accent5 16 3" xfId="9221" xr:uid="{9C9AFC90-F6B7-44CC-B659-CC51EAD20163}"/>
    <cellStyle name="20% - Accent5 16 3 2" xfId="9222" xr:uid="{DBFBE867-5BF2-49F2-AE6B-78C360BBAB7B}"/>
    <cellStyle name="20% - Accent5 16 3 2 2" xfId="9223" xr:uid="{C4E3E3DC-917B-4B44-9DC7-1F0E3F994473}"/>
    <cellStyle name="20% - Accent5 16 3 2 2 2" xfId="9224" xr:uid="{B1FD1CBC-D53E-4A94-9910-4270438EB99D}"/>
    <cellStyle name="20% - Accent5 16 3 2 3" xfId="9225" xr:uid="{6E65D235-23B7-45B9-B144-84777F35B8B0}"/>
    <cellStyle name="20% - Accent5 16 3 2 3 2" xfId="9226" xr:uid="{ACA7C8A1-F878-4D56-B568-2C90AC947C72}"/>
    <cellStyle name="20% - Accent5 16 3 2 4" xfId="9227" xr:uid="{3A863D8B-9B89-4C3B-BB2F-8DBD2542DFFA}"/>
    <cellStyle name="20% - Accent5 16 3 3" xfId="9228" xr:uid="{847FE9E6-EBB8-4A4A-A726-EF7B173AD12A}"/>
    <cellStyle name="20% - Accent5 16 3 3 2" xfId="9229" xr:uid="{538994DA-147C-4CF4-B03C-305424723F12}"/>
    <cellStyle name="20% - Accent5 16 3 4" xfId="9230" xr:uid="{7264B6EE-4FAF-4F61-93B0-AFA3E0F9C7A0}"/>
    <cellStyle name="20% - Accent5 16 3 4 2" xfId="9231" xr:uid="{EB3AC837-28C8-4D24-B773-C8482BACFBB3}"/>
    <cellStyle name="20% - Accent5 16 3 5" xfId="9232" xr:uid="{4C90D340-BECB-4330-B61C-5368726BCD23}"/>
    <cellStyle name="20% - Accent5 16 3 5 2" xfId="9233" xr:uid="{2A6B51A9-7325-48B6-97B5-C1878D41471E}"/>
    <cellStyle name="20% - Accent5 16 3 6" xfId="9234" xr:uid="{6C0A0869-0592-419A-B974-3C5A8A0BBF38}"/>
    <cellStyle name="20% - Accent5 16 4" xfId="9235" xr:uid="{C4497A74-FC16-4B4B-926E-BD8C863315E2}"/>
    <cellStyle name="20% - Accent5 16 4 2" xfId="9236" xr:uid="{AB552C58-D883-4F73-BE30-013376083BB4}"/>
    <cellStyle name="20% - Accent5 16 4 2 2" xfId="9237" xr:uid="{C8347E64-0358-4ED4-BEFB-67610AF881D5}"/>
    <cellStyle name="20% - Accent5 16 4 3" xfId="9238" xr:uid="{61A3EE4F-6695-4ACF-95A5-87ACD7F5734D}"/>
    <cellStyle name="20% - Accent5 16 4 3 2" xfId="9239" xr:uid="{357847B0-5054-4F5C-BA21-137C540E28AF}"/>
    <cellStyle name="20% - Accent5 16 4 4" xfId="9240" xr:uid="{40249B4D-82B7-49D7-B9C5-4B2ABE419300}"/>
    <cellStyle name="20% - Accent5 16 5" xfId="9241" xr:uid="{4362B6F9-BA3B-4127-8A72-DD5244041847}"/>
    <cellStyle name="20% - Accent5 16 5 2" xfId="9242" xr:uid="{9FED9578-3923-4034-9559-5E1329793685}"/>
    <cellStyle name="20% - Accent5 16 6" xfId="9243" xr:uid="{3C3ED543-2606-46B6-AC22-52E3E384D930}"/>
    <cellStyle name="20% - Accent5 16 6 2" xfId="9244" xr:uid="{81D5A886-7FB7-4FAE-90A5-1EEB4EB3CC00}"/>
    <cellStyle name="20% - Accent5 16 7" xfId="9245" xr:uid="{CAEA82AA-B946-4F63-9701-D90219442A8F}"/>
    <cellStyle name="20% - Accent5 16 7 2" xfId="9246" xr:uid="{54C1CDC1-8828-48C0-9986-383693BBAA92}"/>
    <cellStyle name="20% - Accent5 16 8" xfId="9247" xr:uid="{E5D4FB41-A75E-4392-BECF-D2D5A5DD1F19}"/>
    <cellStyle name="20% - Accent5 16 9" xfId="9248" xr:uid="{665C6E98-213C-46F7-ACC1-6486CCDF5881}"/>
    <cellStyle name="20% - Accent5 17" xfId="9249" xr:uid="{07B8E1B2-1383-4B0F-9220-433161D6ADB3}"/>
    <cellStyle name="20% - Accent5 17 2" xfId="9250" xr:uid="{CA78C0B8-3A6C-4D55-B6EF-D0BDB76FAF5C}"/>
    <cellStyle name="20% - Accent5 17 2 2" xfId="9251" xr:uid="{D6A16166-4E24-49E3-BE14-DD2F68FFDBED}"/>
    <cellStyle name="20% - Accent5 17 2 2 2" xfId="9252" xr:uid="{F7E51B23-EB4C-4836-A23E-F658F71E2585}"/>
    <cellStyle name="20% - Accent5 17 2 3" xfId="9253" xr:uid="{830AA2D8-8B13-4562-A49C-3C6B1BEDC69A}"/>
    <cellStyle name="20% - Accent5 17 2 3 2" xfId="9254" xr:uid="{C8C13D6D-DE01-492C-8E8E-921E3C7BA4CA}"/>
    <cellStyle name="20% - Accent5 17 2 4" xfId="9255" xr:uid="{5E0EAA47-43A6-42FD-A10C-4DF629F4A77E}"/>
    <cellStyle name="20% - Accent5 17 2 5" xfId="9256" xr:uid="{D7E6B87E-0BFF-416F-8A53-987D913549FC}"/>
    <cellStyle name="20% - Accent5 17 3" xfId="9257" xr:uid="{B1D0D9DE-31DE-40E7-90AE-C4D8B386B85A}"/>
    <cellStyle name="20% - Accent5 17 3 2" xfId="9258" xr:uid="{BA16A7D3-1CED-4F8D-890E-6DB9EC5F0998}"/>
    <cellStyle name="20% - Accent5 17 4" xfId="9259" xr:uid="{92E80E7B-5C52-485C-9853-CFBF2FC18339}"/>
    <cellStyle name="20% - Accent5 17 4 2" xfId="9260" xr:uid="{CFCADFB2-550C-4CC1-97B5-A015E33CD173}"/>
    <cellStyle name="20% - Accent5 17 5" xfId="9261" xr:uid="{5A3A2E5D-1FC5-4D3D-96FE-6F1AB3BFAD18}"/>
    <cellStyle name="20% - Accent5 17 5 2" xfId="9262" xr:uid="{97AC8CF7-7527-40DC-A3BC-B3D57C618B43}"/>
    <cellStyle name="20% - Accent5 17 6" xfId="9263" xr:uid="{7FEE2CC5-DD1A-4E8B-A3BB-D0F16CD9EE98}"/>
    <cellStyle name="20% - Accent5 17 7" xfId="9264" xr:uid="{1A49B89C-74B7-4016-A61D-7BCF76FB0AC3}"/>
    <cellStyle name="20% - Accent5 18" xfId="9265" xr:uid="{80B3B88F-5A78-4D37-BF6D-6A7CE883DCDE}"/>
    <cellStyle name="20% - Accent5 18 2" xfId="9266" xr:uid="{BFFC103D-0D6D-4C64-9642-2A3B9BE6072D}"/>
    <cellStyle name="20% - Accent5 18 2 2" xfId="9267" xr:uid="{642C746F-0922-49B3-93CD-D32D5B6FE369}"/>
    <cellStyle name="20% - Accent5 18 2 2 2" xfId="9268" xr:uid="{FDD7DB19-FD01-424F-B882-6AE9672E0180}"/>
    <cellStyle name="20% - Accent5 18 2 3" xfId="9269" xr:uid="{C2326C91-EFE8-4AD1-9E59-3A978D9C2E83}"/>
    <cellStyle name="20% - Accent5 18 2 3 2" xfId="9270" xr:uid="{B60E4A00-EAA5-42EF-BC4B-755FECF5B086}"/>
    <cellStyle name="20% - Accent5 18 2 4" xfId="9271" xr:uid="{3D61613F-B430-4FB0-B312-B69D8844D121}"/>
    <cellStyle name="20% - Accent5 18 3" xfId="9272" xr:uid="{A2666E87-1229-491D-9CA8-DA39EBBDA40C}"/>
    <cellStyle name="20% - Accent5 18 3 2" xfId="9273" xr:uid="{09F8621F-CAF9-4E77-B7AA-BC702750D940}"/>
    <cellStyle name="20% - Accent5 18 4" xfId="9274" xr:uid="{36C58210-9E41-479B-AF92-F05C05FE4450}"/>
    <cellStyle name="20% - Accent5 18 4 2" xfId="9275" xr:uid="{76BF4506-C65B-4F53-8322-207C0C2E8AC1}"/>
    <cellStyle name="20% - Accent5 18 5" xfId="9276" xr:uid="{61D71844-0BE7-4EDB-A88F-AC189C117894}"/>
    <cellStyle name="20% - Accent5 18 5 2" xfId="9277" xr:uid="{25D9B3AF-24D5-468A-BF2F-CECF9C9D522D}"/>
    <cellStyle name="20% - Accent5 18 6" xfId="9278" xr:uid="{8C72798C-C60A-4E6A-B167-5D538562F3FE}"/>
    <cellStyle name="20% - Accent5 18 7" xfId="9279" xr:uid="{1ADF01E8-5FAC-4088-9062-665A8588FE38}"/>
    <cellStyle name="20% - Accent5 19" xfId="9280" xr:uid="{F0C85BCB-6BBE-4D57-AF5C-F779EB64085C}"/>
    <cellStyle name="20% - Accent5 19 2" xfId="9281" xr:uid="{5004DCF4-4FAB-43C2-AD81-89B4FD0618D9}"/>
    <cellStyle name="20% - Accent5 19 2 2" xfId="9282" xr:uid="{4E6DA1BA-95AC-4EFD-9B1D-7624A15AF17D}"/>
    <cellStyle name="20% - Accent5 19 3" xfId="9283" xr:uid="{97EE9C76-56C2-4697-9118-5C20DEF13175}"/>
    <cellStyle name="20% - Accent5 19 3 2" xfId="9284" xr:uid="{4BDB9809-F1F1-47DC-B685-695197174872}"/>
    <cellStyle name="20% - Accent5 19 4" xfId="9285" xr:uid="{D9ACF9E7-5326-4571-9022-3ED502A0F859}"/>
    <cellStyle name="20% - Accent5 19 4 2" xfId="9286" xr:uid="{0ADA119A-4772-4767-A94D-27CAF1322AC9}"/>
    <cellStyle name="20% - Accent5 19 5" xfId="9287" xr:uid="{8855C5AF-0692-474D-9B87-30B01154CB08}"/>
    <cellStyle name="20% - Accent5 19 6" xfId="9288" xr:uid="{824D60D4-70FD-4239-89F7-BBA94F3221AE}"/>
    <cellStyle name="20% - Accent5 2" xfId="9289" xr:uid="{0D778C60-255B-4C1E-B508-236205A6F173}"/>
    <cellStyle name="20% - Accent5 2 10" xfId="9290" xr:uid="{A7A8154B-6D87-4BFD-BAFB-5D66DF786692}"/>
    <cellStyle name="20% - Accent5 2 10 2" xfId="9291" xr:uid="{50A1724B-34B9-403F-A618-DA5FF23D96E8}"/>
    <cellStyle name="20% - Accent5 2 11" xfId="9292" xr:uid="{64C2B305-6DF1-4411-BBB3-14F236243DDC}"/>
    <cellStyle name="20% - Accent5 2 11 2" xfId="9293" xr:uid="{EC154354-CF30-4569-AD19-5A3B483E393B}"/>
    <cellStyle name="20% - Accent5 2 12" xfId="9294" xr:uid="{E90B0C95-8842-4E73-96AB-545B571156FA}"/>
    <cellStyle name="20% - Accent5 2 12 2" xfId="9295" xr:uid="{CAAAC05F-422C-4004-9534-CE5CEEF17F5D}"/>
    <cellStyle name="20% - Accent5 2 13" xfId="9296" xr:uid="{CA436FCE-61F4-4E0A-A042-4078812B8D09}"/>
    <cellStyle name="20% - Accent5 2 13 2" xfId="9297" xr:uid="{B262EAC1-4812-4CA9-9623-1496B7DDFF76}"/>
    <cellStyle name="20% - Accent5 2 14" xfId="9298" xr:uid="{12884CC1-7046-4900-9385-65528DC430B0}"/>
    <cellStyle name="20% - Accent5 2 15" xfId="9299" xr:uid="{F2710135-8911-4DEF-BB92-080E4ABD9F50}"/>
    <cellStyle name="20% - Accent5 2 2" xfId="9300" xr:uid="{0E54CC48-B147-4DB1-A561-64EC4B7565F0}"/>
    <cellStyle name="20% - Accent5 2 2 10" xfId="9301" xr:uid="{ECA6C832-3E31-4DCD-BD66-2CBFA5B83A36}"/>
    <cellStyle name="20% - Accent5 2 2 11" xfId="9302" xr:uid="{6F96810C-420F-48D3-8B90-D8C99FFC99F4}"/>
    <cellStyle name="20% - Accent5 2 2 2" xfId="9303" xr:uid="{7DFA4E08-BC68-4D2E-9C9B-225C99265315}"/>
    <cellStyle name="20% - Accent5 2 2 2 2" xfId="9304" xr:uid="{23BF52E1-8CCB-49E4-BBE5-37CD408CAA45}"/>
    <cellStyle name="20% - Accent5 2 2 2 2 2" xfId="9305" xr:uid="{E662B7B0-E663-4665-B78F-7BA50EE7806A}"/>
    <cellStyle name="20% - Accent5 2 2 2 2 2 2" xfId="9306" xr:uid="{BF35C127-067D-4172-91DE-16E9E7E6976A}"/>
    <cellStyle name="20% - Accent5 2 2 2 2 2 2 2" xfId="9307" xr:uid="{8C82307A-D499-46A6-962F-422B459A2AD4}"/>
    <cellStyle name="20% - Accent5 2 2 2 2 2 3" xfId="9308" xr:uid="{0DA9F44E-36B3-41DE-8C44-86284F560E49}"/>
    <cellStyle name="20% - Accent5 2 2 2 2 2 3 2" xfId="9309" xr:uid="{26637317-7DD1-483D-9660-9589D974B750}"/>
    <cellStyle name="20% - Accent5 2 2 2 2 2 4" xfId="9310" xr:uid="{5E3602E6-205E-45BB-9A7A-7B4FDB33D2F7}"/>
    <cellStyle name="20% - Accent5 2 2 2 2 3" xfId="9311" xr:uid="{6890CB26-4F6B-449C-9904-9CDDC62C7DD1}"/>
    <cellStyle name="20% - Accent5 2 2 2 2 3 2" xfId="9312" xr:uid="{6B9076E6-F6B8-4C99-AF8C-320FEED2788A}"/>
    <cellStyle name="20% - Accent5 2 2 2 2 4" xfId="9313" xr:uid="{087E390A-A4EC-47AD-9C7C-AE1C75A7C38F}"/>
    <cellStyle name="20% - Accent5 2 2 2 2 4 2" xfId="9314" xr:uid="{10054ABC-6041-4EB3-A604-18AF117FAB8B}"/>
    <cellStyle name="20% - Accent5 2 2 2 2 5" xfId="9315" xr:uid="{B9CC9DAA-8A47-478C-BD5B-BAB36E790AD7}"/>
    <cellStyle name="20% - Accent5 2 2 2 2 5 2" xfId="9316" xr:uid="{908D3642-92DF-46B7-B3DF-1051AD20DC4E}"/>
    <cellStyle name="20% - Accent5 2 2 2 2 6" xfId="9317" xr:uid="{25A7C1C7-8D10-4941-9B03-100B5F999023}"/>
    <cellStyle name="20% - Accent5 2 2 2 3" xfId="9318" xr:uid="{E67EA2D4-BE8B-4FE5-A02A-1912AAE2BC4C}"/>
    <cellStyle name="20% - Accent5 2 2 2 3 2" xfId="9319" xr:uid="{2BB1522D-C79A-426C-B219-02515213F3E6}"/>
    <cellStyle name="20% - Accent5 2 2 2 3 2 2" xfId="9320" xr:uid="{8891861E-F91F-41DD-B128-2836C0C7EB67}"/>
    <cellStyle name="20% - Accent5 2 2 2 3 2 2 2" xfId="9321" xr:uid="{6E2EFE00-C6E7-49C7-980A-C0B810335D57}"/>
    <cellStyle name="20% - Accent5 2 2 2 3 2 3" xfId="9322" xr:uid="{5673B6EB-B9A3-44DA-A80E-1EDB1D11ABF1}"/>
    <cellStyle name="20% - Accent5 2 2 2 3 2 3 2" xfId="9323" xr:uid="{81318BFA-6AE6-43B9-915F-7A700B1117D3}"/>
    <cellStyle name="20% - Accent5 2 2 2 3 2 4" xfId="9324" xr:uid="{D6361BDF-4627-4407-8496-62E816CB666A}"/>
    <cellStyle name="20% - Accent5 2 2 2 3 3" xfId="9325" xr:uid="{A8EFB84F-5D9E-425F-B4B9-E1964ABEEF7B}"/>
    <cellStyle name="20% - Accent5 2 2 2 3 3 2" xfId="9326" xr:uid="{EA87362B-DC52-482C-B493-51DBFB5AD89F}"/>
    <cellStyle name="20% - Accent5 2 2 2 3 4" xfId="9327" xr:uid="{03021AE9-6B48-44AD-8D8F-F37F9EFA8713}"/>
    <cellStyle name="20% - Accent5 2 2 2 3 4 2" xfId="9328" xr:uid="{97B76754-9C9F-485D-BB15-9AE9D563838A}"/>
    <cellStyle name="20% - Accent5 2 2 2 3 5" xfId="9329" xr:uid="{8E7709A4-435D-435E-9479-3306282D9102}"/>
    <cellStyle name="20% - Accent5 2 2 2 3 5 2" xfId="9330" xr:uid="{51693C43-C57C-405B-8147-6D8FB8F5BF22}"/>
    <cellStyle name="20% - Accent5 2 2 2 3 6" xfId="9331" xr:uid="{E7E30A76-4AF1-48AE-8BDE-2809F9E44BE2}"/>
    <cellStyle name="20% - Accent5 2 2 2 4" xfId="9332" xr:uid="{8C1BC5BF-908A-40E4-8C57-4FC84A5095C8}"/>
    <cellStyle name="20% - Accent5 2 2 2 4 2" xfId="9333" xr:uid="{DC2AA95C-2E77-4050-B0C0-1C4E8021D10A}"/>
    <cellStyle name="20% - Accent5 2 2 2 4 2 2" xfId="9334" xr:uid="{42635B10-9E18-4407-BAB8-5239D3826E56}"/>
    <cellStyle name="20% - Accent5 2 2 2 4 3" xfId="9335" xr:uid="{596F2C5F-0339-4040-B0AF-8AF09BF484C7}"/>
    <cellStyle name="20% - Accent5 2 2 2 4 3 2" xfId="9336" xr:uid="{E74F2DF4-12E3-480B-BFCA-C4A9BBFC8AF1}"/>
    <cellStyle name="20% - Accent5 2 2 2 4 4" xfId="9337" xr:uid="{C35D10F1-9C5C-42BA-BB17-4663D0F3CFCA}"/>
    <cellStyle name="20% - Accent5 2 2 2 5" xfId="9338" xr:uid="{9B01EC6B-0941-4FF4-8E5D-5F5BEF403D6D}"/>
    <cellStyle name="20% - Accent5 2 2 2 5 2" xfId="9339" xr:uid="{B3128B49-379C-4551-BA02-EDC777EE3D20}"/>
    <cellStyle name="20% - Accent5 2 2 2 6" xfId="9340" xr:uid="{05C2A9DE-4C0F-4E94-BB7B-15ECB05FB0F5}"/>
    <cellStyle name="20% - Accent5 2 2 2 6 2" xfId="9341" xr:uid="{C0493473-192F-4D3C-A3DE-C675A31BF212}"/>
    <cellStyle name="20% - Accent5 2 2 2 7" xfId="9342" xr:uid="{794F5DA7-F55A-4665-A80E-CCB27019EC67}"/>
    <cellStyle name="20% - Accent5 2 2 2 7 2" xfId="9343" xr:uid="{7B18B160-8672-4ABD-8C16-ACD93C20A3A4}"/>
    <cellStyle name="20% - Accent5 2 2 2 8" xfId="9344" xr:uid="{4FE8CDD0-26BA-490B-B057-16A313D39705}"/>
    <cellStyle name="20% - Accent5 2 2 2 9" xfId="9345" xr:uid="{546092A1-24FE-4B6E-AEE7-10037128E461}"/>
    <cellStyle name="20% - Accent5 2 2 3" xfId="9346" xr:uid="{80DB3EAE-5207-428C-B23C-A267FFEBD1F3}"/>
    <cellStyle name="20% - Accent5 2 2 3 2" xfId="9347" xr:uid="{9A065E31-0197-4C90-A73E-B20D6C9E1A63}"/>
    <cellStyle name="20% - Accent5 2 2 3 2 2" xfId="9348" xr:uid="{0D7A86DF-F307-4B05-964C-4DF1DA0FAF0B}"/>
    <cellStyle name="20% - Accent5 2 2 3 2 2 2" xfId="9349" xr:uid="{5A318712-7402-4160-893D-F0564C825898}"/>
    <cellStyle name="20% - Accent5 2 2 3 2 2 2 2" xfId="9350" xr:uid="{A72BB963-8AAD-439B-B1C7-25BDE0ADB7DD}"/>
    <cellStyle name="20% - Accent5 2 2 3 2 2 3" xfId="9351" xr:uid="{87713EE1-F9B4-486C-B7BF-8B0B5092BCDE}"/>
    <cellStyle name="20% - Accent5 2 2 3 2 2 3 2" xfId="9352" xr:uid="{DA653523-DC52-46D2-897E-93D1E9E58DEF}"/>
    <cellStyle name="20% - Accent5 2 2 3 2 2 4" xfId="9353" xr:uid="{8720FC4E-F1BC-4D67-908A-DCCC2E7A9B6F}"/>
    <cellStyle name="20% - Accent5 2 2 3 2 3" xfId="9354" xr:uid="{4FB76216-6309-4645-916F-604EBD1283D0}"/>
    <cellStyle name="20% - Accent5 2 2 3 2 3 2" xfId="9355" xr:uid="{87D02413-B3F3-417D-BD39-DC1962F5999B}"/>
    <cellStyle name="20% - Accent5 2 2 3 2 4" xfId="9356" xr:uid="{F0E58106-E204-4127-9DE1-5767E8EC6A9E}"/>
    <cellStyle name="20% - Accent5 2 2 3 2 4 2" xfId="9357" xr:uid="{2F89B2BA-00F5-42B7-B994-252C0D68CC0D}"/>
    <cellStyle name="20% - Accent5 2 2 3 2 5" xfId="9358" xr:uid="{32E93018-F489-4419-A27F-F696144FD050}"/>
    <cellStyle name="20% - Accent5 2 2 3 2 5 2" xfId="9359" xr:uid="{28849BAC-3D70-45D5-8813-0CD6F2DED106}"/>
    <cellStyle name="20% - Accent5 2 2 3 2 6" xfId="9360" xr:uid="{B100C309-F52A-4B9F-AEF5-166172D45248}"/>
    <cellStyle name="20% - Accent5 2 2 3 3" xfId="9361" xr:uid="{AA515E19-18CC-401D-AC84-757C6C9798D9}"/>
    <cellStyle name="20% - Accent5 2 2 3 3 2" xfId="9362" xr:uid="{22B8B717-7EC7-4776-A445-364A71877E06}"/>
    <cellStyle name="20% - Accent5 2 2 3 3 2 2" xfId="9363" xr:uid="{A8CE38C8-A998-4477-BB68-D7B9691AC8CF}"/>
    <cellStyle name="20% - Accent5 2 2 3 3 2 2 2" xfId="9364" xr:uid="{8F14D2AE-CF39-41B7-9C47-225DF8B54EED}"/>
    <cellStyle name="20% - Accent5 2 2 3 3 2 3" xfId="9365" xr:uid="{30CC31D5-1074-4D29-94EB-9892CEFFCAB5}"/>
    <cellStyle name="20% - Accent5 2 2 3 3 2 3 2" xfId="9366" xr:uid="{68AF8F36-DB90-41EE-B437-FF94CB708968}"/>
    <cellStyle name="20% - Accent5 2 2 3 3 2 4" xfId="9367" xr:uid="{7DE4F270-2870-45D5-B7F8-8C36B85050DD}"/>
    <cellStyle name="20% - Accent5 2 2 3 3 3" xfId="9368" xr:uid="{BF27EA44-CAD0-4C8B-AB10-D5192AA25DBB}"/>
    <cellStyle name="20% - Accent5 2 2 3 3 3 2" xfId="9369" xr:uid="{972AE09B-7E93-4EC7-B404-A5A954982214}"/>
    <cellStyle name="20% - Accent5 2 2 3 3 4" xfId="9370" xr:uid="{CC47D677-07C9-4F59-8ACA-B6F44716AE67}"/>
    <cellStyle name="20% - Accent5 2 2 3 3 4 2" xfId="9371" xr:uid="{6EE23EEA-8B78-4852-AC0D-EB877240A3C8}"/>
    <cellStyle name="20% - Accent5 2 2 3 3 5" xfId="9372" xr:uid="{AC41351E-D531-41F3-A360-45EB6BF5ACC9}"/>
    <cellStyle name="20% - Accent5 2 2 3 3 5 2" xfId="9373" xr:uid="{97A4552C-72D9-483C-BDBE-72EBE94B401A}"/>
    <cellStyle name="20% - Accent5 2 2 3 3 6" xfId="9374" xr:uid="{1A096CAC-64E8-4BA4-98FA-1A0D7DF097FB}"/>
    <cellStyle name="20% - Accent5 2 2 3 4" xfId="9375" xr:uid="{B7C5054E-E1A7-4EBB-9A37-E2A2D34F7BEE}"/>
    <cellStyle name="20% - Accent5 2 2 3 4 2" xfId="9376" xr:uid="{122D33ED-8A48-49D8-9DD9-39BAC4100FD6}"/>
    <cellStyle name="20% - Accent5 2 2 3 4 2 2" xfId="9377" xr:uid="{0D440B72-EABF-45A3-B605-C14141F8A3BC}"/>
    <cellStyle name="20% - Accent5 2 2 3 4 3" xfId="9378" xr:uid="{3331CDFB-92CD-48EB-993F-A48D5533347F}"/>
    <cellStyle name="20% - Accent5 2 2 3 4 3 2" xfId="9379" xr:uid="{5DD47F45-BEB4-488E-A27A-265AE43165B4}"/>
    <cellStyle name="20% - Accent5 2 2 3 4 4" xfId="9380" xr:uid="{0CEE5FDD-E1CC-4F54-A429-52524C318651}"/>
    <cellStyle name="20% - Accent5 2 2 3 5" xfId="9381" xr:uid="{7B6B4A08-D236-4E67-9FA3-B2C553DBD9A9}"/>
    <cellStyle name="20% - Accent5 2 2 3 5 2" xfId="9382" xr:uid="{90E42E49-CF57-4C9B-93DF-280101B17487}"/>
    <cellStyle name="20% - Accent5 2 2 3 6" xfId="9383" xr:uid="{E3201AFA-D8C6-4102-A7FF-09B27DA0BE7A}"/>
    <cellStyle name="20% - Accent5 2 2 3 6 2" xfId="9384" xr:uid="{5298F361-E02E-4D9A-BB77-5FAC68E1E96E}"/>
    <cellStyle name="20% - Accent5 2 2 3 7" xfId="9385" xr:uid="{5788A9A8-7DD4-4CDC-B71D-951B8BD4FB3E}"/>
    <cellStyle name="20% - Accent5 2 2 3 7 2" xfId="9386" xr:uid="{E86FE828-8F45-40C4-93C8-6C42559447CA}"/>
    <cellStyle name="20% - Accent5 2 2 3 8" xfId="9387" xr:uid="{63713302-6C79-4AC9-8979-4302A02B2759}"/>
    <cellStyle name="20% - Accent5 2 2 4" xfId="9388" xr:uid="{D93F2DEE-3B82-4F65-A071-7A991A9FF88C}"/>
    <cellStyle name="20% - Accent5 2 2 4 2" xfId="9389" xr:uid="{DE599E4B-1A79-40BF-A00E-8CB3266B46D4}"/>
    <cellStyle name="20% - Accent5 2 2 4 2 2" xfId="9390" xr:uid="{7877546C-32FB-4B78-9134-602751BB037A}"/>
    <cellStyle name="20% - Accent5 2 2 4 2 2 2" xfId="9391" xr:uid="{16D7D4DF-CFB5-4C24-9FF6-F4D7B2307C17}"/>
    <cellStyle name="20% - Accent5 2 2 4 2 3" xfId="9392" xr:uid="{5BFC99B9-DB7D-4C55-8F58-993F5620D27D}"/>
    <cellStyle name="20% - Accent5 2 2 4 2 3 2" xfId="9393" xr:uid="{4CF7AD91-FC99-4AB3-B4D1-93B346411ED6}"/>
    <cellStyle name="20% - Accent5 2 2 4 2 4" xfId="9394" xr:uid="{C481C73E-6824-43B5-8CF1-5E03A4164092}"/>
    <cellStyle name="20% - Accent5 2 2 4 3" xfId="9395" xr:uid="{C759966C-FFD4-42B5-9EA0-1F0900ACC63E}"/>
    <cellStyle name="20% - Accent5 2 2 4 3 2" xfId="9396" xr:uid="{6FBAE8B7-CA9C-460E-AAC4-F9C70603A118}"/>
    <cellStyle name="20% - Accent5 2 2 4 4" xfId="9397" xr:uid="{6089BACC-5D02-4D03-80D4-93E7B684F5EB}"/>
    <cellStyle name="20% - Accent5 2 2 4 4 2" xfId="9398" xr:uid="{C5F0CFAC-0128-40DB-9E8E-57D20054A162}"/>
    <cellStyle name="20% - Accent5 2 2 4 5" xfId="9399" xr:uid="{B01E58EB-0B84-4537-BFBA-9C010FABC2F3}"/>
    <cellStyle name="20% - Accent5 2 2 4 5 2" xfId="9400" xr:uid="{E2047FB7-067B-4BA2-A9AB-031C2FF1A2EE}"/>
    <cellStyle name="20% - Accent5 2 2 4 6" xfId="9401" xr:uid="{7B69302B-68AA-4C18-9A2A-90F63E9C0F82}"/>
    <cellStyle name="20% - Accent5 2 2 5" xfId="9402" xr:uid="{FE9BBC68-6233-4AD9-9C03-4300460CEDBB}"/>
    <cellStyle name="20% - Accent5 2 2 5 2" xfId="9403" xr:uid="{7DDCE6A5-438D-43D6-9806-27436A5A013A}"/>
    <cellStyle name="20% - Accent5 2 2 5 2 2" xfId="9404" xr:uid="{86C48BD0-6A8A-4CE4-8236-4D4120D52169}"/>
    <cellStyle name="20% - Accent5 2 2 5 2 2 2" xfId="9405" xr:uid="{D5CF0453-FD07-41AE-A502-AC0BFF7E0B92}"/>
    <cellStyle name="20% - Accent5 2 2 5 2 3" xfId="9406" xr:uid="{150D1BE4-ECA0-4B58-B44D-37ED14BB35F1}"/>
    <cellStyle name="20% - Accent5 2 2 5 2 3 2" xfId="9407" xr:uid="{14D28BA3-B0AA-45E7-8367-71E3E2D75DBD}"/>
    <cellStyle name="20% - Accent5 2 2 5 2 4" xfId="9408" xr:uid="{30985F33-3994-4050-AA47-E8DF9427D235}"/>
    <cellStyle name="20% - Accent5 2 2 5 3" xfId="9409" xr:uid="{6D5EC636-933F-409E-A508-50B95B27AA6A}"/>
    <cellStyle name="20% - Accent5 2 2 5 3 2" xfId="9410" xr:uid="{EB3205BE-8D37-427D-A34D-64389E7B99F5}"/>
    <cellStyle name="20% - Accent5 2 2 5 4" xfId="9411" xr:uid="{48A609D4-56E5-41A9-A8E4-85B0D10DEF54}"/>
    <cellStyle name="20% - Accent5 2 2 5 4 2" xfId="9412" xr:uid="{ED151077-3B69-4F70-BC4E-9B975351CD53}"/>
    <cellStyle name="20% - Accent5 2 2 5 5" xfId="9413" xr:uid="{F67A443F-6044-44E3-A738-CCB8F0A21211}"/>
    <cellStyle name="20% - Accent5 2 2 5 5 2" xfId="9414" xr:uid="{F8D621A3-2259-485E-8853-1442CD441DB0}"/>
    <cellStyle name="20% - Accent5 2 2 5 6" xfId="9415" xr:uid="{3C990898-0FA7-4D73-B4A7-4C5BDC0D3B2C}"/>
    <cellStyle name="20% - Accent5 2 2 6" xfId="9416" xr:uid="{6134EDA6-BBD4-46CB-A11C-A85976369888}"/>
    <cellStyle name="20% - Accent5 2 2 6 2" xfId="9417" xr:uid="{2CE41176-6E4C-4F4C-B3CD-12B043F41E4E}"/>
    <cellStyle name="20% - Accent5 2 2 6 2 2" xfId="9418" xr:uid="{47CCA0B7-8CCD-44FA-B574-44D44E6C33D4}"/>
    <cellStyle name="20% - Accent5 2 2 6 3" xfId="9419" xr:uid="{AF45617D-3855-4157-99D6-E2BD8632D12F}"/>
    <cellStyle name="20% - Accent5 2 2 6 3 2" xfId="9420" xr:uid="{54EF5E2B-0E06-4474-AC8A-0003EDA8EA57}"/>
    <cellStyle name="20% - Accent5 2 2 6 4" xfId="9421" xr:uid="{FE04E6BE-8319-408A-A9F4-4B500E5A4A33}"/>
    <cellStyle name="20% - Accent5 2 2 7" xfId="9422" xr:uid="{F4C2E832-0921-433E-9C30-D2C609274E13}"/>
    <cellStyle name="20% - Accent5 2 2 7 2" xfId="9423" xr:uid="{F165185D-9E2F-467E-9A0D-9AB052458F72}"/>
    <cellStyle name="20% - Accent5 2 2 8" xfId="9424" xr:uid="{EF0F205C-E39F-4A5E-8809-8553CD550A11}"/>
    <cellStyle name="20% - Accent5 2 2 8 2" xfId="9425" xr:uid="{D9786B4B-2367-4122-9D8F-15B537CC221E}"/>
    <cellStyle name="20% - Accent5 2 2 9" xfId="9426" xr:uid="{D05FA807-A416-4F2D-8703-73338A6176B3}"/>
    <cellStyle name="20% - Accent5 2 2 9 2" xfId="9427" xr:uid="{0A2757BA-2F01-4087-90CE-0C6AFAEA1046}"/>
    <cellStyle name="20% - Accent5 2 3" xfId="9428" xr:uid="{905BCE2C-F881-4A44-A188-4105931287C3}"/>
    <cellStyle name="20% - Accent5 2 3 10" xfId="9429" xr:uid="{6DCE9548-0037-4677-AA1B-DBB64F22F210}"/>
    <cellStyle name="20% - Accent5 2 3 2" xfId="9430" xr:uid="{22352CF8-0F1F-4F98-9CCD-86D223B02A42}"/>
    <cellStyle name="20% - Accent5 2 3 2 2" xfId="9431" xr:uid="{7F01595F-5147-44C2-8159-8591B3390E53}"/>
    <cellStyle name="20% - Accent5 2 3 2 2 2" xfId="9432" xr:uid="{9E6EADDD-D92C-4B6C-ACF3-5267AC668FB9}"/>
    <cellStyle name="20% - Accent5 2 3 2 2 2 2" xfId="9433" xr:uid="{806C09AE-7FDC-4080-BF8E-83A2C4BB6D6D}"/>
    <cellStyle name="20% - Accent5 2 3 2 2 3" xfId="9434" xr:uid="{A1259CD8-BF14-44C4-87EA-4F5D593B7F7D}"/>
    <cellStyle name="20% - Accent5 2 3 2 2 3 2" xfId="9435" xr:uid="{DC1B7607-F171-4D66-A2E1-D6D69E416D68}"/>
    <cellStyle name="20% - Accent5 2 3 2 2 4" xfId="9436" xr:uid="{4CC219C6-34EB-44CE-90E9-6B22C589BC29}"/>
    <cellStyle name="20% - Accent5 2 3 2 3" xfId="9437" xr:uid="{C0E76927-CA92-4E54-A4C2-587FD8460B13}"/>
    <cellStyle name="20% - Accent5 2 3 2 3 2" xfId="9438" xr:uid="{D5CC3749-6C7A-47FA-870F-47A22C1481F0}"/>
    <cellStyle name="20% - Accent5 2 3 2 4" xfId="9439" xr:uid="{7688518F-75C0-4E7A-8ACC-5DF5DE9562FE}"/>
    <cellStyle name="20% - Accent5 2 3 2 4 2" xfId="9440" xr:uid="{8303D095-6AE8-493F-88F2-4209C260431C}"/>
    <cellStyle name="20% - Accent5 2 3 2 5" xfId="9441" xr:uid="{9CAC0DC4-A6C9-40A6-8750-D23812CC503A}"/>
    <cellStyle name="20% - Accent5 2 3 2 5 2" xfId="9442" xr:uid="{C332F65A-EE03-44DA-A8D0-E8E35BFE6C7C}"/>
    <cellStyle name="20% - Accent5 2 3 2 6" xfId="9443" xr:uid="{D632D2AB-5769-41E0-8C4E-921A853AAE6B}"/>
    <cellStyle name="20% - Accent5 2 3 2 6 2" xfId="9444" xr:uid="{1A300DB7-5189-46D7-8B1C-96B27ACFB212}"/>
    <cellStyle name="20% - Accent5 2 3 2 7" xfId="9445" xr:uid="{877B5EDE-8D31-46E1-B903-3BA2EEA9E01A}"/>
    <cellStyle name="20% - Accent5 2 3 2 7 2" xfId="9446" xr:uid="{47C86FD2-56AA-445E-9D63-F46F247FDE44}"/>
    <cellStyle name="20% - Accent5 2 3 2 8" xfId="9447" xr:uid="{03C8C727-5DC6-4977-9BB6-791566AAF84E}"/>
    <cellStyle name="20% - Accent5 2 3 3" xfId="9448" xr:uid="{31B966AF-C96E-4D3D-B241-32B9566198D8}"/>
    <cellStyle name="20% - Accent5 2 3 3 2" xfId="9449" xr:uid="{AE5A2BFC-C0D8-47EF-9F7D-4C31E87A53AC}"/>
    <cellStyle name="20% - Accent5 2 3 3 2 2" xfId="9450" xr:uid="{C19BE6C7-7168-42CE-A128-2F7BF775F925}"/>
    <cellStyle name="20% - Accent5 2 3 3 2 2 2" xfId="9451" xr:uid="{3EB34E89-1F49-4CC5-B9A6-DA4DA04A3A1A}"/>
    <cellStyle name="20% - Accent5 2 3 3 2 3" xfId="9452" xr:uid="{7A59FE84-EE80-47B3-8325-B70A984D805F}"/>
    <cellStyle name="20% - Accent5 2 3 3 2 3 2" xfId="9453" xr:uid="{3654CA6D-A334-4D3C-A427-DDC81D7FB462}"/>
    <cellStyle name="20% - Accent5 2 3 3 2 4" xfId="9454" xr:uid="{CF60FB9B-C882-4A03-A4AA-7E708E2E3F5D}"/>
    <cellStyle name="20% - Accent5 2 3 3 3" xfId="9455" xr:uid="{4F1C505D-AAFA-487A-A4D9-42C09766B2BB}"/>
    <cellStyle name="20% - Accent5 2 3 3 3 2" xfId="9456" xr:uid="{87B44770-01E4-4466-B7B6-7F613C863577}"/>
    <cellStyle name="20% - Accent5 2 3 3 4" xfId="9457" xr:uid="{399EE443-80F1-4178-BE24-D653D6549262}"/>
    <cellStyle name="20% - Accent5 2 3 3 4 2" xfId="9458" xr:uid="{A0581518-1EF5-41D2-8E08-D344C26CE0BA}"/>
    <cellStyle name="20% - Accent5 2 3 3 5" xfId="9459" xr:uid="{25600B15-C720-4A55-8D1E-8AC712B5E3A1}"/>
    <cellStyle name="20% - Accent5 2 3 3 5 2" xfId="9460" xr:uid="{0DFE8190-7960-4DB6-BCA5-F507CC66F7D0}"/>
    <cellStyle name="20% - Accent5 2 3 3 6" xfId="9461" xr:uid="{6744CE68-E28A-4374-961A-B692223B5310}"/>
    <cellStyle name="20% - Accent5 2 3 4" xfId="9462" xr:uid="{9CB7D33D-2952-4FFB-8867-BB1CE6A6AC06}"/>
    <cellStyle name="20% - Accent5 2 3 4 2" xfId="9463" xr:uid="{99AD926F-E160-419E-8FF1-13778F63A170}"/>
    <cellStyle name="20% - Accent5 2 3 4 2 2" xfId="9464" xr:uid="{F12E2969-2898-423D-8A6D-08F4AFE6936F}"/>
    <cellStyle name="20% - Accent5 2 3 4 3" xfId="9465" xr:uid="{41B53911-2F33-44CC-9C83-901A67EF7669}"/>
    <cellStyle name="20% - Accent5 2 3 4 3 2" xfId="9466" xr:uid="{E41524FA-391F-4A16-B809-995722152EF9}"/>
    <cellStyle name="20% - Accent5 2 3 4 4" xfId="9467" xr:uid="{F16D102B-546D-464D-A568-CE0FA3617BD6}"/>
    <cellStyle name="20% - Accent5 2 3 5" xfId="9468" xr:uid="{4A21B259-AE68-465B-9723-49A39DAAE7D8}"/>
    <cellStyle name="20% - Accent5 2 3 5 2" xfId="9469" xr:uid="{2E2A2F77-45BB-4B2A-AA53-FCF3E671336C}"/>
    <cellStyle name="20% - Accent5 2 3 6" xfId="9470" xr:uid="{0799FED9-34C4-4333-8595-14C80123850A}"/>
    <cellStyle name="20% - Accent5 2 3 6 2" xfId="9471" xr:uid="{B0901E2F-8AB3-4494-BED2-BF1BB279A852}"/>
    <cellStyle name="20% - Accent5 2 3 7" xfId="9472" xr:uid="{D6EFA62B-C63D-41A3-9E72-7F921D16FFD1}"/>
    <cellStyle name="20% - Accent5 2 3 7 2" xfId="9473" xr:uid="{15D6955F-EAFD-4C3B-A6C5-6B378BF69520}"/>
    <cellStyle name="20% - Accent5 2 3 8" xfId="9474" xr:uid="{10C4F4EF-279D-40EF-A448-62347FA818C3}"/>
    <cellStyle name="20% - Accent5 2 3 8 2" xfId="9475" xr:uid="{75F75669-6556-4DED-BD04-FE5F59301349}"/>
    <cellStyle name="20% - Accent5 2 3 9" xfId="9476" xr:uid="{772BE12D-3FC1-4445-842A-D5BA410094AE}"/>
    <cellStyle name="20% - Accent5 2 3 9 2" xfId="9477" xr:uid="{9F6EA923-E74B-4C5A-A989-E02F77D2B2A5}"/>
    <cellStyle name="20% - Accent5 2 4" xfId="9478" xr:uid="{FA0A0549-CF9A-4A6D-B75D-A5B4EB3F0043}"/>
    <cellStyle name="20% - Accent5 2 4 10" xfId="9479" xr:uid="{9A687FB9-5F66-4018-8F31-BD20C8FC7FD4}"/>
    <cellStyle name="20% - Accent5 2 4 2" xfId="9480" xr:uid="{C4EA3AB3-C5DC-48A5-AA2A-8EE714FB8BFA}"/>
    <cellStyle name="20% - Accent5 2 4 2 2" xfId="9481" xr:uid="{51860C59-A5F1-475B-B0FE-1BCAEC01A4E6}"/>
    <cellStyle name="20% - Accent5 2 4 2 2 2" xfId="9482" xr:uid="{5D884F2B-81F7-4F01-BC04-C6E29659923D}"/>
    <cellStyle name="20% - Accent5 2 4 2 2 2 2" xfId="9483" xr:uid="{CEE93628-9475-405A-9012-78470B9ABB95}"/>
    <cellStyle name="20% - Accent5 2 4 2 2 3" xfId="9484" xr:uid="{C68B0381-DCD7-4A0C-B06F-8CB1F114D10F}"/>
    <cellStyle name="20% - Accent5 2 4 2 2 3 2" xfId="9485" xr:uid="{E1D0867F-25E4-4CC4-B556-2F97BC881E64}"/>
    <cellStyle name="20% - Accent5 2 4 2 2 4" xfId="9486" xr:uid="{3C4266D6-0014-4967-BF51-026F6772031A}"/>
    <cellStyle name="20% - Accent5 2 4 2 3" xfId="9487" xr:uid="{CCF88C91-45A4-41BC-B64D-B694478BD717}"/>
    <cellStyle name="20% - Accent5 2 4 2 3 2" xfId="9488" xr:uid="{380194B1-24FA-43F3-9311-32EB2A67CE81}"/>
    <cellStyle name="20% - Accent5 2 4 2 4" xfId="9489" xr:uid="{6A25974C-79AF-4A8E-9F40-7C824B257CAE}"/>
    <cellStyle name="20% - Accent5 2 4 2 4 2" xfId="9490" xr:uid="{BC924733-4768-462D-B79E-6231B7D683EF}"/>
    <cellStyle name="20% - Accent5 2 4 2 5" xfId="9491" xr:uid="{576DB831-C81F-4843-98BC-14B1665F5F24}"/>
    <cellStyle name="20% - Accent5 2 4 2 5 2" xfId="9492" xr:uid="{7022483F-3FBA-4F1E-A132-009E0713B983}"/>
    <cellStyle name="20% - Accent5 2 4 2 6" xfId="9493" xr:uid="{6100DB93-B0DD-40F5-8981-7D3201933AD9}"/>
    <cellStyle name="20% - Accent5 2 4 3" xfId="9494" xr:uid="{1344E085-0890-42C3-A24B-A14A62DC246C}"/>
    <cellStyle name="20% - Accent5 2 4 3 2" xfId="9495" xr:uid="{650BFF9E-BA1B-481D-8748-B057C367D5F1}"/>
    <cellStyle name="20% - Accent5 2 4 3 2 2" xfId="9496" xr:uid="{DDEF5F45-4FF0-4961-ADD9-C9F57F757F56}"/>
    <cellStyle name="20% - Accent5 2 4 3 2 2 2" xfId="9497" xr:uid="{94EE0316-1339-4622-9BBF-BFA5F56A5439}"/>
    <cellStyle name="20% - Accent5 2 4 3 2 3" xfId="9498" xr:uid="{ECA97A6A-2DAD-484A-8FB7-639DCD6E6DE4}"/>
    <cellStyle name="20% - Accent5 2 4 3 2 3 2" xfId="9499" xr:uid="{367A1FED-33CF-4B28-9753-7248B44BF0C4}"/>
    <cellStyle name="20% - Accent5 2 4 3 2 4" xfId="9500" xr:uid="{E08A20CB-7E72-4B41-8A22-5B4CAE794D25}"/>
    <cellStyle name="20% - Accent5 2 4 3 3" xfId="9501" xr:uid="{982693BB-DE03-42CF-9AE8-BE1DA1ECF07E}"/>
    <cellStyle name="20% - Accent5 2 4 3 3 2" xfId="9502" xr:uid="{A95B64CA-D76E-44A5-BDCB-06EAAA65D1EE}"/>
    <cellStyle name="20% - Accent5 2 4 3 4" xfId="9503" xr:uid="{5D7F74DF-2441-4EF4-B8D8-59482E5B0A70}"/>
    <cellStyle name="20% - Accent5 2 4 3 4 2" xfId="9504" xr:uid="{3E120434-A122-43B0-8E6C-4A5997851502}"/>
    <cellStyle name="20% - Accent5 2 4 3 5" xfId="9505" xr:uid="{201C855E-FFD6-4302-A453-A1B82B41897C}"/>
    <cellStyle name="20% - Accent5 2 4 3 5 2" xfId="9506" xr:uid="{CF298B2A-1BF5-48B2-89F3-2E3222EE2041}"/>
    <cellStyle name="20% - Accent5 2 4 3 6" xfId="9507" xr:uid="{9A231E75-E263-4023-9A96-873E5031673C}"/>
    <cellStyle name="20% - Accent5 2 4 4" xfId="9508" xr:uid="{0DD4F714-62E7-4E9D-8A8D-C9AFD5D46A3D}"/>
    <cellStyle name="20% - Accent5 2 4 4 2" xfId="9509" xr:uid="{610B2476-259C-43AF-80B7-B2392AD71868}"/>
    <cellStyle name="20% - Accent5 2 4 4 2 2" xfId="9510" xr:uid="{FF717063-8AC2-4998-9E5B-7FD6506CEB34}"/>
    <cellStyle name="20% - Accent5 2 4 4 3" xfId="9511" xr:uid="{FB243937-8FFE-4565-B42B-4722A1F8A28A}"/>
    <cellStyle name="20% - Accent5 2 4 4 3 2" xfId="9512" xr:uid="{03E44A41-5A37-4691-90F2-ED51ADF10535}"/>
    <cellStyle name="20% - Accent5 2 4 4 4" xfId="9513" xr:uid="{D03DAFE8-34CC-469B-B18F-8B423826147D}"/>
    <cellStyle name="20% - Accent5 2 4 5" xfId="9514" xr:uid="{87FC3D3A-1720-4ACB-94A6-723E2B786ED4}"/>
    <cellStyle name="20% - Accent5 2 4 5 2" xfId="9515" xr:uid="{A953BFAB-CB12-432E-A26A-CBF6E6DF5038}"/>
    <cellStyle name="20% - Accent5 2 4 6" xfId="9516" xr:uid="{F00229FD-C67C-4D97-BD1B-603CC1BCD646}"/>
    <cellStyle name="20% - Accent5 2 4 6 2" xfId="9517" xr:uid="{6A11E2E7-B393-40DC-9AE2-464A579B9F76}"/>
    <cellStyle name="20% - Accent5 2 4 7" xfId="9518" xr:uid="{9CFAB3EC-4025-41EC-A2B1-3C536958BC22}"/>
    <cellStyle name="20% - Accent5 2 4 7 2" xfId="9519" xr:uid="{33392C82-384F-4789-960F-D9DD0E7385AA}"/>
    <cellStyle name="20% - Accent5 2 4 8" xfId="9520" xr:uid="{1D811BA9-7CD6-414A-A7ED-57AB0F49E5AA}"/>
    <cellStyle name="20% - Accent5 2 4 8 2" xfId="9521" xr:uid="{6885B046-4342-4DFD-9F9A-8D4420D2E054}"/>
    <cellStyle name="20% - Accent5 2 4 9" xfId="9522" xr:uid="{5CDA9589-95C6-4DAA-ADD8-B97D739A5B67}"/>
    <cellStyle name="20% - Accent5 2 4 9 2" xfId="9523" xr:uid="{F32BEFEC-A065-4DC0-8B0B-DF648C6ABD41}"/>
    <cellStyle name="20% - Accent5 2 5" xfId="9524" xr:uid="{C987C4ED-2B7F-4E3A-B828-5E8E38F2A75A}"/>
    <cellStyle name="20% - Accent5 2 5 2" xfId="9525" xr:uid="{7E160E93-C14E-4DDB-8A6C-B9641EDF6CAD}"/>
    <cellStyle name="20% - Accent5 2 5 2 2" xfId="9526" xr:uid="{3A8ACA2F-1040-4EA8-AD03-250EF32152FE}"/>
    <cellStyle name="20% - Accent5 2 5 2 2 2" xfId="9527" xr:uid="{159AC717-2643-4F57-8425-932460F802EA}"/>
    <cellStyle name="20% - Accent5 2 5 2 2 2 2" xfId="9528" xr:uid="{DFCAE3C6-7784-4291-9453-19B856506D44}"/>
    <cellStyle name="20% - Accent5 2 5 2 2 3" xfId="9529" xr:uid="{374E3DCF-37B2-406A-9CF0-58FF20DB596C}"/>
    <cellStyle name="20% - Accent5 2 5 2 2 3 2" xfId="9530" xr:uid="{33321815-6E43-43B5-BD4B-D144D1C2E95C}"/>
    <cellStyle name="20% - Accent5 2 5 2 2 4" xfId="9531" xr:uid="{157F38D1-6691-4F41-B1EF-4A8E4D9C2567}"/>
    <cellStyle name="20% - Accent5 2 5 2 3" xfId="9532" xr:uid="{3917A25A-5F10-4B60-A540-58E0C2C1249D}"/>
    <cellStyle name="20% - Accent5 2 5 2 3 2" xfId="9533" xr:uid="{5B192010-A079-4717-82AF-24B5D887AB6F}"/>
    <cellStyle name="20% - Accent5 2 5 2 4" xfId="9534" xr:uid="{C1C7E57A-C7C1-4BC8-A9B6-545D4E837A5B}"/>
    <cellStyle name="20% - Accent5 2 5 2 4 2" xfId="9535" xr:uid="{C1243EEF-7492-41C4-BD09-EAA333B42689}"/>
    <cellStyle name="20% - Accent5 2 5 2 5" xfId="9536" xr:uid="{58AABD15-D2C2-438A-9AFA-F28CBF50850C}"/>
    <cellStyle name="20% - Accent5 2 5 2 5 2" xfId="9537" xr:uid="{EBE4E5B9-6F4F-4BBD-B52D-070BB00EC187}"/>
    <cellStyle name="20% - Accent5 2 5 2 6" xfId="9538" xr:uid="{C5585C88-7A07-4471-AB82-79FBFDAE2987}"/>
    <cellStyle name="20% - Accent5 2 5 3" xfId="9539" xr:uid="{5BBDC08A-77B9-44EB-A971-20029EBA89EE}"/>
    <cellStyle name="20% - Accent5 2 5 3 2" xfId="9540" xr:uid="{9B25D5D6-A528-4AD5-B698-B92687B224C4}"/>
    <cellStyle name="20% - Accent5 2 5 3 2 2" xfId="9541" xr:uid="{E93718D9-DDAF-4A30-9FD9-B68B7B70F82B}"/>
    <cellStyle name="20% - Accent5 2 5 3 2 2 2" xfId="9542" xr:uid="{9B8363BE-A33A-4385-A183-7B6185C3961F}"/>
    <cellStyle name="20% - Accent5 2 5 3 2 3" xfId="9543" xr:uid="{36291AE0-F8F1-451A-B203-37A68A112621}"/>
    <cellStyle name="20% - Accent5 2 5 3 2 3 2" xfId="9544" xr:uid="{BC627BB1-1776-43FA-AD81-3F2D1E1B42A9}"/>
    <cellStyle name="20% - Accent5 2 5 3 2 4" xfId="9545" xr:uid="{55015EDE-515B-4067-AA42-588741832F62}"/>
    <cellStyle name="20% - Accent5 2 5 3 3" xfId="9546" xr:uid="{72353A7B-A579-4BDB-830B-995A852407C7}"/>
    <cellStyle name="20% - Accent5 2 5 3 3 2" xfId="9547" xr:uid="{8AAF6FEA-8D7E-46FB-9F66-86F3D9DF5794}"/>
    <cellStyle name="20% - Accent5 2 5 3 4" xfId="9548" xr:uid="{7255A5C2-C53A-487E-9482-C69F172405DC}"/>
    <cellStyle name="20% - Accent5 2 5 3 4 2" xfId="9549" xr:uid="{73795962-F099-4E81-ACBB-F09C5C9FAA0F}"/>
    <cellStyle name="20% - Accent5 2 5 3 5" xfId="9550" xr:uid="{B432D80E-634E-412B-9481-2ADEC4AA65EF}"/>
    <cellStyle name="20% - Accent5 2 5 3 5 2" xfId="9551" xr:uid="{BD32BF27-9B9A-4B16-8D53-9248A54F41D8}"/>
    <cellStyle name="20% - Accent5 2 5 3 6" xfId="9552" xr:uid="{9F58995A-ACD9-4A38-B882-31FD545AEDDC}"/>
    <cellStyle name="20% - Accent5 2 5 4" xfId="9553" xr:uid="{FC48E2A7-8C14-405E-86A9-771D131D258B}"/>
    <cellStyle name="20% - Accent5 2 5 4 2" xfId="9554" xr:uid="{0D586C01-9B55-443F-8729-0B64D28D1363}"/>
    <cellStyle name="20% - Accent5 2 5 4 2 2" xfId="9555" xr:uid="{E19648C3-4F65-4EB4-BD29-3ED6691531DF}"/>
    <cellStyle name="20% - Accent5 2 5 4 3" xfId="9556" xr:uid="{71FA22CE-6252-409A-9328-30EAFF587128}"/>
    <cellStyle name="20% - Accent5 2 5 4 3 2" xfId="9557" xr:uid="{4AED0DDB-8BC1-477E-AFC7-1F0F80071F65}"/>
    <cellStyle name="20% - Accent5 2 5 4 4" xfId="9558" xr:uid="{ECE06F5F-5EEB-4D22-8584-AFC3C3742BE1}"/>
    <cellStyle name="20% - Accent5 2 5 5" xfId="9559" xr:uid="{3AEE84D3-9D95-409E-AB59-FBCE221BE66C}"/>
    <cellStyle name="20% - Accent5 2 5 5 2" xfId="9560" xr:uid="{BB267273-CF80-49D3-89AE-C6D8D3BD8927}"/>
    <cellStyle name="20% - Accent5 2 5 6" xfId="9561" xr:uid="{CC895E82-229D-49A6-9A29-DFB3941D292A}"/>
    <cellStyle name="20% - Accent5 2 5 6 2" xfId="9562" xr:uid="{45E0115C-ECDF-4C86-9C1F-0CD11F97FD7C}"/>
    <cellStyle name="20% - Accent5 2 5 7" xfId="9563" xr:uid="{71377E7B-8935-4775-9EA8-23E79E215D87}"/>
    <cellStyle name="20% - Accent5 2 5 7 2" xfId="9564" xr:uid="{D95AB91A-2422-49FF-9FB1-366BCFCCB7B6}"/>
    <cellStyle name="20% - Accent5 2 5 8" xfId="9565" xr:uid="{0C61DB81-667D-4500-9CC6-1ADC905CE614}"/>
    <cellStyle name="20% - Accent5 2 6" xfId="9566" xr:uid="{D96E68A7-87B5-4D88-9C8B-A22E5D381605}"/>
    <cellStyle name="20% - Accent5 2 6 2" xfId="9567" xr:uid="{24ADC416-397E-4874-916E-3A7ADE6AA812}"/>
    <cellStyle name="20% - Accent5 2 6 2 2" xfId="9568" xr:uid="{DB012ABF-6D0F-4FC7-A4F9-A9E39A2EA2AF}"/>
    <cellStyle name="20% - Accent5 2 6 2 2 2" xfId="9569" xr:uid="{D41B31CD-0CE2-4F79-AD80-C3E646088586}"/>
    <cellStyle name="20% - Accent5 2 6 2 3" xfId="9570" xr:uid="{EDAE586A-2638-4EFD-9C5C-D307E24369C4}"/>
    <cellStyle name="20% - Accent5 2 6 2 3 2" xfId="9571" xr:uid="{A9029570-A5D6-45E8-94B3-64FDFF8FB246}"/>
    <cellStyle name="20% - Accent5 2 6 2 4" xfId="9572" xr:uid="{FE97D856-90FD-4E92-BA95-EC4C4F18EA4F}"/>
    <cellStyle name="20% - Accent5 2 6 3" xfId="9573" xr:uid="{497DEE56-EC2D-49DE-96BB-FC108B96886B}"/>
    <cellStyle name="20% - Accent5 2 6 3 2" xfId="9574" xr:uid="{25448940-B729-4F6F-96E7-893B1831D442}"/>
    <cellStyle name="20% - Accent5 2 6 4" xfId="9575" xr:uid="{371E65C5-8B47-4538-BF04-3B5EC48A8A00}"/>
    <cellStyle name="20% - Accent5 2 6 4 2" xfId="9576" xr:uid="{168D485C-1A4A-47BC-8864-F93B752FB779}"/>
    <cellStyle name="20% - Accent5 2 6 5" xfId="9577" xr:uid="{1B392A58-8B46-4988-8CE6-8CD90380C3B0}"/>
    <cellStyle name="20% - Accent5 2 6 5 2" xfId="9578" xr:uid="{B42E4A23-529E-43B0-A95F-10E4AE2AF335}"/>
    <cellStyle name="20% - Accent5 2 6 6" xfId="9579" xr:uid="{363CBC8E-471D-4B0E-ABFF-FD841F82EB6F}"/>
    <cellStyle name="20% - Accent5 2 7" xfId="9580" xr:uid="{AF55E360-0CDA-47D2-B516-F5A3D53A0F04}"/>
    <cellStyle name="20% - Accent5 2 7 2" xfId="9581" xr:uid="{1FEB93D2-9638-4AEB-B463-E831113FBB80}"/>
    <cellStyle name="20% - Accent5 2 7 2 2" xfId="9582" xr:uid="{5233E3BE-6988-4ABF-8289-2DAA38F5356A}"/>
    <cellStyle name="20% - Accent5 2 7 2 2 2" xfId="9583" xr:uid="{6DBC3B54-E046-4455-8E04-DE0F9FFC4AAD}"/>
    <cellStyle name="20% - Accent5 2 7 2 3" xfId="9584" xr:uid="{3B22EC61-2D2E-4DAC-BFE0-3E4292982285}"/>
    <cellStyle name="20% - Accent5 2 7 2 3 2" xfId="9585" xr:uid="{154E2F8C-2EED-4708-BBF1-272A5D0F9F59}"/>
    <cellStyle name="20% - Accent5 2 7 2 4" xfId="9586" xr:uid="{87E3BD6C-DBEB-4E0D-9103-C8FCA11AC453}"/>
    <cellStyle name="20% - Accent5 2 7 3" xfId="9587" xr:uid="{7E9A45B6-4EF7-4B55-8ED0-30DD8992AB79}"/>
    <cellStyle name="20% - Accent5 2 7 3 2" xfId="9588" xr:uid="{C3F67F37-E6C9-4754-9F49-EA68F46598A3}"/>
    <cellStyle name="20% - Accent5 2 7 4" xfId="9589" xr:uid="{14857BFB-BAE3-43DD-A38E-EDB9B4BA2714}"/>
    <cellStyle name="20% - Accent5 2 7 4 2" xfId="9590" xr:uid="{044604F0-75B6-4DE5-9445-8E37220C0C69}"/>
    <cellStyle name="20% - Accent5 2 7 5" xfId="9591" xr:uid="{9A6AB07D-EA57-4E5D-BB4C-30C5076998C3}"/>
    <cellStyle name="20% - Accent5 2 7 5 2" xfId="9592" xr:uid="{D6D350B0-C3C5-4C3B-A15D-6025440CAAA9}"/>
    <cellStyle name="20% - Accent5 2 7 6" xfId="9593" xr:uid="{07D9DA3A-D2D7-4C1E-9EED-6ED599243F73}"/>
    <cellStyle name="20% - Accent5 2 8" xfId="9594" xr:uid="{DD05CDD2-AB5D-4D1E-9114-3310A10C41B9}"/>
    <cellStyle name="20% - Accent5 2 8 2" xfId="9595" xr:uid="{E6B24E9A-973B-409B-83C3-665FE09BE4C9}"/>
    <cellStyle name="20% - Accent5 2 8 2 2" xfId="9596" xr:uid="{CBA913C2-46AF-4216-BE1D-EFE007AF59C5}"/>
    <cellStyle name="20% - Accent5 2 8 3" xfId="9597" xr:uid="{2DACB863-1F1A-49CB-AC08-AE4287DEDA71}"/>
    <cellStyle name="20% - Accent5 2 8 3 2" xfId="9598" xr:uid="{B0B098C3-5824-4CF9-83D6-D00B6B65B293}"/>
    <cellStyle name="20% - Accent5 2 8 4" xfId="9599" xr:uid="{090C8FEB-8286-4D20-B240-B4B192BF01BE}"/>
    <cellStyle name="20% - Accent5 2 9" xfId="9600" xr:uid="{9D872744-454E-44FC-9DB4-A205A5F40EB7}"/>
    <cellStyle name="20% - Accent5 2 9 2" xfId="9601" xr:uid="{4E8F9251-CC94-4D43-8BAA-A384D0DF5E54}"/>
    <cellStyle name="20% - Accent5 20" xfId="9602" xr:uid="{CD5E43CD-AE0E-49B7-9073-CA4A4901AB69}"/>
    <cellStyle name="20% - Accent5 20 2" xfId="9603" xr:uid="{8C081023-2CB8-4B93-849F-5BE8F06DF624}"/>
    <cellStyle name="20% - Accent5 20 2 2" xfId="9604" xr:uid="{FC2C6D73-CCE5-48C2-BBF6-E6048B5CBA47}"/>
    <cellStyle name="20% - Accent5 20 3" xfId="9605" xr:uid="{4DA6FB35-244A-4329-9848-2C5F24A4193C}"/>
    <cellStyle name="20% - Accent5 20 3 2" xfId="9606" xr:uid="{A9B3AB9F-FFCA-46B7-A079-E58D1E7D2D6B}"/>
    <cellStyle name="20% - Accent5 20 4" xfId="9607" xr:uid="{DA4A5E6A-0A20-4D24-9F3B-BA31BF8E87F2}"/>
    <cellStyle name="20% - Accent5 21" xfId="9608" xr:uid="{55641ED1-9A7B-432A-AB27-75683CABFDFC}"/>
    <cellStyle name="20% - Accent5 21 2" xfId="9609" xr:uid="{AEC7B1DB-D63F-4EF1-A7DA-A452525C52EF}"/>
    <cellStyle name="20% - Accent5 21 2 2" xfId="9610" xr:uid="{8357201F-584D-4D14-BC50-7530D92616AA}"/>
    <cellStyle name="20% - Accent5 21 3" xfId="9611" xr:uid="{51BF7CF2-4359-4B20-AF37-D549EB2D5570}"/>
    <cellStyle name="20% - Accent5 21 3 2" xfId="9612" xr:uid="{BC666A1C-235C-435C-A0A9-FF0A3C93688B}"/>
    <cellStyle name="20% - Accent5 21 4" xfId="9613" xr:uid="{395B91FE-844A-4E8F-9A50-723D343689B2}"/>
    <cellStyle name="20% - Accent5 22" xfId="9614" xr:uid="{CDDCA88E-8C05-4B50-B79E-47B5A2D09433}"/>
    <cellStyle name="20% - Accent5 22 2" xfId="9615" xr:uid="{0925D297-112A-4257-9270-069762214F93}"/>
    <cellStyle name="20% - Accent5 22 2 2" xfId="9616" xr:uid="{C0B352D1-2D10-434C-839D-806E681B0599}"/>
    <cellStyle name="20% - Accent5 22 3" xfId="9617" xr:uid="{0C82BF48-A849-452F-B11F-DF5AAE8DEB5A}"/>
    <cellStyle name="20% - Accent5 22 3 2" xfId="9618" xr:uid="{ABCDFB3C-6382-4A4A-96EC-F1AC01949783}"/>
    <cellStyle name="20% - Accent5 22 4" xfId="9619" xr:uid="{2314B0EF-7CFA-460E-870D-8360AABBD88D}"/>
    <cellStyle name="20% - Accent5 23" xfId="9620" xr:uid="{84036F42-CCE8-4EAF-AF88-84C6F973D68D}"/>
    <cellStyle name="20% - Accent5 23 2" xfId="9621" xr:uid="{200307F7-3214-4B39-9344-B165D86ABAC5}"/>
    <cellStyle name="20% - Accent5 23 3" xfId="9622" xr:uid="{4340EDFB-79F7-4F27-B1A8-68861F0CD230}"/>
    <cellStyle name="20% - Accent5 24" xfId="9623" xr:uid="{20E7FA2D-6002-4BF0-8734-FFD458C4A459}"/>
    <cellStyle name="20% - Accent5 24 2" xfId="9624" xr:uid="{D6AAB927-F0DF-4656-90B1-05F91030DE55}"/>
    <cellStyle name="20% - Accent5 25" xfId="9625" xr:uid="{047C2289-2455-4B62-9702-AC904CB85A15}"/>
    <cellStyle name="20% - Accent5 25 2" xfId="9626" xr:uid="{2EE2C05E-9C46-4A99-8461-AB3295423111}"/>
    <cellStyle name="20% - Accent5 26" xfId="9627" xr:uid="{EE004575-D503-4B3F-9858-6ECF8793342F}"/>
    <cellStyle name="20% - Accent5 26 2" xfId="9628" xr:uid="{74ACDDA2-895A-437A-9F87-86E5AE0B127B}"/>
    <cellStyle name="20% - Accent5 27" xfId="9629" xr:uid="{0D18AF63-D8AE-42AF-A1B1-40479095A1A3}"/>
    <cellStyle name="20% - Accent5 27 2" xfId="9630" xr:uid="{F884C31D-3F4E-48EE-B699-582956BF4E15}"/>
    <cellStyle name="20% - Accent5 28" xfId="9631" xr:uid="{9F9C84F9-F18F-422C-A103-7A7C9DE05ECB}"/>
    <cellStyle name="20% - Accent5 28 2" xfId="9632" xr:uid="{BAFB3D8A-3008-40BE-AA9F-240ECA08175B}"/>
    <cellStyle name="20% - Accent5 29" xfId="9633" xr:uid="{916D7DBD-0F35-4821-9D67-CAFC347E00C0}"/>
    <cellStyle name="20% - Accent5 29 2" xfId="9634" xr:uid="{053DAEE6-FED0-4F42-B44E-7C7C18EF6FFC}"/>
    <cellStyle name="20% - Accent5 3" xfId="9635" xr:uid="{0AD9DD88-960A-4134-90EF-3AF28B441ECB}"/>
    <cellStyle name="20% - Accent5 3 10" xfId="9636" xr:uid="{BF59BA27-72B5-439C-ADD3-E594B31E84DE}"/>
    <cellStyle name="20% - Accent5 3 10 2" xfId="9637" xr:uid="{AF7C781F-A0EC-4EB9-A872-CCF25F654889}"/>
    <cellStyle name="20% - Accent5 3 11" xfId="9638" xr:uid="{18F2E15B-4B26-42C8-AE92-3BBFE20C983D}"/>
    <cellStyle name="20% - Accent5 3 11 2" xfId="9639" xr:uid="{66FEB682-402D-4ABF-8EFD-888793C6F388}"/>
    <cellStyle name="20% - Accent5 3 12" xfId="9640" xr:uid="{782C379E-093F-46D5-817F-48C7D22F6C60}"/>
    <cellStyle name="20% - Accent5 3 13" xfId="9641" xr:uid="{2517C6CA-75AC-4953-AEED-22AF610A46E6}"/>
    <cellStyle name="20% - Accent5 3 13 2" xfId="9642" xr:uid="{ED442CF5-80FE-4138-8BD9-8BA029B3B28E}"/>
    <cellStyle name="20% - Accent5 3 14" xfId="9643" xr:uid="{8A21D32D-93DC-48F0-9599-2733D1B107DC}"/>
    <cellStyle name="20% - Accent5 3 14 2" xfId="9644" xr:uid="{D0E57422-00B7-451A-A89B-7681F48DC472}"/>
    <cellStyle name="20% - Accent5 3 15" xfId="9645" xr:uid="{00A8EC9A-6485-4018-9995-E13D41985B2F}"/>
    <cellStyle name="20% - Accent5 3 16" xfId="9646" xr:uid="{0CDE74FC-5AE0-4C09-99A5-253473C5C154}"/>
    <cellStyle name="20% - Accent5 3 17" xfId="9647" xr:uid="{30C4AE6E-41D6-48FC-90BA-6015780A3F40}"/>
    <cellStyle name="20% - Accent5 3 18" xfId="9648" xr:uid="{AB4C9B5C-1B40-497A-A7E4-BD13AC3FC5D4}"/>
    <cellStyle name="20% - Accent5 3 2" xfId="9649" xr:uid="{1A06409E-F6F1-44C8-A863-21B14692AB20}"/>
    <cellStyle name="20% - Accent5 3 2 10" xfId="9650" xr:uid="{8A4B966C-F2FB-41F0-8130-65477EFF67DE}"/>
    <cellStyle name="20% - Accent5 3 2 10 2" xfId="9651" xr:uid="{7F13E9E3-61C6-4C1B-95ED-18505D868299}"/>
    <cellStyle name="20% - Accent5 3 2 11" xfId="9652" xr:uid="{E31BCD2D-BA1C-4633-8C0B-4D5C807032CB}"/>
    <cellStyle name="20% - Accent5 3 2 11 2" xfId="9653" xr:uid="{20D55679-CC46-4AB7-B2D8-9ACEB8092FB2}"/>
    <cellStyle name="20% - Accent5 3 2 12" xfId="9654" xr:uid="{A41580DE-5889-4DF3-9344-D2383E8B97EC}"/>
    <cellStyle name="20% - Accent5 3 2 13" xfId="9655" xr:uid="{F5B1F0B2-096B-410C-8B8A-DF8483AC8EB1}"/>
    <cellStyle name="20% - Accent5 3 2 14" xfId="9656" xr:uid="{BAB20B20-7638-48F5-AD12-8B2D1208864B}"/>
    <cellStyle name="20% - Accent5 3 2 2" xfId="9657" xr:uid="{7D9E48F8-EF35-461E-9436-86305857C829}"/>
    <cellStyle name="20% - Accent5 3 2 2 10" xfId="9658" xr:uid="{3E9F0807-E76F-452F-A481-5105368CAC75}"/>
    <cellStyle name="20% - Accent5 3 2 2 11" xfId="9659" xr:uid="{411501B3-1BBC-4C27-9634-6EC303E56FD4}"/>
    <cellStyle name="20% - Accent5 3 2 2 2" xfId="9660" xr:uid="{B7A318B6-639D-4D44-A204-E8E31F5FCFA7}"/>
    <cellStyle name="20% - Accent5 3 2 2 2 2" xfId="9661" xr:uid="{3C414092-8285-44EA-90B5-BD1520992370}"/>
    <cellStyle name="20% - Accent5 3 2 2 2 2 2" xfId="9662" xr:uid="{31BDC1EB-9B75-4946-8F1C-C5EC68BAB505}"/>
    <cellStyle name="20% - Accent5 3 2 2 2 2 2 2" xfId="9663" xr:uid="{712C584D-2D5A-4E30-BDDB-858C2D6D376F}"/>
    <cellStyle name="20% - Accent5 3 2 2 2 2 3" xfId="9664" xr:uid="{E7587355-DE23-498E-9687-F96DB066E91E}"/>
    <cellStyle name="20% - Accent5 3 2 2 2 2 3 2" xfId="9665" xr:uid="{6C084992-9A6D-45FB-BCDB-BF5577D46CF0}"/>
    <cellStyle name="20% - Accent5 3 2 2 2 2 4" xfId="9666" xr:uid="{AABB2720-27F3-42F5-B886-BF728561DF97}"/>
    <cellStyle name="20% - Accent5 3 2 2 2 3" xfId="9667" xr:uid="{7F9ED8E3-E9B9-41DB-A4EB-A41FB92A8ED4}"/>
    <cellStyle name="20% - Accent5 3 2 2 2 3 2" xfId="9668" xr:uid="{0DE86154-199F-48A8-AD17-18A71C6D4079}"/>
    <cellStyle name="20% - Accent5 3 2 2 2 4" xfId="9669" xr:uid="{C2BF051E-5B01-4A01-AC55-54D8BF2ED154}"/>
    <cellStyle name="20% - Accent5 3 2 2 2 4 2" xfId="9670" xr:uid="{8BA721DE-0B21-48BD-B295-7416E52A177E}"/>
    <cellStyle name="20% - Accent5 3 2 2 2 5" xfId="9671" xr:uid="{00A4B56E-31D4-4F59-B093-0D5C718DE070}"/>
    <cellStyle name="20% - Accent5 3 2 2 2 5 2" xfId="9672" xr:uid="{0F65FFF1-AB43-4DD8-97C2-445BAA588671}"/>
    <cellStyle name="20% - Accent5 3 2 2 2 6" xfId="9673" xr:uid="{AD9B3EA0-076F-47C0-B4D8-FCA0DBB54A5D}"/>
    <cellStyle name="20% - Accent5 3 2 2 2 7" xfId="9674" xr:uid="{D1396A84-B0AC-4574-8B60-E4634CE1FE37}"/>
    <cellStyle name="20% - Accent5 3 2 2 3" xfId="9675" xr:uid="{6DDF2DBA-D3A1-4A78-9EF7-D608AEAC67F1}"/>
    <cellStyle name="20% - Accent5 3 2 2 3 2" xfId="9676" xr:uid="{492D31BF-5C73-45D4-AEBA-7A8344C5BC9C}"/>
    <cellStyle name="20% - Accent5 3 2 2 3 2 2" xfId="9677" xr:uid="{DDA14820-8379-4C66-B287-E34902F81A9C}"/>
    <cellStyle name="20% - Accent5 3 2 2 3 2 2 2" xfId="9678" xr:uid="{689E245D-4F27-4671-9FDF-BB0522F58727}"/>
    <cellStyle name="20% - Accent5 3 2 2 3 2 3" xfId="9679" xr:uid="{3BFF97F1-9CB7-4A05-BE18-1634FE91991A}"/>
    <cellStyle name="20% - Accent5 3 2 2 3 2 3 2" xfId="9680" xr:uid="{A38B700B-C922-4233-9255-A0367C7C8C1C}"/>
    <cellStyle name="20% - Accent5 3 2 2 3 2 4" xfId="9681" xr:uid="{875872EC-9881-4DD7-9A33-A4A995328641}"/>
    <cellStyle name="20% - Accent5 3 2 2 3 3" xfId="9682" xr:uid="{3E8788FC-3595-4E2C-8884-09FBC3E84E61}"/>
    <cellStyle name="20% - Accent5 3 2 2 3 3 2" xfId="9683" xr:uid="{E7768CBE-7860-46CD-A03A-F6BD2F0AEE83}"/>
    <cellStyle name="20% - Accent5 3 2 2 3 4" xfId="9684" xr:uid="{AAB16ECC-C942-440A-9619-E7F24F725A44}"/>
    <cellStyle name="20% - Accent5 3 2 2 3 4 2" xfId="9685" xr:uid="{D9986EDF-52AD-47A3-8444-D21D69DF5423}"/>
    <cellStyle name="20% - Accent5 3 2 2 3 5" xfId="9686" xr:uid="{E21450DF-C4A8-4429-8AE5-5BAEE1CE74A9}"/>
    <cellStyle name="20% - Accent5 3 2 2 3 5 2" xfId="9687" xr:uid="{79165A5B-A2CC-4CA1-ACEE-239EFAC913DE}"/>
    <cellStyle name="20% - Accent5 3 2 2 3 6" xfId="9688" xr:uid="{16DD96BF-411D-4307-80FA-977AD24D801B}"/>
    <cellStyle name="20% - Accent5 3 2 2 4" xfId="9689" xr:uid="{59A11E79-A7E7-4621-8B5B-4E85E28A1651}"/>
    <cellStyle name="20% - Accent5 3 2 2 4 2" xfId="9690" xr:uid="{7E71A069-C3E6-4D7B-975D-3DBBB0F3F571}"/>
    <cellStyle name="20% - Accent5 3 2 2 4 2 2" xfId="9691" xr:uid="{A3E0B578-B518-4F19-B727-013232C3A907}"/>
    <cellStyle name="20% - Accent5 3 2 2 4 3" xfId="9692" xr:uid="{89B74108-6A31-4CE2-BBBA-7A556847AAE6}"/>
    <cellStyle name="20% - Accent5 3 2 2 4 3 2" xfId="9693" xr:uid="{17777E67-5DDD-4183-86D1-94C62CDFCB1A}"/>
    <cellStyle name="20% - Accent5 3 2 2 4 4" xfId="9694" xr:uid="{A3C03C70-F9B2-4E88-8819-9F71F703CBF2}"/>
    <cellStyle name="20% - Accent5 3 2 2 5" xfId="9695" xr:uid="{9BC0FDBB-A11D-45D3-A050-682E62C42736}"/>
    <cellStyle name="20% - Accent5 3 2 2 5 2" xfId="9696" xr:uid="{1B1330B5-28D8-4318-8112-8BDD4CF6E462}"/>
    <cellStyle name="20% - Accent5 3 2 2 6" xfId="9697" xr:uid="{5E4CDDC5-8328-4AAF-93DF-ED88FB2DF465}"/>
    <cellStyle name="20% - Accent5 3 2 2 6 2" xfId="9698" xr:uid="{E88335DE-4E63-4A48-8B41-6EC3317017E2}"/>
    <cellStyle name="20% - Accent5 3 2 2 7" xfId="9699" xr:uid="{2C557CFC-966C-497A-887C-1E01A23D9701}"/>
    <cellStyle name="20% - Accent5 3 2 2 7 2" xfId="9700" xr:uid="{AF754E43-E05D-4472-A841-6CFA8EB51304}"/>
    <cellStyle name="20% - Accent5 3 2 2 8" xfId="9701" xr:uid="{DCF9CD2B-CE27-47DC-89BF-A819CD8259F8}"/>
    <cellStyle name="20% - Accent5 3 2 2 8 2" xfId="9702" xr:uid="{164227F4-A645-4372-9564-D35BB098B7B6}"/>
    <cellStyle name="20% - Accent5 3 2 2 9" xfId="9703" xr:uid="{A4C95FE3-069F-4602-B975-56F243C2C7B3}"/>
    <cellStyle name="20% - Accent5 3 2 2 9 2" xfId="9704" xr:uid="{A89DBFA1-5BB3-4806-899C-F2ABD49E4C54}"/>
    <cellStyle name="20% - Accent5 3 2 3" xfId="9705" xr:uid="{E04E771A-9477-44EB-B904-FC0403868F72}"/>
    <cellStyle name="20% - Accent5 3 2 3 2" xfId="9706" xr:uid="{F19D2285-2D18-4DAE-A283-556F7A5CB008}"/>
    <cellStyle name="20% - Accent5 3 2 3 2 2" xfId="9707" xr:uid="{0655A079-94B6-4D2C-ADBB-0D2986CD9B8B}"/>
    <cellStyle name="20% - Accent5 3 2 3 2 2 2" xfId="9708" xr:uid="{0442A5B5-283F-43CB-884C-5F9F9870BDB9}"/>
    <cellStyle name="20% - Accent5 3 2 3 2 2 2 2" xfId="9709" xr:uid="{931AF874-2B36-49F1-AA76-6E27D8B2D4A5}"/>
    <cellStyle name="20% - Accent5 3 2 3 2 2 3" xfId="9710" xr:uid="{966FEFCA-82CB-4B25-89E4-0B1B4A88E965}"/>
    <cellStyle name="20% - Accent5 3 2 3 2 2 3 2" xfId="9711" xr:uid="{DA3D0BF4-94CE-4F7C-BA49-52B93E2C9DCD}"/>
    <cellStyle name="20% - Accent5 3 2 3 2 2 4" xfId="9712" xr:uid="{2DA5B213-0F59-4EAC-81B0-0EB7FE470ABE}"/>
    <cellStyle name="20% - Accent5 3 2 3 2 3" xfId="9713" xr:uid="{2928ED91-060F-4FB6-A0D1-136D0C753211}"/>
    <cellStyle name="20% - Accent5 3 2 3 2 3 2" xfId="9714" xr:uid="{38EC377A-8737-4198-ABDD-0D444045867C}"/>
    <cellStyle name="20% - Accent5 3 2 3 2 4" xfId="9715" xr:uid="{5D5BC967-F81E-4801-BA62-37B1B5B5CC69}"/>
    <cellStyle name="20% - Accent5 3 2 3 2 4 2" xfId="9716" xr:uid="{4320EE63-BB53-44AC-B6C9-D35A82206886}"/>
    <cellStyle name="20% - Accent5 3 2 3 2 5" xfId="9717" xr:uid="{925AABCC-B81F-4C1C-BB09-79067FDC5F0B}"/>
    <cellStyle name="20% - Accent5 3 2 3 2 5 2" xfId="9718" xr:uid="{1B8CA0C0-3463-47E7-BDA5-E589F5822CA9}"/>
    <cellStyle name="20% - Accent5 3 2 3 2 6" xfId="9719" xr:uid="{99B8BF68-78D1-4EC9-B35F-247536980AC4}"/>
    <cellStyle name="20% - Accent5 3 2 3 3" xfId="9720" xr:uid="{93225855-7E71-48AE-87A0-9EC52B096F16}"/>
    <cellStyle name="20% - Accent5 3 2 3 3 2" xfId="9721" xr:uid="{BD1AA276-BE3D-47BB-B7F0-302C60C8F14F}"/>
    <cellStyle name="20% - Accent5 3 2 3 3 2 2" xfId="9722" xr:uid="{7A1CB737-8E61-45C5-8EFA-82AB0CD5AB56}"/>
    <cellStyle name="20% - Accent5 3 2 3 3 2 2 2" xfId="9723" xr:uid="{CA6A9A1D-E390-4DFE-AB2F-92CCEF39FB0B}"/>
    <cellStyle name="20% - Accent5 3 2 3 3 2 3" xfId="9724" xr:uid="{B95AA5A0-C3E9-4BBB-838E-4AF4DD4DAA24}"/>
    <cellStyle name="20% - Accent5 3 2 3 3 2 3 2" xfId="9725" xr:uid="{A68238E1-3FE3-41BD-AD32-69451A44D220}"/>
    <cellStyle name="20% - Accent5 3 2 3 3 2 4" xfId="9726" xr:uid="{B0A1A7FF-FA85-4BC8-A7B6-327679D043E5}"/>
    <cellStyle name="20% - Accent5 3 2 3 3 3" xfId="9727" xr:uid="{4716E7C5-5388-4DB0-8A2C-DC195484A599}"/>
    <cellStyle name="20% - Accent5 3 2 3 3 3 2" xfId="9728" xr:uid="{187F2CC8-2DC7-458D-878C-137AAADBFF64}"/>
    <cellStyle name="20% - Accent5 3 2 3 3 4" xfId="9729" xr:uid="{BD3D3D02-3BD7-45D6-B7AF-C4D15830D289}"/>
    <cellStyle name="20% - Accent5 3 2 3 3 4 2" xfId="9730" xr:uid="{0D623E9C-9AEB-4808-8D8B-B788554DA13F}"/>
    <cellStyle name="20% - Accent5 3 2 3 3 5" xfId="9731" xr:uid="{19E82E25-8687-4F51-AA59-969CCF719EC5}"/>
    <cellStyle name="20% - Accent5 3 2 3 3 5 2" xfId="9732" xr:uid="{53AB7486-392F-4CB5-96EF-DDD2F9439B69}"/>
    <cellStyle name="20% - Accent5 3 2 3 3 6" xfId="9733" xr:uid="{608E469B-B39D-4625-84DD-3ED418D2A450}"/>
    <cellStyle name="20% - Accent5 3 2 3 4" xfId="9734" xr:uid="{004E7C69-A998-42FB-A3DA-80AD4BA953D8}"/>
    <cellStyle name="20% - Accent5 3 2 3 4 2" xfId="9735" xr:uid="{0CBCD60E-7AA9-4055-BFE5-19291F5BD169}"/>
    <cellStyle name="20% - Accent5 3 2 3 4 2 2" xfId="9736" xr:uid="{B909705D-64D2-4072-89D1-E0F20516C66D}"/>
    <cellStyle name="20% - Accent5 3 2 3 4 3" xfId="9737" xr:uid="{45CA5533-5DF5-481D-9E90-42C0D8BEA823}"/>
    <cellStyle name="20% - Accent5 3 2 3 4 3 2" xfId="9738" xr:uid="{BD6A8912-55D9-4AAF-A005-03E31210EFF6}"/>
    <cellStyle name="20% - Accent5 3 2 3 4 4" xfId="9739" xr:uid="{4980BBE4-A7C8-48EE-B299-41CE7B5175F3}"/>
    <cellStyle name="20% - Accent5 3 2 3 5" xfId="9740" xr:uid="{04597840-AE8D-4AC8-AA63-9BA5F0ED0DDB}"/>
    <cellStyle name="20% - Accent5 3 2 3 5 2" xfId="9741" xr:uid="{E4528F37-BA38-4D5B-9949-4C0E8A797715}"/>
    <cellStyle name="20% - Accent5 3 2 3 6" xfId="9742" xr:uid="{74689D03-225A-48DC-8766-F0413DC52CBF}"/>
    <cellStyle name="20% - Accent5 3 2 3 6 2" xfId="9743" xr:uid="{98DBCB63-E029-423D-9A9D-5FE54492B3F8}"/>
    <cellStyle name="20% - Accent5 3 2 3 7" xfId="9744" xr:uid="{DEBD035B-98D1-4CA0-A58C-87279DF88F06}"/>
    <cellStyle name="20% - Accent5 3 2 3 7 2" xfId="9745" xr:uid="{B9194193-5426-4DEE-AFF3-F32C8323FB74}"/>
    <cellStyle name="20% - Accent5 3 2 3 8" xfId="9746" xr:uid="{832C5176-179B-4D9F-A194-FDB70A730EA6}"/>
    <cellStyle name="20% - Accent5 3 2 3 9" xfId="9747" xr:uid="{B780CC70-D1F8-4861-ABEE-792E88E5E72F}"/>
    <cellStyle name="20% - Accent5 3 2 4" xfId="9748" xr:uid="{95BA7723-B731-4DD2-B436-5B64AFFC60F5}"/>
    <cellStyle name="20% - Accent5 3 2 4 2" xfId="9749" xr:uid="{610C9139-AF40-4D22-B77C-B1406926AE87}"/>
    <cellStyle name="20% - Accent5 3 2 4 2 2" xfId="9750" xr:uid="{4C0DDF33-E16C-47ED-93F6-E09748C0BF84}"/>
    <cellStyle name="20% - Accent5 3 2 4 2 2 2" xfId="9751" xr:uid="{82C7D957-33C7-48F7-8C65-A7073E493495}"/>
    <cellStyle name="20% - Accent5 3 2 4 2 3" xfId="9752" xr:uid="{650A4876-9D88-4C42-8D76-02F830CC8BD7}"/>
    <cellStyle name="20% - Accent5 3 2 4 2 3 2" xfId="9753" xr:uid="{AF18C8D6-5A9D-4F38-A67F-0C87B41770B3}"/>
    <cellStyle name="20% - Accent5 3 2 4 2 4" xfId="9754" xr:uid="{2F9BFAA9-EB56-4B55-AE0C-F57764C74ED1}"/>
    <cellStyle name="20% - Accent5 3 2 4 3" xfId="9755" xr:uid="{5BC8382E-2D79-46B3-95BF-2EF51E779906}"/>
    <cellStyle name="20% - Accent5 3 2 4 3 2" xfId="9756" xr:uid="{B98BE4B9-F7E7-4D0C-A099-2A13669FB69E}"/>
    <cellStyle name="20% - Accent5 3 2 4 4" xfId="9757" xr:uid="{DA673C1E-8FDE-4B90-B0C9-45034F35457C}"/>
    <cellStyle name="20% - Accent5 3 2 4 4 2" xfId="9758" xr:uid="{AB7A3E48-9DE2-4414-BB23-252BC7C44C34}"/>
    <cellStyle name="20% - Accent5 3 2 4 5" xfId="9759" xr:uid="{12C5D561-4F49-438C-9A20-8179DBFBBA74}"/>
    <cellStyle name="20% - Accent5 3 2 4 5 2" xfId="9760" xr:uid="{07AD3630-5B01-4484-ADCE-DCC53F365FEC}"/>
    <cellStyle name="20% - Accent5 3 2 4 6" xfId="9761" xr:uid="{C7DFA93B-A409-43F8-AC14-2097C49A8B82}"/>
    <cellStyle name="20% - Accent5 3 2 5" xfId="9762" xr:uid="{D242CC6A-9113-4F71-9E4D-1A2137090846}"/>
    <cellStyle name="20% - Accent5 3 2 5 2" xfId="9763" xr:uid="{5FB51C99-24E0-4ABB-880A-5E7066B9F426}"/>
    <cellStyle name="20% - Accent5 3 2 5 2 2" xfId="9764" xr:uid="{70736740-AFE8-4FD0-839C-C986EAAF2982}"/>
    <cellStyle name="20% - Accent5 3 2 5 2 2 2" xfId="9765" xr:uid="{F0C06EE8-87EF-4C69-92A6-EE892B831AF8}"/>
    <cellStyle name="20% - Accent5 3 2 5 2 3" xfId="9766" xr:uid="{0AAE4D8F-16C4-4FC9-BA43-6D6A1C80FCCB}"/>
    <cellStyle name="20% - Accent5 3 2 5 2 3 2" xfId="9767" xr:uid="{4CE67338-83DB-4E16-BD0F-475EEF9CD4E6}"/>
    <cellStyle name="20% - Accent5 3 2 5 2 4" xfId="9768" xr:uid="{D70A9DD0-1D5A-430F-9895-FF39E99E9955}"/>
    <cellStyle name="20% - Accent5 3 2 5 3" xfId="9769" xr:uid="{F46991F2-88BC-473D-951C-6501AD825227}"/>
    <cellStyle name="20% - Accent5 3 2 5 3 2" xfId="9770" xr:uid="{9A39E12C-1C1D-4102-850C-68CAA8B72219}"/>
    <cellStyle name="20% - Accent5 3 2 5 4" xfId="9771" xr:uid="{07761B05-0608-47C8-A0B7-9C9BE73AD62C}"/>
    <cellStyle name="20% - Accent5 3 2 5 4 2" xfId="9772" xr:uid="{728B8241-2816-48A0-B37C-666FE286AC81}"/>
    <cellStyle name="20% - Accent5 3 2 5 5" xfId="9773" xr:uid="{850A74B9-B549-4AEA-AE74-9C50AAB4E7AF}"/>
    <cellStyle name="20% - Accent5 3 2 5 5 2" xfId="9774" xr:uid="{ED5A4E60-BC6D-4D2D-9359-3925BBA8738A}"/>
    <cellStyle name="20% - Accent5 3 2 5 6" xfId="9775" xr:uid="{D0342968-7E3E-43E3-88F6-72B7ED43EC30}"/>
    <cellStyle name="20% - Accent5 3 2 6" xfId="9776" xr:uid="{63591B6C-F0E0-4FA5-AD79-61069A7955F4}"/>
    <cellStyle name="20% - Accent5 3 2 6 2" xfId="9777" xr:uid="{643B981A-5E2A-4529-9619-1DFA404C3895}"/>
    <cellStyle name="20% - Accent5 3 2 6 2 2" xfId="9778" xr:uid="{317FAAC2-BF7A-44E2-82A2-C557896EE19F}"/>
    <cellStyle name="20% - Accent5 3 2 6 3" xfId="9779" xr:uid="{EBFBCB9B-F2C3-450C-8EDD-5B0008ACC834}"/>
    <cellStyle name="20% - Accent5 3 2 6 3 2" xfId="9780" xr:uid="{4E6A6891-2AFB-4EDD-94F2-FC2A578B793C}"/>
    <cellStyle name="20% - Accent5 3 2 6 4" xfId="9781" xr:uid="{25EAE123-F77A-49F9-A616-B1A961A3E122}"/>
    <cellStyle name="20% - Accent5 3 2 7" xfId="9782" xr:uid="{470278FE-07DA-4439-B284-EDB92A0DC832}"/>
    <cellStyle name="20% - Accent5 3 2 7 2" xfId="9783" xr:uid="{C6EE1511-FA86-41BE-9FCF-EF4CCFA049F5}"/>
    <cellStyle name="20% - Accent5 3 2 8" xfId="9784" xr:uid="{1B748A56-5F21-4864-AB79-07936F135367}"/>
    <cellStyle name="20% - Accent5 3 2 8 2" xfId="9785" xr:uid="{918B6CF2-C655-4CD0-8F33-C6B67099E48B}"/>
    <cellStyle name="20% - Accent5 3 2 9" xfId="9786" xr:uid="{6E897066-957F-4255-87BA-BB562B599D9D}"/>
    <cellStyle name="20% - Accent5 3 2 9 2" xfId="9787" xr:uid="{50DA199C-03C2-4C14-B3EE-E33484538AEB}"/>
    <cellStyle name="20% - Accent5 3 3" xfId="9788" xr:uid="{C9FF19E5-0C63-4DDE-9AFC-4FBAF5DE6D81}"/>
    <cellStyle name="20% - Accent5 3 3 10" xfId="9789" xr:uid="{3D5FB76B-EEF1-4B49-9871-82D913AB5AF7}"/>
    <cellStyle name="20% - Accent5 3 3 11" xfId="9790" xr:uid="{B43C512C-98A4-45EF-85BB-CC7A9DED621D}"/>
    <cellStyle name="20% - Accent5 3 3 12" xfId="9791" xr:uid="{E3169C3B-4FEE-4A3E-9102-267DF3169744}"/>
    <cellStyle name="20% - Accent5 3 3 2" xfId="9792" xr:uid="{777BCBEA-C30B-4FE2-91E2-B446B87427C5}"/>
    <cellStyle name="20% - Accent5 3 3 2 2" xfId="9793" xr:uid="{A2A803C9-0C14-4FC3-AB8C-BB5D9E2547E9}"/>
    <cellStyle name="20% - Accent5 3 3 2 2 2" xfId="9794" xr:uid="{FB0E0251-6000-437A-AA33-D9CD12C732D6}"/>
    <cellStyle name="20% - Accent5 3 3 2 2 2 2" xfId="9795" xr:uid="{908EE44C-9F49-4EC3-8768-86EA981DCEB9}"/>
    <cellStyle name="20% - Accent5 3 3 2 2 3" xfId="9796" xr:uid="{3766F644-EA48-49C7-8175-9F0139B8C171}"/>
    <cellStyle name="20% - Accent5 3 3 2 2 3 2" xfId="9797" xr:uid="{23E86435-FCE2-499C-84CB-B2A93BC34749}"/>
    <cellStyle name="20% - Accent5 3 3 2 2 4" xfId="9798" xr:uid="{A697D6BD-4604-473C-A15B-D4BA749DAB8A}"/>
    <cellStyle name="20% - Accent5 3 3 2 3" xfId="9799" xr:uid="{27BA8977-84CB-47FB-8EC7-4EFED72FCD89}"/>
    <cellStyle name="20% - Accent5 3 3 2 3 2" xfId="9800" xr:uid="{A86F51C1-3A5F-4E3A-9623-3BD553B8A629}"/>
    <cellStyle name="20% - Accent5 3 3 2 4" xfId="9801" xr:uid="{A01D4962-AF2F-4752-A5B1-B5161D776A1A}"/>
    <cellStyle name="20% - Accent5 3 3 2 4 2" xfId="9802" xr:uid="{3CFD1969-2ACA-40A4-9710-68280F0DC6D7}"/>
    <cellStyle name="20% - Accent5 3 3 2 5" xfId="9803" xr:uid="{08E36560-AE36-4A8A-A9F9-B564067BDE34}"/>
    <cellStyle name="20% - Accent5 3 3 2 5 2" xfId="9804" xr:uid="{0E93FCA9-C47E-4E17-99A7-5D460799FB01}"/>
    <cellStyle name="20% - Accent5 3 3 2 6" xfId="9805" xr:uid="{D4173878-9361-4A7D-9BBC-B7CF8C66FF3D}"/>
    <cellStyle name="20% - Accent5 3 3 2 6 2" xfId="9806" xr:uid="{6F7EAB28-9CE1-4440-8716-162BF8078A80}"/>
    <cellStyle name="20% - Accent5 3 3 2 7" xfId="9807" xr:uid="{7660B568-3B92-466E-B0B7-D955B5421034}"/>
    <cellStyle name="20% - Accent5 3 3 2 7 2" xfId="9808" xr:uid="{3D13E611-68B3-4C1B-99BB-393AD5F44867}"/>
    <cellStyle name="20% - Accent5 3 3 2 8" xfId="9809" xr:uid="{957CAA14-409F-49C7-B179-7CC5478B5ECA}"/>
    <cellStyle name="20% - Accent5 3 3 2 9" xfId="9810" xr:uid="{6BE54173-C4A4-4057-8BAC-F83AAEA893F3}"/>
    <cellStyle name="20% - Accent5 3 3 3" xfId="9811" xr:uid="{E4FAF8F5-4532-4191-9AA5-6E9616103C92}"/>
    <cellStyle name="20% - Accent5 3 3 3 2" xfId="9812" xr:uid="{4408D8DD-2422-4226-AB7F-2C8C4EE445BA}"/>
    <cellStyle name="20% - Accent5 3 3 3 2 2" xfId="9813" xr:uid="{DC4BC1D7-4A1D-4FE3-8785-579368C11806}"/>
    <cellStyle name="20% - Accent5 3 3 3 2 2 2" xfId="9814" xr:uid="{E02FF088-E2D0-4CFD-BB02-AA1403D2425C}"/>
    <cellStyle name="20% - Accent5 3 3 3 2 3" xfId="9815" xr:uid="{A7A7E0EA-79BF-42DE-9208-7B7B5724EECE}"/>
    <cellStyle name="20% - Accent5 3 3 3 2 3 2" xfId="9816" xr:uid="{E2B1F5EE-DB69-4373-92E4-3EF2A3E479E3}"/>
    <cellStyle name="20% - Accent5 3 3 3 2 4" xfId="9817" xr:uid="{3365478D-752D-47C4-B0DA-E5A591ACAE51}"/>
    <cellStyle name="20% - Accent5 3 3 3 3" xfId="9818" xr:uid="{B71B34A9-8423-456F-BDB4-D581D9EED89B}"/>
    <cellStyle name="20% - Accent5 3 3 3 3 2" xfId="9819" xr:uid="{B6B0D83B-C090-4C37-B675-7A6CC8489B2B}"/>
    <cellStyle name="20% - Accent5 3 3 3 4" xfId="9820" xr:uid="{1AA6DD1D-FC34-492F-8B50-CF2195E83179}"/>
    <cellStyle name="20% - Accent5 3 3 3 4 2" xfId="9821" xr:uid="{62358C0F-49D6-4926-AB56-49D44C72A717}"/>
    <cellStyle name="20% - Accent5 3 3 3 5" xfId="9822" xr:uid="{DD873A60-9B80-4363-B270-D4C836583587}"/>
    <cellStyle name="20% - Accent5 3 3 3 5 2" xfId="9823" xr:uid="{FEBEB33C-9AF4-4109-8146-94BED411331B}"/>
    <cellStyle name="20% - Accent5 3 3 3 6" xfId="9824" xr:uid="{BF7CE4E0-0E1E-4A83-B761-A39FF590051C}"/>
    <cellStyle name="20% - Accent5 3 3 4" xfId="9825" xr:uid="{D35CF85F-CE26-4966-AF57-B1AD57085041}"/>
    <cellStyle name="20% - Accent5 3 3 4 2" xfId="9826" xr:uid="{E6DA4277-0222-462D-8A96-4F0CE29D735F}"/>
    <cellStyle name="20% - Accent5 3 3 4 2 2" xfId="9827" xr:uid="{2221A975-27C9-42C1-A0B6-5CF2F467AF67}"/>
    <cellStyle name="20% - Accent5 3 3 4 3" xfId="9828" xr:uid="{EFEC85AD-47AB-4EE6-9255-3B179F72210B}"/>
    <cellStyle name="20% - Accent5 3 3 4 3 2" xfId="9829" xr:uid="{FD46BCA8-FC57-4247-8C39-ADDC4D871829}"/>
    <cellStyle name="20% - Accent5 3 3 4 4" xfId="9830" xr:uid="{2EC51F35-1B40-4BEE-951A-31A66504B13F}"/>
    <cellStyle name="20% - Accent5 3 3 5" xfId="9831" xr:uid="{5D75F4B1-C5AD-4A89-8B34-4D9B2761648E}"/>
    <cellStyle name="20% - Accent5 3 3 5 2" xfId="9832" xr:uid="{1D73F27B-087D-44BB-9126-052E6463F918}"/>
    <cellStyle name="20% - Accent5 3 3 6" xfId="9833" xr:uid="{ACFD85A8-72FC-40AD-8932-925933B7CF56}"/>
    <cellStyle name="20% - Accent5 3 3 6 2" xfId="9834" xr:uid="{CCF4A997-5A5E-47F4-866D-712951661248}"/>
    <cellStyle name="20% - Accent5 3 3 7" xfId="9835" xr:uid="{AC42253B-452D-43BE-B3E9-C562A3765066}"/>
    <cellStyle name="20% - Accent5 3 3 7 2" xfId="9836" xr:uid="{C5079DEF-A0B7-4EF2-A809-57D05AA59E57}"/>
    <cellStyle name="20% - Accent5 3 3 8" xfId="9837" xr:uid="{3F86D9B2-8D08-4FEB-AF78-6D671861EEC0}"/>
    <cellStyle name="20% - Accent5 3 3 8 2" xfId="9838" xr:uid="{FB7D69D0-4076-41CA-9E5D-94D61831927E}"/>
    <cellStyle name="20% - Accent5 3 3 9" xfId="9839" xr:uid="{B005DA64-450C-4FF7-8854-2A4CEC94D48B}"/>
    <cellStyle name="20% - Accent5 3 3 9 2" xfId="9840" xr:uid="{2FBE723D-DD5A-4138-9F09-6C6D89BA42F1}"/>
    <cellStyle name="20% - Accent5 3 4" xfId="9841" xr:uid="{603D271A-EAB3-4852-8CCE-186ECFC5D5D7}"/>
    <cellStyle name="20% - Accent5 3 4 10" xfId="9842" xr:uid="{0786FFC9-2996-4395-85F1-1777EA013C37}"/>
    <cellStyle name="20% - Accent5 3 4 11" xfId="9843" xr:uid="{6431152D-64A7-4DF8-B355-862A3B50C372}"/>
    <cellStyle name="20% - Accent5 3 4 12" xfId="9844" xr:uid="{42137C5C-2BF4-4D72-956B-07275C8E7507}"/>
    <cellStyle name="20% - Accent5 3 4 2" xfId="9845" xr:uid="{A711B89A-A589-4C97-BB3F-846E5E094FAD}"/>
    <cellStyle name="20% - Accent5 3 4 2 2" xfId="9846" xr:uid="{D772477C-48F9-4269-B9FB-86BD31512D8A}"/>
    <cellStyle name="20% - Accent5 3 4 2 2 2" xfId="9847" xr:uid="{9A5C27B1-5153-4CCD-B164-BC4F2C293AD1}"/>
    <cellStyle name="20% - Accent5 3 4 2 2 2 2" xfId="9848" xr:uid="{4953BD54-A9BD-4B7A-8C79-3DC32D49DF1F}"/>
    <cellStyle name="20% - Accent5 3 4 2 2 3" xfId="9849" xr:uid="{44CB27D3-26FF-4BDF-AE30-DE6EC9A88823}"/>
    <cellStyle name="20% - Accent5 3 4 2 2 3 2" xfId="9850" xr:uid="{259913D1-44C5-4267-BD2D-C4299A65CB26}"/>
    <cellStyle name="20% - Accent5 3 4 2 2 4" xfId="9851" xr:uid="{047C8AFD-4C8F-42E4-AA7B-1F51E697BCD7}"/>
    <cellStyle name="20% - Accent5 3 4 2 3" xfId="9852" xr:uid="{D329E088-5D2A-4FE1-BB99-D7C8666C6971}"/>
    <cellStyle name="20% - Accent5 3 4 2 3 2" xfId="9853" xr:uid="{5C3696CD-08BD-446D-93E3-050381BCF991}"/>
    <cellStyle name="20% - Accent5 3 4 2 4" xfId="9854" xr:uid="{DE46CE29-C6BA-4A39-83A4-B0DE14C96E87}"/>
    <cellStyle name="20% - Accent5 3 4 2 4 2" xfId="9855" xr:uid="{0462D5CA-B5CD-4075-8EDE-A6BB8F6B9EC2}"/>
    <cellStyle name="20% - Accent5 3 4 2 5" xfId="9856" xr:uid="{4D0059E6-A30C-498D-B253-49CF6DAA76C4}"/>
    <cellStyle name="20% - Accent5 3 4 2 5 2" xfId="9857" xr:uid="{2F490BC4-05C8-4D6F-A1AC-69C8FE8DBEC1}"/>
    <cellStyle name="20% - Accent5 3 4 2 6" xfId="9858" xr:uid="{CC4CB4F6-F539-4AB5-B168-AAD052E97149}"/>
    <cellStyle name="20% - Accent5 3 4 3" xfId="9859" xr:uid="{B5AF8EAF-7B31-45AF-AB75-C2FE9359CCDB}"/>
    <cellStyle name="20% - Accent5 3 4 3 2" xfId="9860" xr:uid="{8F4F4C93-FA3A-4BCB-A2F2-A5B3AE29CF90}"/>
    <cellStyle name="20% - Accent5 3 4 3 2 2" xfId="9861" xr:uid="{2310E76C-8ECD-42DF-A2B0-41EAE20E6B9C}"/>
    <cellStyle name="20% - Accent5 3 4 3 2 2 2" xfId="9862" xr:uid="{EF69A507-1984-4481-A353-4E8C8B7F820C}"/>
    <cellStyle name="20% - Accent5 3 4 3 2 3" xfId="9863" xr:uid="{22C7A076-12C1-49FA-B6F3-93E06DC87B5C}"/>
    <cellStyle name="20% - Accent5 3 4 3 2 3 2" xfId="9864" xr:uid="{27CEC969-7A90-442E-93B5-7557226723FD}"/>
    <cellStyle name="20% - Accent5 3 4 3 2 4" xfId="9865" xr:uid="{428A9B36-0A9F-4373-9F27-46CE00BD2412}"/>
    <cellStyle name="20% - Accent5 3 4 3 3" xfId="9866" xr:uid="{91A4A5AF-AB1C-4886-8544-61E8EBE3A4CA}"/>
    <cellStyle name="20% - Accent5 3 4 3 3 2" xfId="9867" xr:uid="{0506B6D8-AC96-4AAA-9F86-24C15F8910F2}"/>
    <cellStyle name="20% - Accent5 3 4 3 4" xfId="9868" xr:uid="{89AF080B-460A-49BE-A36A-869699518F35}"/>
    <cellStyle name="20% - Accent5 3 4 3 4 2" xfId="9869" xr:uid="{EF32CD15-AFF6-4283-8265-5A72F0DC3284}"/>
    <cellStyle name="20% - Accent5 3 4 3 5" xfId="9870" xr:uid="{73910FE3-0E8B-441F-980E-75F835D90B40}"/>
    <cellStyle name="20% - Accent5 3 4 3 5 2" xfId="9871" xr:uid="{7EE27C39-623E-4FA3-892C-CC2D184D4F5B}"/>
    <cellStyle name="20% - Accent5 3 4 3 6" xfId="9872" xr:uid="{AB92CF4D-91BD-4B61-AC6E-5449D229AFE9}"/>
    <cellStyle name="20% - Accent5 3 4 4" xfId="9873" xr:uid="{E920D851-5E51-4670-BFED-B894A9334F1E}"/>
    <cellStyle name="20% - Accent5 3 4 4 2" xfId="9874" xr:uid="{9A1EBD98-6163-415B-ABFE-C4B7AE902EA2}"/>
    <cellStyle name="20% - Accent5 3 4 4 2 2" xfId="9875" xr:uid="{853D9E97-0374-43DB-991C-817197094385}"/>
    <cellStyle name="20% - Accent5 3 4 4 3" xfId="9876" xr:uid="{0C243F31-8CED-4634-90FB-D74D82544B8F}"/>
    <cellStyle name="20% - Accent5 3 4 4 3 2" xfId="9877" xr:uid="{D6199C8E-D373-4C0D-BFBB-85AFE49A455C}"/>
    <cellStyle name="20% - Accent5 3 4 4 4" xfId="9878" xr:uid="{B76A443D-0235-4501-8A4A-15D0C26FC712}"/>
    <cellStyle name="20% - Accent5 3 4 5" xfId="9879" xr:uid="{B99D5BD5-2273-4E36-B908-C8E4E1EBA9E6}"/>
    <cellStyle name="20% - Accent5 3 4 5 2" xfId="9880" xr:uid="{9B1944B9-12D5-43C3-9A6A-09D96874E44C}"/>
    <cellStyle name="20% - Accent5 3 4 6" xfId="9881" xr:uid="{1AD1EC57-8AAD-416B-8925-125462801881}"/>
    <cellStyle name="20% - Accent5 3 4 6 2" xfId="9882" xr:uid="{D681F6F6-6A7F-4F66-959A-2328F57B9C9B}"/>
    <cellStyle name="20% - Accent5 3 4 7" xfId="9883" xr:uid="{DD553872-8959-4C07-878E-68C70D316B82}"/>
    <cellStyle name="20% - Accent5 3 4 7 2" xfId="9884" xr:uid="{F35BB88E-97B6-4449-83FB-25CE22D97EBB}"/>
    <cellStyle name="20% - Accent5 3 4 8" xfId="9885" xr:uid="{CE3F2FB9-E4B2-4E4C-BD37-5C6C7597B4A1}"/>
    <cellStyle name="20% - Accent5 3 4 8 2" xfId="9886" xr:uid="{755DEBC3-460C-43D9-A16E-E6DB6435C9E5}"/>
    <cellStyle name="20% - Accent5 3 4 9" xfId="9887" xr:uid="{D645E5DD-BFBC-4B44-8C7D-71EC162EE8F9}"/>
    <cellStyle name="20% - Accent5 3 4 9 2" xfId="9888" xr:uid="{85F15D89-A87C-40CC-A3A8-0FEA5971AF36}"/>
    <cellStyle name="20% - Accent5 3 5" xfId="9889" xr:uid="{B99AF9C4-AC23-4BB0-9D38-83FB590E287C}"/>
    <cellStyle name="20% - Accent5 3 5 10" xfId="9890" xr:uid="{4F99803A-8A72-4E5A-99FF-B363EED22AF5}"/>
    <cellStyle name="20% - Accent5 3 5 2" xfId="9891" xr:uid="{ABABFE11-8068-408B-9917-0553F332BFFE}"/>
    <cellStyle name="20% - Accent5 3 5 2 2" xfId="9892" xr:uid="{9747EB36-4A53-4C0D-80F3-3C94D0E6FD3E}"/>
    <cellStyle name="20% - Accent5 3 5 2 2 2" xfId="9893" xr:uid="{B20ACDA5-8F8B-4B88-8993-80B17DCF3BDD}"/>
    <cellStyle name="20% - Accent5 3 5 2 2 2 2" xfId="9894" xr:uid="{BDAF135C-E381-402B-869F-BEE54863A49F}"/>
    <cellStyle name="20% - Accent5 3 5 2 2 3" xfId="9895" xr:uid="{F4E4F864-012D-4E9C-B706-0540C8636272}"/>
    <cellStyle name="20% - Accent5 3 5 2 2 3 2" xfId="9896" xr:uid="{D602DEF4-37B9-4317-B5A8-8A0530C0069F}"/>
    <cellStyle name="20% - Accent5 3 5 2 2 4" xfId="9897" xr:uid="{CB0492D1-7C6E-4434-B8D8-0EBEE9C5CE10}"/>
    <cellStyle name="20% - Accent5 3 5 2 3" xfId="9898" xr:uid="{BAC913B4-96EA-43A2-B602-F4591C96CAE1}"/>
    <cellStyle name="20% - Accent5 3 5 2 3 2" xfId="9899" xr:uid="{D2F4481C-0B67-421C-90A7-08B782A9CDA0}"/>
    <cellStyle name="20% - Accent5 3 5 2 4" xfId="9900" xr:uid="{62520828-C9E2-49F1-867B-E8A1AAE930DA}"/>
    <cellStyle name="20% - Accent5 3 5 2 4 2" xfId="9901" xr:uid="{AE0BCE54-7568-40C3-A521-84A080BB3781}"/>
    <cellStyle name="20% - Accent5 3 5 2 5" xfId="9902" xr:uid="{04DD9C3E-D6C2-42BF-8EAC-5C2792631470}"/>
    <cellStyle name="20% - Accent5 3 5 2 5 2" xfId="9903" xr:uid="{DCB9678D-8BD6-455D-B473-639B14C3B32E}"/>
    <cellStyle name="20% - Accent5 3 5 2 6" xfId="9904" xr:uid="{B6DEE1E8-7ABD-4A98-A0F3-2B3EF6E8D874}"/>
    <cellStyle name="20% - Accent5 3 5 3" xfId="9905" xr:uid="{F8B0BB72-99B9-41AE-B329-C6DD5CED9A5E}"/>
    <cellStyle name="20% - Accent5 3 5 3 2" xfId="9906" xr:uid="{67DBF257-EAB4-4B86-8937-06225423DADF}"/>
    <cellStyle name="20% - Accent5 3 5 3 2 2" xfId="9907" xr:uid="{63E16CAA-C524-4A39-B796-A86B483BC977}"/>
    <cellStyle name="20% - Accent5 3 5 3 2 2 2" xfId="9908" xr:uid="{2915424E-B16F-4529-B00A-1C4E8A25D6D7}"/>
    <cellStyle name="20% - Accent5 3 5 3 2 3" xfId="9909" xr:uid="{5B323257-BA97-4A25-97EB-CEDD32694851}"/>
    <cellStyle name="20% - Accent5 3 5 3 2 3 2" xfId="9910" xr:uid="{0532A411-E130-484D-9BA6-32234B0963E8}"/>
    <cellStyle name="20% - Accent5 3 5 3 2 4" xfId="9911" xr:uid="{E0C6B7D7-182C-42C9-96F9-93D08531EF29}"/>
    <cellStyle name="20% - Accent5 3 5 3 3" xfId="9912" xr:uid="{641265A9-E3D8-467D-B7D9-C7DFC9842F31}"/>
    <cellStyle name="20% - Accent5 3 5 3 3 2" xfId="9913" xr:uid="{51420F16-1F61-409D-9E25-4BCA520F56BD}"/>
    <cellStyle name="20% - Accent5 3 5 3 4" xfId="9914" xr:uid="{C4CC8C9F-BA3C-449F-AB63-95569C569770}"/>
    <cellStyle name="20% - Accent5 3 5 3 4 2" xfId="9915" xr:uid="{036A5F59-928D-4F45-AF00-A29244168B31}"/>
    <cellStyle name="20% - Accent5 3 5 3 5" xfId="9916" xr:uid="{FE4CD819-ACB5-46B5-8668-4F4B8DE6963B}"/>
    <cellStyle name="20% - Accent5 3 5 3 5 2" xfId="9917" xr:uid="{7784FC8E-0845-4B97-A89F-4F0FCB56B9DD}"/>
    <cellStyle name="20% - Accent5 3 5 3 6" xfId="9918" xr:uid="{5EB65916-C1CC-41A1-A303-F798D664806E}"/>
    <cellStyle name="20% - Accent5 3 5 4" xfId="9919" xr:uid="{DF5E5692-4659-4263-8CBC-1CEDAAB11AA4}"/>
    <cellStyle name="20% - Accent5 3 5 4 2" xfId="9920" xr:uid="{23C8C2D4-9384-4BB1-BDB8-3B4276FF6984}"/>
    <cellStyle name="20% - Accent5 3 5 4 2 2" xfId="9921" xr:uid="{E9A25E27-F847-401E-82BA-F6F60E47D60B}"/>
    <cellStyle name="20% - Accent5 3 5 4 3" xfId="9922" xr:uid="{DB48E6C9-AF18-4FC8-9F43-C7A5E44FA396}"/>
    <cellStyle name="20% - Accent5 3 5 4 3 2" xfId="9923" xr:uid="{79E10FDB-B950-43C3-B0AC-2926CE5E3158}"/>
    <cellStyle name="20% - Accent5 3 5 4 4" xfId="9924" xr:uid="{B9882F53-9FB3-4B67-B454-C70AB8BCC9EE}"/>
    <cellStyle name="20% - Accent5 3 5 5" xfId="9925" xr:uid="{65022982-3E32-46B8-B971-C7CBFA577E47}"/>
    <cellStyle name="20% - Accent5 3 5 5 2" xfId="9926" xr:uid="{39769FC5-5484-4AEC-B894-B13245F3A335}"/>
    <cellStyle name="20% - Accent5 3 5 6" xfId="9927" xr:uid="{1F05244C-0D45-4AF1-9735-E18A7E1203C8}"/>
    <cellStyle name="20% - Accent5 3 5 6 2" xfId="9928" xr:uid="{797B7CD3-06DA-48C6-9395-94CD07555153}"/>
    <cellStyle name="20% - Accent5 3 5 7" xfId="9929" xr:uid="{9291DA61-F6E7-408E-A6E5-F5540F07E998}"/>
    <cellStyle name="20% - Accent5 3 5 7 2" xfId="9930" xr:uid="{47A82E77-B8EB-4A33-A503-CBFFDFA61A3F}"/>
    <cellStyle name="20% - Accent5 3 5 8" xfId="9931" xr:uid="{00858794-9D62-456F-970F-1E1128BEB13E}"/>
    <cellStyle name="20% - Accent5 3 5 9" xfId="9932" xr:uid="{C3AFDEFC-2BAB-4FB6-9637-E004D94727B9}"/>
    <cellStyle name="20% - Accent5 3 6" xfId="9933" xr:uid="{F8AFDCDC-6EB4-4C6B-9222-6F1BBE362B87}"/>
    <cellStyle name="20% - Accent5 3 6 2" xfId="9934" xr:uid="{522AF2FC-FC31-4238-8744-5DE5FF1B239A}"/>
    <cellStyle name="20% - Accent5 3 6 2 2" xfId="9935" xr:uid="{E6B73D79-4DFE-4119-8CA9-2AD7379B013B}"/>
    <cellStyle name="20% - Accent5 3 6 2 2 2" xfId="9936" xr:uid="{F5633F57-CCB0-4F1A-8784-5EF3CE580F38}"/>
    <cellStyle name="20% - Accent5 3 6 2 3" xfId="9937" xr:uid="{A7128836-D6E2-49F3-B515-9E7EC8E78F87}"/>
    <cellStyle name="20% - Accent5 3 6 2 3 2" xfId="9938" xr:uid="{01F08D87-5842-4266-947D-D9278B8B8144}"/>
    <cellStyle name="20% - Accent5 3 6 2 4" xfId="9939" xr:uid="{214EB649-6179-4EFD-A2FE-5DD904A3A5B1}"/>
    <cellStyle name="20% - Accent5 3 6 3" xfId="9940" xr:uid="{887CEB70-AF0B-4929-AF62-E51C669BA84B}"/>
    <cellStyle name="20% - Accent5 3 6 3 2" xfId="9941" xr:uid="{C8962399-47B3-4DC4-8CFE-A4B2EB6E7B42}"/>
    <cellStyle name="20% - Accent5 3 6 4" xfId="9942" xr:uid="{55AF9D76-CE15-4A53-A84D-06D73FB8581E}"/>
    <cellStyle name="20% - Accent5 3 6 4 2" xfId="9943" xr:uid="{50486526-AA92-4421-B764-10F8407DC2E8}"/>
    <cellStyle name="20% - Accent5 3 6 5" xfId="9944" xr:uid="{5F4F3F5A-9D14-47CF-AB8A-218BFC3C104B}"/>
    <cellStyle name="20% - Accent5 3 6 5 2" xfId="9945" xr:uid="{64964CE8-F391-4D45-9EEC-D5F7F00768E1}"/>
    <cellStyle name="20% - Accent5 3 6 6" xfId="9946" xr:uid="{479125D1-B1B1-4004-AC91-52D137571CB8}"/>
    <cellStyle name="20% - Accent5 3 6 6 2" xfId="9947" xr:uid="{68FCB50A-EF79-41E8-ADDF-AA193F42FBFE}"/>
    <cellStyle name="20% - Accent5 3 7" xfId="9948" xr:uid="{5EE5B422-52F8-4270-92D2-0ADE6BFBCE22}"/>
    <cellStyle name="20% - Accent5 3 7 2" xfId="9949" xr:uid="{1BC6FD91-D6DD-4173-A752-F911663C3DC5}"/>
    <cellStyle name="20% - Accent5 3 7 2 2" xfId="9950" xr:uid="{D91FE915-F5CE-4327-A2D1-BEEEBD9940BD}"/>
    <cellStyle name="20% - Accent5 3 7 2 2 2" xfId="9951" xr:uid="{97035065-E8C6-4836-99C2-FD954FA828C3}"/>
    <cellStyle name="20% - Accent5 3 7 2 3" xfId="9952" xr:uid="{67CBFA98-D40B-4527-9AD0-30160EC4E1B6}"/>
    <cellStyle name="20% - Accent5 3 7 2 3 2" xfId="9953" xr:uid="{E3D8CD7E-FF56-4530-ACF8-5149819ACCB0}"/>
    <cellStyle name="20% - Accent5 3 7 2 4" xfId="9954" xr:uid="{32CAEA52-F0D0-4173-A1D0-071850582755}"/>
    <cellStyle name="20% - Accent5 3 7 3" xfId="9955" xr:uid="{A1601668-8472-4BF7-9CDD-753882D7B8F5}"/>
    <cellStyle name="20% - Accent5 3 7 3 2" xfId="9956" xr:uid="{DDB31228-B966-4D76-900F-0F84FB6F88DC}"/>
    <cellStyle name="20% - Accent5 3 7 4" xfId="9957" xr:uid="{EB40A740-8445-4F7C-8704-E219753CFBBA}"/>
    <cellStyle name="20% - Accent5 3 7 4 2" xfId="9958" xr:uid="{6AF9881D-3595-461B-9D6D-D8BAA914A749}"/>
    <cellStyle name="20% - Accent5 3 7 5" xfId="9959" xr:uid="{DC3E98D8-3D33-4AAB-9A16-9906C424B811}"/>
    <cellStyle name="20% - Accent5 3 7 5 2" xfId="9960" xr:uid="{656C5C08-D635-4997-8211-8A6F6ED2F7F2}"/>
    <cellStyle name="20% - Accent5 3 7 6" xfId="9961" xr:uid="{8ACCA62E-2AAF-461C-8CC3-18377861F765}"/>
    <cellStyle name="20% - Accent5 3 8" xfId="9962" xr:uid="{902F9FA1-CF6C-458E-B802-527D7B71AD3A}"/>
    <cellStyle name="20% - Accent5 3 8 2" xfId="9963" xr:uid="{FECD562A-FDA9-452E-AD8A-9069610803B0}"/>
    <cellStyle name="20% - Accent5 3 8 2 2" xfId="9964" xr:uid="{1D8BFACE-A8A1-4889-8D16-B257395FDD4D}"/>
    <cellStyle name="20% - Accent5 3 8 3" xfId="9965" xr:uid="{A71E0596-BF23-4240-AF83-86A2A4AFE3BD}"/>
    <cellStyle name="20% - Accent5 3 8 3 2" xfId="9966" xr:uid="{A818C240-7F4F-44D6-AFCF-78CFDC6E3512}"/>
    <cellStyle name="20% - Accent5 3 8 4" xfId="9967" xr:uid="{A52F244A-AE62-47E6-A4A0-0D4B73F65136}"/>
    <cellStyle name="20% - Accent5 3 9" xfId="9968" xr:uid="{346FA4DB-2122-4DFC-A8D2-5D15572A4CB4}"/>
    <cellStyle name="20% - Accent5 3 9 2" xfId="9969" xr:uid="{B2F79898-39DA-43CA-892F-5E637FCF3D28}"/>
    <cellStyle name="20% - Accent5 30" xfId="9970" xr:uid="{CC1D79BA-63BE-4517-BE83-4A231780B6B9}"/>
    <cellStyle name="20% - Accent5 30 2" xfId="9971" xr:uid="{761F5B8C-99F8-411E-9010-34E6BB1863D9}"/>
    <cellStyle name="20% - Accent5 31" xfId="9972" xr:uid="{30454B3E-D30B-4EA1-AB58-11942CD8917E}"/>
    <cellStyle name="20% - Accent5 31 2" xfId="9973" xr:uid="{E9FAB105-78D4-44D3-ADCE-0050121BB68E}"/>
    <cellStyle name="20% - Accent5 32" xfId="9974" xr:uid="{BAB0D252-35A3-4138-9C31-B9D4F34A78CB}"/>
    <cellStyle name="20% - Accent5 32 2" xfId="9975" xr:uid="{E74C9520-CDE3-4F4D-B426-6D7FD3C2EABB}"/>
    <cellStyle name="20% - Accent5 33" xfId="9976" xr:uid="{AE28C614-C30F-416A-A34F-A86D93ECA0A8}"/>
    <cellStyle name="20% - Accent5 33 2" xfId="9977" xr:uid="{4C84FE84-C630-4FBA-A13A-641E8C5A22AB}"/>
    <cellStyle name="20% - Accent5 34" xfId="9978" xr:uid="{07114A76-25EF-413A-81E1-60B03E7E12FA}"/>
    <cellStyle name="20% - Accent5 34 2" xfId="9979" xr:uid="{3102FAEB-69E6-4CB5-886E-3F4CADF72235}"/>
    <cellStyle name="20% - Accent5 35" xfId="9980" xr:uid="{3EE9F58E-4B46-4572-903B-47547E42FB46}"/>
    <cellStyle name="20% - Accent5 35 2" xfId="9981" xr:uid="{AF8463DC-A23E-40E4-94FF-95E7A7C76744}"/>
    <cellStyle name="20% - Accent5 36" xfId="9982" xr:uid="{8A329011-161F-4BF3-902F-9BDBC9C78CA2}"/>
    <cellStyle name="20% - Accent5 36 2" xfId="9983" xr:uid="{35919CBC-07E6-4227-84CB-E387706761B5}"/>
    <cellStyle name="20% - Accent5 37" xfId="9984" xr:uid="{E4CD3FF1-F046-402D-807E-600E01691474}"/>
    <cellStyle name="20% - Accent5 4" xfId="9985" xr:uid="{CE24445C-1B07-449E-9492-5B0AAD27A00F}"/>
    <cellStyle name="20% - Accent5 4 10" xfId="9986" xr:uid="{C7B3EE53-302E-4774-802A-247DD7749B2B}"/>
    <cellStyle name="20% - Accent5 4 10 2" xfId="9987" xr:uid="{52E0D060-EFE1-4309-8DD3-6F1DE3DA677A}"/>
    <cellStyle name="20% - Accent5 4 11" xfId="9988" xr:uid="{DC9B9FC3-CC46-47AB-8AB3-B96C6ABE68D9}"/>
    <cellStyle name="20% - Accent5 4 11 2" xfId="9989" xr:uid="{1EAF80B7-BF2D-4810-9946-FE6030AC2E81}"/>
    <cellStyle name="20% - Accent5 4 12" xfId="9990" xr:uid="{0EF7222A-0883-4DE6-8644-33AC96329CF4}"/>
    <cellStyle name="20% - Accent5 4 12 2" xfId="9991" xr:uid="{2CDE7459-CD8A-42CB-B84F-5CFFD6CE7FF3}"/>
    <cellStyle name="20% - Accent5 4 13" xfId="9992" xr:uid="{026DFA0D-A17B-41DB-AD07-D57BAE392E27}"/>
    <cellStyle name="20% - Accent5 4 13 2" xfId="9993" xr:uid="{7CEEA923-C459-4B8A-B4C9-D7BB127BA972}"/>
    <cellStyle name="20% - Accent5 4 14" xfId="9994" xr:uid="{EE6C9347-E1F4-440E-8E22-70DFC9B787B0}"/>
    <cellStyle name="20% - Accent5 4 15" xfId="9995" xr:uid="{63B60561-E743-4E8D-9994-602145403CB0}"/>
    <cellStyle name="20% - Accent5 4 2" xfId="9996" xr:uid="{2BC0B7C8-65A1-4970-99F2-02170904D296}"/>
    <cellStyle name="20% - Accent5 4 2 10" xfId="9997" xr:uid="{73EA42C6-6318-4101-A1F0-0852D9EAEAC4}"/>
    <cellStyle name="20% - Accent5 4 2 10 2" xfId="9998" xr:uid="{F36B7EDB-8058-4A8C-8E29-E896B5840732}"/>
    <cellStyle name="20% - Accent5 4 2 11" xfId="9999" xr:uid="{C3F64B38-D850-4CFB-B874-ABB9CA02F1A9}"/>
    <cellStyle name="20% - Accent5 4 2 11 2" xfId="10000" xr:uid="{2F00CBB3-DAAD-4BE8-A509-3846DEF589C5}"/>
    <cellStyle name="20% - Accent5 4 2 12" xfId="10001" xr:uid="{2DF3CF8F-18DF-4900-A8EA-7A4174CA66B8}"/>
    <cellStyle name="20% - Accent5 4 2 13" xfId="10002" xr:uid="{619DF3C5-FCD8-4B5B-8828-7B29FF9F78A7}"/>
    <cellStyle name="20% - Accent5 4 2 2" xfId="10003" xr:uid="{1172DB22-D71B-4A11-BADF-2960758629E9}"/>
    <cellStyle name="20% - Accent5 4 2 2 10" xfId="10004" xr:uid="{3F9A4919-BF7B-4EDE-A733-41F5ABB9D26E}"/>
    <cellStyle name="20% - Accent5 4 2 2 11" xfId="10005" xr:uid="{BA3D27B9-8343-4750-AA0E-E1950240022D}"/>
    <cellStyle name="20% - Accent5 4 2 2 2" xfId="10006" xr:uid="{09CD3029-E251-4CF3-AF74-A5C58C9FF8B8}"/>
    <cellStyle name="20% - Accent5 4 2 2 2 2" xfId="10007" xr:uid="{0D96F75B-7E68-49CB-B61F-9BD3AE267971}"/>
    <cellStyle name="20% - Accent5 4 2 2 2 2 2" xfId="10008" xr:uid="{23E2BA0E-269C-4458-8545-BD328C45680F}"/>
    <cellStyle name="20% - Accent5 4 2 2 2 2 2 2" xfId="10009" xr:uid="{E4C42937-115F-48AC-9345-81B5FE74E16F}"/>
    <cellStyle name="20% - Accent5 4 2 2 2 2 3" xfId="10010" xr:uid="{44D352E3-2A0B-4E6A-A6E6-819EDEC984B6}"/>
    <cellStyle name="20% - Accent5 4 2 2 2 2 3 2" xfId="10011" xr:uid="{430D238E-1C85-4730-B18C-CC9ECE8EB73D}"/>
    <cellStyle name="20% - Accent5 4 2 2 2 2 4" xfId="10012" xr:uid="{C90C970B-249B-4F73-85F7-2E37B58DAFBA}"/>
    <cellStyle name="20% - Accent5 4 2 2 2 3" xfId="10013" xr:uid="{537B2448-5A01-4694-8D88-18E77C93E00F}"/>
    <cellStyle name="20% - Accent5 4 2 2 2 3 2" xfId="10014" xr:uid="{1177BD9F-6E60-4D75-A065-EE5FC57CF7A2}"/>
    <cellStyle name="20% - Accent5 4 2 2 2 4" xfId="10015" xr:uid="{E73F017D-91A8-42E3-9C1B-F8289EBBCDCA}"/>
    <cellStyle name="20% - Accent5 4 2 2 2 4 2" xfId="10016" xr:uid="{0B56B12C-9A68-4D23-94C4-9C570CEDCFA1}"/>
    <cellStyle name="20% - Accent5 4 2 2 2 5" xfId="10017" xr:uid="{8E84537E-24CF-4769-AEFA-C1F93E75DFE5}"/>
    <cellStyle name="20% - Accent5 4 2 2 2 5 2" xfId="10018" xr:uid="{FDC24C5B-3F25-41E5-8734-F40C8B1499FF}"/>
    <cellStyle name="20% - Accent5 4 2 2 2 6" xfId="10019" xr:uid="{C166B5FD-4C8B-46C1-8841-DE4CB1F3FFEA}"/>
    <cellStyle name="20% - Accent5 4 2 2 3" xfId="10020" xr:uid="{F0A48B26-63A1-4663-8BD6-A1FA82FD799F}"/>
    <cellStyle name="20% - Accent5 4 2 2 3 2" xfId="10021" xr:uid="{24A736AF-6D6C-42F8-807F-047F63D531B2}"/>
    <cellStyle name="20% - Accent5 4 2 2 3 2 2" xfId="10022" xr:uid="{3C4E1E49-F847-4F6F-9490-99A18D162B79}"/>
    <cellStyle name="20% - Accent5 4 2 2 3 2 2 2" xfId="10023" xr:uid="{9543EEF8-0907-442A-8D54-726BFB191248}"/>
    <cellStyle name="20% - Accent5 4 2 2 3 2 3" xfId="10024" xr:uid="{E531A0F6-E4DC-4DF8-A2C8-175CD2CCE8BE}"/>
    <cellStyle name="20% - Accent5 4 2 2 3 2 3 2" xfId="10025" xr:uid="{8F8FBAAE-0532-4C4D-BB73-64AFF6185E26}"/>
    <cellStyle name="20% - Accent5 4 2 2 3 2 4" xfId="10026" xr:uid="{A191D0C7-BAE8-4C1A-8A25-B75245500F9B}"/>
    <cellStyle name="20% - Accent5 4 2 2 3 3" xfId="10027" xr:uid="{9C24429A-1AE9-4444-A091-91E9344E3B6D}"/>
    <cellStyle name="20% - Accent5 4 2 2 3 3 2" xfId="10028" xr:uid="{7AD4FB5D-9850-46CB-B5A3-93C05DA85B02}"/>
    <cellStyle name="20% - Accent5 4 2 2 3 4" xfId="10029" xr:uid="{EAF9FBC7-E1D0-463E-86A6-91CB92A8CC40}"/>
    <cellStyle name="20% - Accent5 4 2 2 3 4 2" xfId="10030" xr:uid="{DD1B3B8B-4B79-499A-B0E9-C8E363200FC3}"/>
    <cellStyle name="20% - Accent5 4 2 2 3 5" xfId="10031" xr:uid="{23E71196-4C69-4AC5-81C9-DDCD7777E35F}"/>
    <cellStyle name="20% - Accent5 4 2 2 3 5 2" xfId="10032" xr:uid="{9115D4BB-4765-45B3-99BD-5F6DD4051E36}"/>
    <cellStyle name="20% - Accent5 4 2 2 3 6" xfId="10033" xr:uid="{02A146FE-5D96-4A05-9960-1BE15FE1353D}"/>
    <cellStyle name="20% - Accent5 4 2 2 4" xfId="10034" xr:uid="{114ED3EC-00AA-47C8-BF5B-43B168F8AEDE}"/>
    <cellStyle name="20% - Accent5 4 2 2 4 2" xfId="10035" xr:uid="{841CF43A-8176-4E5E-9F34-5D7CF9D2EED7}"/>
    <cellStyle name="20% - Accent5 4 2 2 4 2 2" xfId="10036" xr:uid="{FCA85F83-6203-4ECD-A92D-35B1EC616A54}"/>
    <cellStyle name="20% - Accent5 4 2 2 4 3" xfId="10037" xr:uid="{C21931B0-07AF-49C3-84F4-E5D89C56C61A}"/>
    <cellStyle name="20% - Accent5 4 2 2 4 3 2" xfId="10038" xr:uid="{70D8EBE3-25D7-4910-B3FF-D91CE5E292D6}"/>
    <cellStyle name="20% - Accent5 4 2 2 4 4" xfId="10039" xr:uid="{9CB68514-69C9-403E-B458-98025D4C9718}"/>
    <cellStyle name="20% - Accent5 4 2 2 5" xfId="10040" xr:uid="{B94B1252-D728-4754-BAA1-A9E0176F41CF}"/>
    <cellStyle name="20% - Accent5 4 2 2 5 2" xfId="10041" xr:uid="{51BAF8DA-E29D-469F-AD21-51493F603BC4}"/>
    <cellStyle name="20% - Accent5 4 2 2 6" xfId="10042" xr:uid="{6D44F285-7368-4129-9BF8-19BAE43E2E07}"/>
    <cellStyle name="20% - Accent5 4 2 2 6 2" xfId="10043" xr:uid="{73301ED5-6D6E-49C8-AEE6-8BD967A55324}"/>
    <cellStyle name="20% - Accent5 4 2 2 7" xfId="10044" xr:uid="{A1AEF223-8D4C-4BBA-8478-7D2879F7FDFD}"/>
    <cellStyle name="20% - Accent5 4 2 2 7 2" xfId="10045" xr:uid="{68F20202-4221-4433-8100-EF83C05704B3}"/>
    <cellStyle name="20% - Accent5 4 2 2 8" xfId="10046" xr:uid="{E3550DD9-0B46-4C2C-A298-38E7B72871BA}"/>
    <cellStyle name="20% - Accent5 4 2 2 8 2" xfId="10047" xr:uid="{72B88CB6-D04F-4778-9387-6AEA6FAAE42B}"/>
    <cellStyle name="20% - Accent5 4 2 2 9" xfId="10048" xr:uid="{47A0D906-020F-4BD9-9150-08CDBE1E55DB}"/>
    <cellStyle name="20% - Accent5 4 2 2 9 2" xfId="10049" xr:uid="{2EFF2C94-5F88-42A6-A1B4-A7E1851D1B48}"/>
    <cellStyle name="20% - Accent5 4 2 3" xfId="10050" xr:uid="{52214219-B353-40DA-BB7D-BD2433B6A0A5}"/>
    <cellStyle name="20% - Accent5 4 2 3 2" xfId="10051" xr:uid="{C5B31637-FA71-4776-9C6A-C92D02B9CE7E}"/>
    <cellStyle name="20% - Accent5 4 2 3 2 2" xfId="10052" xr:uid="{7C0FFADF-F4D7-4E18-B0F5-909207FC47A5}"/>
    <cellStyle name="20% - Accent5 4 2 3 2 2 2" xfId="10053" xr:uid="{DF1BDB9B-123A-432B-BC38-B150B9DE30A2}"/>
    <cellStyle name="20% - Accent5 4 2 3 2 2 2 2" xfId="10054" xr:uid="{76D60AE3-8903-4851-ACA4-F884D5A62B30}"/>
    <cellStyle name="20% - Accent5 4 2 3 2 2 3" xfId="10055" xr:uid="{F768B6E6-0E43-4AFE-A4D8-124A591789D6}"/>
    <cellStyle name="20% - Accent5 4 2 3 2 2 3 2" xfId="10056" xr:uid="{C847D5B9-4AB6-4AA6-9217-6374AE0F996A}"/>
    <cellStyle name="20% - Accent5 4 2 3 2 2 4" xfId="10057" xr:uid="{54D8F4AE-3BA7-4C87-9E84-D315749DFA0B}"/>
    <cellStyle name="20% - Accent5 4 2 3 2 3" xfId="10058" xr:uid="{8FD1D526-42DB-46E3-A5C2-EDD44A779FA5}"/>
    <cellStyle name="20% - Accent5 4 2 3 2 3 2" xfId="10059" xr:uid="{0AF1484D-4A59-4C9E-B0B9-3FC6E3AAC3AF}"/>
    <cellStyle name="20% - Accent5 4 2 3 2 4" xfId="10060" xr:uid="{0E6DD782-D2F3-4135-AB02-1BD87EBD7F74}"/>
    <cellStyle name="20% - Accent5 4 2 3 2 4 2" xfId="10061" xr:uid="{FA537755-7EE3-4EDE-BF2E-1706CFB94F08}"/>
    <cellStyle name="20% - Accent5 4 2 3 2 5" xfId="10062" xr:uid="{E8537454-336F-4503-837D-0297462A3671}"/>
    <cellStyle name="20% - Accent5 4 2 3 2 5 2" xfId="10063" xr:uid="{ACBA323F-2080-4864-B3F1-4E7C920BA958}"/>
    <cellStyle name="20% - Accent5 4 2 3 2 6" xfId="10064" xr:uid="{9FE61249-D9CE-4076-AEC6-BEBB517480EF}"/>
    <cellStyle name="20% - Accent5 4 2 3 3" xfId="10065" xr:uid="{F51994DF-B397-4357-BAC3-40DF1E1F38FA}"/>
    <cellStyle name="20% - Accent5 4 2 3 3 2" xfId="10066" xr:uid="{486E1991-E0A3-425A-83FB-0E947729F3CE}"/>
    <cellStyle name="20% - Accent5 4 2 3 3 2 2" xfId="10067" xr:uid="{67A9DCBC-25A2-4B59-A257-CFFDCF845834}"/>
    <cellStyle name="20% - Accent5 4 2 3 3 2 2 2" xfId="10068" xr:uid="{74740F89-4A83-4190-8ABF-C3B17D3E86C4}"/>
    <cellStyle name="20% - Accent5 4 2 3 3 2 3" xfId="10069" xr:uid="{318289BB-4095-45D7-BC97-7E7DB1D69563}"/>
    <cellStyle name="20% - Accent5 4 2 3 3 2 3 2" xfId="10070" xr:uid="{E550D570-112A-4085-BE43-F5ABFD4F880F}"/>
    <cellStyle name="20% - Accent5 4 2 3 3 2 4" xfId="10071" xr:uid="{D4176AA3-AB74-4594-A87E-222A3C49F0FF}"/>
    <cellStyle name="20% - Accent5 4 2 3 3 3" xfId="10072" xr:uid="{459B1E08-9BC2-4C05-9395-4495E7E35DA5}"/>
    <cellStyle name="20% - Accent5 4 2 3 3 3 2" xfId="10073" xr:uid="{CEC3A4E2-AD1D-4191-B4A1-15ABD3C8CC79}"/>
    <cellStyle name="20% - Accent5 4 2 3 3 4" xfId="10074" xr:uid="{B3285A7C-8146-4410-AE8F-0F7CC5208B5E}"/>
    <cellStyle name="20% - Accent5 4 2 3 3 4 2" xfId="10075" xr:uid="{8DCB78EC-5C8A-4952-841A-853F84AA19DE}"/>
    <cellStyle name="20% - Accent5 4 2 3 3 5" xfId="10076" xr:uid="{426C28A7-5841-45AF-B6D5-263E63AD8901}"/>
    <cellStyle name="20% - Accent5 4 2 3 3 5 2" xfId="10077" xr:uid="{494B1F89-71C6-40B6-A6B3-20C44DAF6660}"/>
    <cellStyle name="20% - Accent5 4 2 3 3 6" xfId="10078" xr:uid="{80A71C18-3BF5-469E-996D-285086B4B5D8}"/>
    <cellStyle name="20% - Accent5 4 2 3 4" xfId="10079" xr:uid="{E3F76CE6-DC5F-48B3-AA66-48D07358FF6E}"/>
    <cellStyle name="20% - Accent5 4 2 3 4 2" xfId="10080" xr:uid="{4575CB12-8C18-4978-80E0-D2CD7DE79A1E}"/>
    <cellStyle name="20% - Accent5 4 2 3 4 2 2" xfId="10081" xr:uid="{691E3F70-C13E-4F01-9927-79D6EA1C3460}"/>
    <cellStyle name="20% - Accent5 4 2 3 4 3" xfId="10082" xr:uid="{A0D18030-2A5B-4270-9250-1CFB271C8364}"/>
    <cellStyle name="20% - Accent5 4 2 3 4 3 2" xfId="10083" xr:uid="{606D80AE-8BF1-4434-B08A-B83F296097A2}"/>
    <cellStyle name="20% - Accent5 4 2 3 4 4" xfId="10084" xr:uid="{74EA2E25-96A7-4D24-A00C-007F34473830}"/>
    <cellStyle name="20% - Accent5 4 2 3 5" xfId="10085" xr:uid="{4A63DCDC-A84B-4949-A206-79822A48EB89}"/>
    <cellStyle name="20% - Accent5 4 2 3 5 2" xfId="10086" xr:uid="{A087393C-82DD-4157-8AA6-AC0C9FACE4AE}"/>
    <cellStyle name="20% - Accent5 4 2 3 6" xfId="10087" xr:uid="{E15ADC4D-62F6-4806-85EA-97B82EED4D23}"/>
    <cellStyle name="20% - Accent5 4 2 3 6 2" xfId="10088" xr:uid="{AC18C7A2-A0F4-402F-B72B-2FB090FEBA27}"/>
    <cellStyle name="20% - Accent5 4 2 3 7" xfId="10089" xr:uid="{B9BE08AB-99A1-4677-A829-7E2A16F9F077}"/>
    <cellStyle name="20% - Accent5 4 2 3 7 2" xfId="10090" xr:uid="{5D1DC4EC-2656-4A8D-82A4-366EF8E81B59}"/>
    <cellStyle name="20% - Accent5 4 2 3 8" xfId="10091" xr:uid="{280445F5-1FAE-4CAD-9DF5-B5B3FCACE22F}"/>
    <cellStyle name="20% - Accent5 4 2 4" xfId="10092" xr:uid="{3C47C7A8-88C5-41C5-9001-8C02170410DA}"/>
    <cellStyle name="20% - Accent5 4 2 4 2" xfId="10093" xr:uid="{0858F296-8FF1-4CF9-9109-06E2A7DE442D}"/>
    <cellStyle name="20% - Accent5 4 2 4 2 2" xfId="10094" xr:uid="{45D2FB9B-797A-413F-9319-CCEAA20EE916}"/>
    <cellStyle name="20% - Accent5 4 2 4 2 2 2" xfId="10095" xr:uid="{43A775F1-5D49-40C9-BFDB-EA4931B1D17C}"/>
    <cellStyle name="20% - Accent5 4 2 4 2 3" xfId="10096" xr:uid="{D1209B81-4924-4EE8-BB20-086536255787}"/>
    <cellStyle name="20% - Accent5 4 2 4 2 3 2" xfId="10097" xr:uid="{2A2EF755-E979-4D73-8879-37AA188E7B43}"/>
    <cellStyle name="20% - Accent5 4 2 4 2 4" xfId="10098" xr:uid="{E10CE727-CE2C-4163-8D8C-FECA07CD88AA}"/>
    <cellStyle name="20% - Accent5 4 2 4 3" xfId="10099" xr:uid="{86998F99-D6E4-424D-8691-5E40D2A502D0}"/>
    <cellStyle name="20% - Accent5 4 2 4 3 2" xfId="10100" xr:uid="{AA8ED924-A47F-4510-9F04-A5A9F203297A}"/>
    <cellStyle name="20% - Accent5 4 2 4 4" xfId="10101" xr:uid="{1F9E983D-1C91-4206-B5E7-7D0C96FB09E2}"/>
    <cellStyle name="20% - Accent5 4 2 4 4 2" xfId="10102" xr:uid="{EFC06848-650D-4E02-B1E5-E0E5282CB6E8}"/>
    <cellStyle name="20% - Accent5 4 2 4 5" xfId="10103" xr:uid="{874E13B5-B1F1-4A39-A1F6-E3775C2CA3D6}"/>
    <cellStyle name="20% - Accent5 4 2 4 5 2" xfId="10104" xr:uid="{D18157D2-AB14-400A-9DF9-682B21545B5A}"/>
    <cellStyle name="20% - Accent5 4 2 4 6" xfId="10105" xr:uid="{ED660E1D-E0AB-41FC-B1DA-0C9136F2AB77}"/>
    <cellStyle name="20% - Accent5 4 2 5" xfId="10106" xr:uid="{F2772AAC-885E-4977-B3AC-3818BDD2F0AE}"/>
    <cellStyle name="20% - Accent5 4 2 5 2" xfId="10107" xr:uid="{E1661206-EDA3-4541-A033-8F295A2FC247}"/>
    <cellStyle name="20% - Accent5 4 2 5 2 2" xfId="10108" xr:uid="{189F8D14-860A-48AC-B913-FF3E58675F3D}"/>
    <cellStyle name="20% - Accent5 4 2 5 2 2 2" xfId="10109" xr:uid="{9F30CB3D-2FFF-4A94-8F43-5528CBDEF620}"/>
    <cellStyle name="20% - Accent5 4 2 5 2 3" xfId="10110" xr:uid="{D048138C-898D-4903-BF10-417E98ED9E30}"/>
    <cellStyle name="20% - Accent5 4 2 5 2 3 2" xfId="10111" xr:uid="{216763E7-D389-492C-ACFD-3A9088ACFA5E}"/>
    <cellStyle name="20% - Accent5 4 2 5 2 4" xfId="10112" xr:uid="{5BB8CC75-6567-4570-BA18-C3C9C3CB497D}"/>
    <cellStyle name="20% - Accent5 4 2 5 3" xfId="10113" xr:uid="{A7DC0D17-A153-4DD5-A438-66DA18811EA7}"/>
    <cellStyle name="20% - Accent5 4 2 5 3 2" xfId="10114" xr:uid="{42AFF9F1-5F56-4E02-ADF1-4B9C11C1137E}"/>
    <cellStyle name="20% - Accent5 4 2 5 4" xfId="10115" xr:uid="{1C07FA90-9C6D-4844-80FA-007523121030}"/>
    <cellStyle name="20% - Accent5 4 2 5 4 2" xfId="10116" xr:uid="{AA13F1E9-4D57-4BC7-89D9-BA3867058F42}"/>
    <cellStyle name="20% - Accent5 4 2 5 5" xfId="10117" xr:uid="{C7FB6EC1-B830-41D6-8CF2-592A6717A066}"/>
    <cellStyle name="20% - Accent5 4 2 5 5 2" xfId="10118" xr:uid="{DE8F2A76-3266-4CB6-9294-7F66A97441D4}"/>
    <cellStyle name="20% - Accent5 4 2 5 6" xfId="10119" xr:uid="{BBF9B1C5-1579-441A-BEEB-97D4D327D6D7}"/>
    <cellStyle name="20% - Accent5 4 2 6" xfId="10120" xr:uid="{7F1E765E-D581-4BAA-987A-548381EB3BD0}"/>
    <cellStyle name="20% - Accent5 4 2 6 2" xfId="10121" xr:uid="{5398F60B-ED3F-475F-B7DC-A9A09962056E}"/>
    <cellStyle name="20% - Accent5 4 2 6 2 2" xfId="10122" xr:uid="{CA69CB84-2490-4501-A534-5310E6753DAA}"/>
    <cellStyle name="20% - Accent5 4 2 6 3" xfId="10123" xr:uid="{C1FC4C6D-D81C-41D6-8478-9ECDC5A4312D}"/>
    <cellStyle name="20% - Accent5 4 2 6 3 2" xfId="10124" xr:uid="{57DBD449-9675-40C5-9CE1-399CA8F2EEF0}"/>
    <cellStyle name="20% - Accent5 4 2 6 4" xfId="10125" xr:uid="{A3382211-FB49-4D8F-B5DA-40589F4C6E85}"/>
    <cellStyle name="20% - Accent5 4 2 7" xfId="10126" xr:uid="{D3CB2078-C01E-4AE9-8824-45830D36F3DA}"/>
    <cellStyle name="20% - Accent5 4 2 7 2" xfId="10127" xr:uid="{15FFB788-7DEF-4BFA-A4FC-3BC1E5F76CFE}"/>
    <cellStyle name="20% - Accent5 4 2 8" xfId="10128" xr:uid="{CBC66A84-D37A-4DBE-A1B7-C521FF08382D}"/>
    <cellStyle name="20% - Accent5 4 2 8 2" xfId="10129" xr:uid="{54D213FB-BDF3-4806-A48C-DBBB883A8E70}"/>
    <cellStyle name="20% - Accent5 4 2 9" xfId="10130" xr:uid="{D90BFEF8-AE90-48F5-929A-87726AC4B648}"/>
    <cellStyle name="20% - Accent5 4 2 9 2" xfId="10131" xr:uid="{23F30C34-0224-401D-966E-941F6E91B041}"/>
    <cellStyle name="20% - Accent5 4 3" xfId="10132" xr:uid="{D614F2F6-F872-4470-869D-3E79055DCB75}"/>
    <cellStyle name="20% - Accent5 4 3 10" xfId="10133" xr:uid="{2E68AF4F-78D8-4C63-8E43-B864D1D7F200}"/>
    <cellStyle name="20% - Accent5 4 3 11" xfId="10134" xr:uid="{BD36034F-2980-4636-9ABC-A2A65C98869A}"/>
    <cellStyle name="20% - Accent5 4 3 2" xfId="10135" xr:uid="{73D7D3C7-0E22-490E-ACC7-4037E55FCB99}"/>
    <cellStyle name="20% - Accent5 4 3 2 2" xfId="10136" xr:uid="{3E6749E7-4ADB-4D4E-A207-FD077568FBA4}"/>
    <cellStyle name="20% - Accent5 4 3 2 2 2" xfId="10137" xr:uid="{CD15CE28-3A0C-46FF-9BA3-FD1386749F3B}"/>
    <cellStyle name="20% - Accent5 4 3 2 2 2 2" xfId="10138" xr:uid="{EEE62E6F-ED26-42D4-B531-90CE7363727A}"/>
    <cellStyle name="20% - Accent5 4 3 2 2 3" xfId="10139" xr:uid="{95FBA4F7-5ACE-420A-BCFB-0CFFCE134927}"/>
    <cellStyle name="20% - Accent5 4 3 2 2 3 2" xfId="10140" xr:uid="{A2539D0C-F838-4822-86BC-0213D1B3D9FA}"/>
    <cellStyle name="20% - Accent5 4 3 2 2 4" xfId="10141" xr:uid="{BBFC4A51-D0D3-45DF-BF6B-4130ABD4D662}"/>
    <cellStyle name="20% - Accent5 4 3 2 3" xfId="10142" xr:uid="{19BC7404-ACA3-49F3-87EF-C813EA6ABE81}"/>
    <cellStyle name="20% - Accent5 4 3 2 3 2" xfId="10143" xr:uid="{CD693A77-7BCE-4059-9525-86D5A82BEA9A}"/>
    <cellStyle name="20% - Accent5 4 3 2 4" xfId="10144" xr:uid="{4984E998-5257-4706-9522-2AE0AA5DA154}"/>
    <cellStyle name="20% - Accent5 4 3 2 4 2" xfId="10145" xr:uid="{758F90D6-8D35-4208-9D23-BA5801F8DC92}"/>
    <cellStyle name="20% - Accent5 4 3 2 5" xfId="10146" xr:uid="{26C75076-AFC5-4D9C-B85C-79868BBA900B}"/>
    <cellStyle name="20% - Accent5 4 3 2 5 2" xfId="10147" xr:uid="{2B27B0C2-32FF-4D35-9D40-02CED86E144F}"/>
    <cellStyle name="20% - Accent5 4 3 2 6" xfId="10148" xr:uid="{F41EBEE9-9022-4F6E-B6E5-262A52228C6B}"/>
    <cellStyle name="20% - Accent5 4 3 2 6 2" xfId="10149" xr:uid="{10923F16-07FD-4BD0-904A-8EF2B74907EE}"/>
    <cellStyle name="20% - Accent5 4 3 2 7" xfId="10150" xr:uid="{2F911B72-6C5A-4B41-9ACD-8D9317D8A76D}"/>
    <cellStyle name="20% - Accent5 4 3 2 7 2" xfId="10151" xr:uid="{8F513D8C-2901-40B8-8C13-A965AA889FDB}"/>
    <cellStyle name="20% - Accent5 4 3 2 8" xfId="10152" xr:uid="{9E484961-B69E-4EDC-873A-36EBCCD32FA4}"/>
    <cellStyle name="20% - Accent5 4 3 3" xfId="10153" xr:uid="{1E2979F4-0466-4C58-B0D8-C996CD79B691}"/>
    <cellStyle name="20% - Accent5 4 3 3 2" xfId="10154" xr:uid="{0DE5BE8D-A2DF-4558-909D-901757BE2B42}"/>
    <cellStyle name="20% - Accent5 4 3 3 2 2" xfId="10155" xr:uid="{65079485-74B6-4068-B4A3-552C117DB259}"/>
    <cellStyle name="20% - Accent5 4 3 3 2 2 2" xfId="10156" xr:uid="{ADCD6BBE-73A2-4EDD-BAE8-080C1774F73A}"/>
    <cellStyle name="20% - Accent5 4 3 3 2 3" xfId="10157" xr:uid="{B5921BDE-B494-4ED2-80BC-E9899947C68B}"/>
    <cellStyle name="20% - Accent5 4 3 3 2 3 2" xfId="10158" xr:uid="{447DB72B-D063-41E5-9624-F546796E6BF4}"/>
    <cellStyle name="20% - Accent5 4 3 3 2 4" xfId="10159" xr:uid="{AD3A0D66-11AF-46B3-9238-98F9C27DECE8}"/>
    <cellStyle name="20% - Accent5 4 3 3 3" xfId="10160" xr:uid="{92AF9172-4530-4C49-9E5C-F5593CEA2F77}"/>
    <cellStyle name="20% - Accent5 4 3 3 3 2" xfId="10161" xr:uid="{DBDFAC8B-6B15-40C7-8290-A67213C4B6A1}"/>
    <cellStyle name="20% - Accent5 4 3 3 4" xfId="10162" xr:uid="{6C1E8AEB-148B-4913-89BD-CCB6EC857CB6}"/>
    <cellStyle name="20% - Accent5 4 3 3 4 2" xfId="10163" xr:uid="{9F9B2D4C-EC41-4C8A-8249-515BDFA16591}"/>
    <cellStyle name="20% - Accent5 4 3 3 5" xfId="10164" xr:uid="{9900EC17-6138-441E-AEF5-F15A3543863B}"/>
    <cellStyle name="20% - Accent5 4 3 3 5 2" xfId="10165" xr:uid="{C5A143A5-0C5D-4B41-9D02-BC9C200D95F0}"/>
    <cellStyle name="20% - Accent5 4 3 3 6" xfId="10166" xr:uid="{089D7284-9D84-461E-AE48-30902CCB61ED}"/>
    <cellStyle name="20% - Accent5 4 3 4" xfId="10167" xr:uid="{2B9E7C5D-6007-48F3-B5E5-2AEE81AF6433}"/>
    <cellStyle name="20% - Accent5 4 3 4 2" xfId="10168" xr:uid="{31600D11-649A-4862-8A43-B227E65CF846}"/>
    <cellStyle name="20% - Accent5 4 3 4 2 2" xfId="10169" xr:uid="{7B64D9CA-8E2A-45F1-BF5F-143DF833C360}"/>
    <cellStyle name="20% - Accent5 4 3 4 3" xfId="10170" xr:uid="{1548FF69-AF0C-43B5-8BDC-363E37B87D99}"/>
    <cellStyle name="20% - Accent5 4 3 4 3 2" xfId="10171" xr:uid="{2DBF40CB-F546-41BD-BAFC-6332A8ADF45F}"/>
    <cellStyle name="20% - Accent5 4 3 4 4" xfId="10172" xr:uid="{483DB6DE-38E1-48AE-A7B7-D52F1AF75AB3}"/>
    <cellStyle name="20% - Accent5 4 3 5" xfId="10173" xr:uid="{7D51D16F-248C-4E99-8FDC-66CEBC6ECEA9}"/>
    <cellStyle name="20% - Accent5 4 3 5 2" xfId="10174" xr:uid="{58C60E0F-0D19-4BC1-A978-64ED169477B5}"/>
    <cellStyle name="20% - Accent5 4 3 6" xfId="10175" xr:uid="{4783666C-64F1-4278-BB29-4472E103E30F}"/>
    <cellStyle name="20% - Accent5 4 3 6 2" xfId="10176" xr:uid="{D8A9CD60-0FAD-4596-A319-439118E01742}"/>
    <cellStyle name="20% - Accent5 4 3 7" xfId="10177" xr:uid="{710F9AF6-5A27-4D30-A6F4-65E16AF4FCDB}"/>
    <cellStyle name="20% - Accent5 4 3 7 2" xfId="10178" xr:uid="{9BB7A03B-7CCE-42DB-9D02-B1F9EC5B488A}"/>
    <cellStyle name="20% - Accent5 4 3 8" xfId="10179" xr:uid="{A0177CCA-0443-49F4-8C31-D4B4940C3687}"/>
    <cellStyle name="20% - Accent5 4 3 8 2" xfId="10180" xr:uid="{928CE58C-0EA9-4045-AED1-896161998BF5}"/>
    <cellStyle name="20% - Accent5 4 3 9" xfId="10181" xr:uid="{5A752D13-0DC8-46B3-B2C2-F6833EAB1959}"/>
    <cellStyle name="20% - Accent5 4 3 9 2" xfId="10182" xr:uid="{70A2155B-1888-49CC-81BD-1AC7BDF51E01}"/>
    <cellStyle name="20% - Accent5 4 4" xfId="10183" xr:uid="{5DFB4950-6190-4026-8721-02E5D3454D8D}"/>
    <cellStyle name="20% - Accent5 4 4 10" xfId="10184" xr:uid="{40B16547-F2C5-4003-82BC-87A4FFC6D044}"/>
    <cellStyle name="20% - Accent5 4 4 2" xfId="10185" xr:uid="{B02B5115-2E9F-4F24-9973-D2BF0C7B6D2A}"/>
    <cellStyle name="20% - Accent5 4 4 2 2" xfId="10186" xr:uid="{60A14C75-E23C-48E4-ABDD-67105C5EAA9E}"/>
    <cellStyle name="20% - Accent5 4 4 2 2 2" xfId="10187" xr:uid="{C0BA80A6-818F-4D15-8B20-D13199C3D656}"/>
    <cellStyle name="20% - Accent5 4 4 2 2 2 2" xfId="10188" xr:uid="{5E7AB484-8484-418E-97B2-8E1BEE1A303D}"/>
    <cellStyle name="20% - Accent5 4 4 2 2 3" xfId="10189" xr:uid="{AEC16C3D-75E1-406A-93C8-CC3B2DEC2CEF}"/>
    <cellStyle name="20% - Accent5 4 4 2 2 3 2" xfId="10190" xr:uid="{C8B60CAB-2CBD-4DD8-8D4E-618874E86AE6}"/>
    <cellStyle name="20% - Accent5 4 4 2 2 4" xfId="10191" xr:uid="{D6054B2F-13A6-41B1-9EDE-59950FBA6D70}"/>
    <cellStyle name="20% - Accent5 4 4 2 3" xfId="10192" xr:uid="{3A694201-4176-42FD-9A75-4F3214BC47B3}"/>
    <cellStyle name="20% - Accent5 4 4 2 3 2" xfId="10193" xr:uid="{2C3C8D47-FD17-4707-90CC-5B23AF91931A}"/>
    <cellStyle name="20% - Accent5 4 4 2 4" xfId="10194" xr:uid="{E51426B0-4A1B-4AA4-B618-2D9EEDC3B4C1}"/>
    <cellStyle name="20% - Accent5 4 4 2 4 2" xfId="10195" xr:uid="{BE778BFB-D459-48DC-906A-A004C3E34357}"/>
    <cellStyle name="20% - Accent5 4 4 2 5" xfId="10196" xr:uid="{722FCC83-63B6-44FD-9019-5A5708D5C7D9}"/>
    <cellStyle name="20% - Accent5 4 4 2 5 2" xfId="10197" xr:uid="{10EA6AD6-3175-4547-8E87-3EDF1FEEC77C}"/>
    <cellStyle name="20% - Accent5 4 4 2 6" xfId="10198" xr:uid="{43C7CBFA-ABAD-4BBD-9DAF-2E68D176D5FD}"/>
    <cellStyle name="20% - Accent5 4 4 3" xfId="10199" xr:uid="{0B9C175C-A070-4C94-83A9-CB5ECAB52E05}"/>
    <cellStyle name="20% - Accent5 4 4 3 2" xfId="10200" xr:uid="{48093848-B092-4DC5-BEA2-381B3A7D5BAD}"/>
    <cellStyle name="20% - Accent5 4 4 3 2 2" xfId="10201" xr:uid="{2D88B8DA-5972-4E63-974C-8F1A53379CE0}"/>
    <cellStyle name="20% - Accent5 4 4 3 2 2 2" xfId="10202" xr:uid="{AA82C790-7489-44F2-BE6E-62144B69642C}"/>
    <cellStyle name="20% - Accent5 4 4 3 2 3" xfId="10203" xr:uid="{8AFE8A75-7C49-403E-A76C-4112404103D0}"/>
    <cellStyle name="20% - Accent5 4 4 3 2 3 2" xfId="10204" xr:uid="{12A57618-D7B0-42F5-8A57-FB16C5D5B9BD}"/>
    <cellStyle name="20% - Accent5 4 4 3 2 4" xfId="10205" xr:uid="{EE4FC108-4297-4698-A8EF-C210BF1ED9D9}"/>
    <cellStyle name="20% - Accent5 4 4 3 3" xfId="10206" xr:uid="{2A074EAE-CF7F-49BA-9D4D-011F3581524B}"/>
    <cellStyle name="20% - Accent5 4 4 3 3 2" xfId="10207" xr:uid="{FEC1FAE9-183A-48FA-9CFA-24CD557B26A1}"/>
    <cellStyle name="20% - Accent5 4 4 3 4" xfId="10208" xr:uid="{5D99E230-2C8E-4BA9-899A-D129D4C3357D}"/>
    <cellStyle name="20% - Accent5 4 4 3 4 2" xfId="10209" xr:uid="{D32509E2-E85B-44FC-9B8E-F58A0950B882}"/>
    <cellStyle name="20% - Accent5 4 4 3 5" xfId="10210" xr:uid="{153023A2-75E6-42B6-B6CC-8F0BE94870D4}"/>
    <cellStyle name="20% - Accent5 4 4 3 5 2" xfId="10211" xr:uid="{044B103D-0EB4-4279-8E00-8CDCE2C4C123}"/>
    <cellStyle name="20% - Accent5 4 4 3 6" xfId="10212" xr:uid="{5D33A0C2-5778-48AD-9C22-38F9731C5183}"/>
    <cellStyle name="20% - Accent5 4 4 4" xfId="10213" xr:uid="{CC05D9CA-DD3F-44CD-9FC2-57E189B1CDC5}"/>
    <cellStyle name="20% - Accent5 4 4 4 2" xfId="10214" xr:uid="{C70E5E06-2596-43BC-A779-23FD52D8E7BE}"/>
    <cellStyle name="20% - Accent5 4 4 4 2 2" xfId="10215" xr:uid="{26E18526-8C0D-430E-8636-FCAFC9A6CDF5}"/>
    <cellStyle name="20% - Accent5 4 4 4 3" xfId="10216" xr:uid="{F43686F1-5049-4B9E-B760-24A87A86A8F9}"/>
    <cellStyle name="20% - Accent5 4 4 4 3 2" xfId="10217" xr:uid="{0DE5CBBE-069B-4C56-937A-E9648F02C14B}"/>
    <cellStyle name="20% - Accent5 4 4 4 4" xfId="10218" xr:uid="{946764D4-91B5-4AC6-B12C-64E61728714E}"/>
    <cellStyle name="20% - Accent5 4 4 5" xfId="10219" xr:uid="{8C093471-A70C-4438-8FAC-FBC4DA2D885B}"/>
    <cellStyle name="20% - Accent5 4 4 5 2" xfId="10220" xr:uid="{D642A760-8728-4140-9D57-B24A95C44FE0}"/>
    <cellStyle name="20% - Accent5 4 4 6" xfId="10221" xr:uid="{D14128CB-20C0-4DFB-8F64-E5C7809617BA}"/>
    <cellStyle name="20% - Accent5 4 4 6 2" xfId="10222" xr:uid="{4FF8C5AA-F909-4592-9B54-014E53F0FAFA}"/>
    <cellStyle name="20% - Accent5 4 4 7" xfId="10223" xr:uid="{E9A70028-B74A-4A7B-A971-36B8D28A5746}"/>
    <cellStyle name="20% - Accent5 4 4 7 2" xfId="10224" xr:uid="{90BED3E5-2A4F-4182-9B0B-ACFC7357FDE9}"/>
    <cellStyle name="20% - Accent5 4 4 8" xfId="10225" xr:uid="{5E72CEBA-60B9-477D-8F68-56E18E4448C6}"/>
    <cellStyle name="20% - Accent5 4 4 8 2" xfId="10226" xr:uid="{D4E160C2-D162-474F-8A94-71BDC45D7A29}"/>
    <cellStyle name="20% - Accent5 4 4 9" xfId="10227" xr:uid="{EA7903E3-C6B8-4E61-813D-AF6755B2D6D3}"/>
    <cellStyle name="20% - Accent5 4 4 9 2" xfId="10228" xr:uid="{0BB255BD-BB21-49BB-853D-00E66F076C60}"/>
    <cellStyle name="20% - Accent5 4 5" xfId="10229" xr:uid="{890E9404-CB39-4ECF-B228-9B9DC40B164A}"/>
    <cellStyle name="20% - Accent5 4 5 2" xfId="10230" xr:uid="{DB963A24-5C57-4EC9-9A16-02B125E82262}"/>
    <cellStyle name="20% - Accent5 4 5 2 2" xfId="10231" xr:uid="{062AA0DF-DB3F-45A9-A5E3-08DD69A47431}"/>
    <cellStyle name="20% - Accent5 4 5 2 2 2" xfId="10232" xr:uid="{850CAA42-7946-4B1A-8D1F-520DF808A055}"/>
    <cellStyle name="20% - Accent5 4 5 2 2 2 2" xfId="10233" xr:uid="{E083896A-9A2C-401B-98CB-64622FE69222}"/>
    <cellStyle name="20% - Accent5 4 5 2 2 3" xfId="10234" xr:uid="{60646377-51E4-4A77-A9E4-F11FD49C9075}"/>
    <cellStyle name="20% - Accent5 4 5 2 2 3 2" xfId="10235" xr:uid="{F96CB30A-7472-45D8-BAC0-648C8B2FD2F0}"/>
    <cellStyle name="20% - Accent5 4 5 2 2 4" xfId="10236" xr:uid="{E935C3A7-4713-41CF-AE3C-346D211FF967}"/>
    <cellStyle name="20% - Accent5 4 5 2 3" xfId="10237" xr:uid="{F20979B2-CE48-484E-AB38-A2A2868BEC63}"/>
    <cellStyle name="20% - Accent5 4 5 2 3 2" xfId="10238" xr:uid="{1B2AB587-76DB-4905-AA7E-278567FD2EF5}"/>
    <cellStyle name="20% - Accent5 4 5 2 4" xfId="10239" xr:uid="{8FCC996D-70E2-4494-B39E-E421BBCF7B3E}"/>
    <cellStyle name="20% - Accent5 4 5 2 4 2" xfId="10240" xr:uid="{D1E85C24-EDF0-49CF-A332-76D5CD031409}"/>
    <cellStyle name="20% - Accent5 4 5 2 5" xfId="10241" xr:uid="{24EFD861-0F3B-4037-8A74-0FB81B3363B9}"/>
    <cellStyle name="20% - Accent5 4 5 2 5 2" xfId="10242" xr:uid="{F4A2779B-57A1-41E7-AE34-2AEFE0DED7CA}"/>
    <cellStyle name="20% - Accent5 4 5 2 6" xfId="10243" xr:uid="{6DA8EE52-245C-42E6-AD42-A857720ADBEC}"/>
    <cellStyle name="20% - Accent5 4 5 3" xfId="10244" xr:uid="{B74EB911-692E-477A-8481-F5A6FA1D20D4}"/>
    <cellStyle name="20% - Accent5 4 5 3 2" xfId="10245" xr:uid="{D17FCC5E-B127-4577-BD9A-31D4DB9CEFF0}"/>
    <cellStyle name="20% - Accent5 4 5 3 2 2" xfId="10246" xr:uid="{5C79B852-A25C-4626-A3C4-2E4D2F6CFAEA}"/>
    <cellStyle name="20% - Accent5 4 5 3 2 2 2" xfId="10247" xr:uid="{57E4D976-FC0C-4723-BB2C-1EF91AD7D92C}"/>
    <cellStyle name="20% - Accent5 4 5 3 2 3" xfId="10248" xr:uid="{CB66B609-CDED-4581-96A1-599FEDEB3527}"/>
    <cellStyle name="20% - Accent5 4 5 3 2 3 2" xfId="10249" xr:uid="{36F2B1A6-65A5-418B-81D8-43FDB0331C1F}"/>
    <cellStyle name="20% - Accent5 4 5 3 2 4" xfId="10250" xr:uid="{CC3197E7-88DB-45EE-AC97-5FAAD77D5250}"/>
    <cellStyle name="20% - Accent5 4 5 3 3" xfId="10251" xr:uid="{F1323914-98C9-4653-AF6D-38292B9A9F83}"/>
    <cellStyle name="20% - Accent5 4 5 3 3 2" xfId="10252" xr:uid="{E05F1B2E-9B1A-431F-9CB7-462D8E87ED78}"/>
    <cellStyle name="20% - Accent5 4 5 3 4" xfId="10253" xr:uid="{91FBF245-0D42-4FA1-AF80-0AB7957FBB5B}"/>
    <cellStyle name="20% - Accent5 4 5 3 4 2" xfId="10254" xr:uid="{D99AC927-D8FC-4AE2-8C34-2611804A76B6}"/>
    <cellStyle name="20% - Accent5 4 5 3 5" xfId="10255" xr:uid="{A4596B1C-56AB-43EA-BEC5-B172DB5910D1}"/>
    <cellStyle name="20% - Accent5 4 5 3 5 2" xfId="10256" xr:uid="{5BA9DC8A-3FD8-4750-938E-69CD35461B69}"/>
    <cellStyle name="20% - Accent5 4 5 3 6" xfId="10257" xr:uid="{796A3858-305E-42F6-BE5F-83829E2D5AAC}"/>
    <cellStyle name="20% - Accent5 4 5 4" xfId="10258" xr:uid="{84D88214-C76B-4175-9C27-AEC30F67D87A}"/>
    <cellStyle name="20% - Accent5 4 5 4 2" xfId="10259" xr:uid="{69CB6906-1790-4946-9F4B-1BF6FA9635A8}"/>
    <cellStyle name="20% - Accent5 4 5 4 2 2" xfId="10260" xr:uid="{29397278-4ADD-48EC-BD6D-775623B59EDB}"/>
    <cellStyle name="20% - Accent5 4 5 4 3" xfId="10261" xr:uid="{06A5FB44-384E-4925-A6EA-97A727FE8F0E}"/>
    <cellStyle name="20% - Accent5 4 5 4 3 2" xfId="10262" xr:uid="{358AAD43-A80C-44FF-A03A-FFC93D96E077}"/>
    <cellStyle name="20% - Accent5 4 5 4 4" xfId="10263" xr:uid="{24E612F3-73E8-4A7E-A2AA-BAF2EAAA87D9}"/>
    <cellStyle name="20% - Accent5 4 5 5" xfId="10264" xr:uid="{774EDCB6-B0FA-4246-946D-A1302B62951F}"/>
    <cellStyle name="20% - Accent5 4 5 5 2" xfId="10265" xr:uid="{8FFF2CCB-E820-46B8-8D16-45B47AB54CF8}"/>
    <cellStyle name="20% - Accent5 4 5 6" xfId="10266" xr:uid="{BCB11C92-57E7-4C8A-AD4B-08CA3C256FAC}"/>
    <cellStyle name="20% - Accent5 4 5 6 2" xfId="10267" xr:uid="{FA80E2B1-E0DD-4953-B536-6DC699A4F915}"/>
    <cellStyle name="20% - Accent5 4 5 7" xfId="10268" xr:uid="{37BCE977-00B9-4237-BE76-7EC0354B4CD3}"/>
    <cellStyle name="20% - Accent5 4 5 7 2" xfId="10269" xr:uid="{A8266164-3900-4BB5-A40A-D0E10D141D10}"/>
    <cellStyle name="20% - Accent5 4 5 8" xfId="10270" xr:uid="{23F0FDCD-6A2C-4408-A980-5BCB748F98E4}"/>
    <cellStyle name="20% - Accent5 4 6" xfId="10271" xr:uid="{58DBE4D8-20FB-4B54-B4E8-E2FDBB8ED196}"/>
    <cellStyle name="20% - Accent5 4 6 2" xfId="10272" xr:uid="{6FD90B9D-6154-4FE4-A076-8CB5831914E0}"/>
    <cellStyle name="20% - Accent5 4 6 2 2" xfId="10273" xr:uid="{18268686-951C-4370-B35E-3308E877E029}"/>
    <cellStyle name="20% - Accent5 4 6 2 2 2" xfId="10274" xr:uid="{AE6FB2F0-5292-4F24-A8F2-E94D6A364215}"/>
    <cellStyle name="20% - Accent5 4 6 2 3" xfId="10275" xr:uid="{FB5CC206-62F1-4E33-86A2-15DA5620FC0F}"/>
    <cellStyle name="20% - Accent5 4 6 2 3 2" xfId="10276" xr:uid="{84A178BF-ECB3-4C16-9FAF-F48847706AA8}"/>
    <cellStyle name="20% - Accent5 4 6 2 4" xfId="10277" xr:uid="{41E8CABF-EABA-471A-A0E9-D22D56EE875C}"/>
    <cellStyle name="20% - Accent5 4 6 3" xfId="10278" xr:uid="{A8C7A052-3E27-45F5-89E9-5A235F2BB7E5}"/>
    <cellStyle name="20% - Accent5 4 6 3 2" xfId="10279" xr:uid="{2AB7A4B9-2D86-4C71-8337-F63F650C04CC}"/>
    <cellStyle name="20% - Accent5 4 6 4" xfId="10280" xr:uid="{5A4D6075-FA1D-4F21-AA88-E67E2004F126}"/>
    <cellStyle name="20% - Accent5 4 6 4 2" xfId="10281" xr:uid="{E46BB0A2-9EF1-459B-B7F8-C2EEC203C3D1}"/>
    <cellStyle name="20% - Accent5 4 6 5" xfId="10282" xr:uid="{5FCC3100-7F7D-4B50-81D6-47FE029D58A0}"/>
    <cellStyle name="20% - Accent5 4 6 5 2" xfId="10283" xr:uid="{05EAF2DF-5EBC-4281-9080-9C1D3A858184}"/>
    <cellStyle name="20% - Accent5 4 6 6" xfId="10284" xr:uid="{CC6DB93F-C5BC-4C7F-A613-519C78FE9137}"/>
    <cellStyle name="20% - Accent5 4 7" xfId="10285" xr:uid="{6278AC29-AE2E-451F-9638-FBD1365AE5A0}"/>
    <cellStyle name="20% - Accent5 4 7 2" xfId="10286" xr:uid="{054BB12F-B92E-4DCF-B737-1AB7E8212E9B}"/>
    <cellStyle name="20% - Accent5 4 7 2 2" xfId="10287" xr:uid="{59617CE7-6F5D-4D31-8EE6-B0328AAD005A}"/>
    <cellStyle name="20% - Accent5 4 7 2 2 2" xfId="10288" xr:uid="{27FB7B93-6855-4453-AC1F-2EE9B7DDEA51}"/>
    <cellStyle name="20% - Accent5 4 7 2 3" xfId="10289" xr:uid="{7CE426E0-07D6-4C10-9809-117A884E7DD1}"/>
    <cellStyle name="20% - Accent5 4 7 2 3 2" xfId="10290" xr:uid="{E668729F-B04A-4D9A-ADEE-18609399DA01}"/>
    <cellStyle name="20% - Accent5 4 7 2 4" xfId="10291" xr:uid="{11B4F541-7586-4F9E-B823-46068F7BFA2F}"/>
    <cellStyle name="20% - Accent5 4 7 3" xfId="10292" xr:uid="{F6A33C91-EEE2-4BDD-BD72-5BB43160B7A6}"/>
    <cellStyle name="20% - Accent5 4 7 3 2" xfId="10293" xr:uid="{5E5A5FCF-AFA7-4C48-9FE2-17FF6EC24AF2}"/>
    <cellStyle name="20% - Accent5 4 7 4" xfId="10294" xr:uid="{59D56B01-512A-4CAC-AE0C-EC314F137057}"/>
    <cellStyle name="20% - Accent5 4 7 4 2" xfId="10295" xr:uid="{09B5AF61-4BE2-400C-B3BE-6DC25DB0070B}"/>
    <cellStyle name="20% - Accent5 4 7 5" xfId="10296" xr:uid="{C3BDA586-32C4-42D7-9C73-F5445165CD6D}"/>
    <cellStyle name="20% - Accent5 4 7 5 2" xfId="10297" xr:uid="{31725FD3-BC59-4611-8C60-B59C111C4D54}"/>
    <cellStyle name="20% - Accent5 4 7 6" xfId="10298" xr:uid="{99E419A4-7101-42F3-BC7C-EE7FCEFA7A28}"/>
    <cellStyle name="20% - Accent5 4 8" xfId="10299" xr:uid="{6F087B21-CEA9-4B47-8083-369D8BBE2094}"/>
    <cellStyle name="20% - Accent5 4 8 2" xfId="10300" xr:uid="{D7E70D23-2049-4E59-BFDD-E47B9B8FD925}"/>
    <cellStyle name="20% - Accent5 4 8 2 2" xfId="10301" xr:uid="{400F2062-FD47-46EE-A986-C354ACC99831}"/>
    <cellStyle name="20% - Accent5 4 8 3" xfId="10302" xr:uid="{AD8F240D-C219-40B0-B9C7-249E764EEDFF}"/>
    <cellStyle name="20% - Accent5 4 8 3 2" xfId="10303" xr:uid="{836CEEB7-BC30-408C-B6B6-33565A44B0BE}"/>
    <cellStyle name="20% - Accent5 4 8 4" xfId="10304" xr:uid="{A917661D-1EF7-4DEB-B0A7-F2E9C46E3D28}"/>
    <cellStyle name="20% - Accent5 4 9" xfId="10305" xr:uid="{7B465EFB-FDE1-48AB-8AC6-A53CD14D09EA}"/>
    <cellStyle name="20% - Accent5 4 9 2" xfId="10306" xr:uid="{B7E7962E-4EC7-487F-B3AD-ABDC0AC0D90C}"/>
    <cellStyle name="20% - Accent5 5" xfId="10307" xr:uid="{DBA63FDA-AA83-43A3-AE1E-F7884CF47598}"/>
    <cellStyle name="20% - Accent5 5 10" xfId="10308" xr:uid="{67DD34BD-1239-41F5-A5EC-26A0A772C8BA}"/>
    <cellStyle name="20% - Accent5 5 10 2" xfId="10309" xr:uid="{88C0B599-4EF7-4C2E-8354-7726EF110D17}"/>
    <cellStyle name="20% - Accent5 5 11" xfId="10310" xr:uid="{5DC5EB3C-71A8-4C26-9AC8-AA65F6965BD3}"/>
    <cellStyle name="20% - Accent5 5 11 2" xfId="10311" xr:uid="{E8E1596D-6DA0-479A-B92F-276C7C6C86FE}"/>
    <cellStyle name="20% - Accent5 5 12" xfId="10312" xr:uid="{0E8C642A-60A6-4D61-A564-D4ED9F9C50A7}"/>
    <cellStyle name="20% - Accent5 5 12 2" xfId="10313" xr:uid="{6E2EC8DF-8AE8-438C-825E-E6F706EBFF53}"/>
    <cellStyle name="20% - Accent5 5 13" xfId="10314" xr:uid="{678F7E8E-9630-4889-8181-FAC17D84A785}"/>
    <cellStyle name="20% - Accent5 5 13 2" xfId="10315" xr:uid="{F1A7FDA6-A2D9-46AE-93F3-85A0C449FA08}"/>
    <cellStyle name="20% - Accent5 5 14" xfId="10316" xr:uid="{80F0B3D9-626C-4315-B71E-A5EC6DCBE7C6}"/>
    <cellStyle name="20% - Accent5 5 15" xfId="10317" xr:uid="{03B8522F-695B-4B8B-9A5F-1EEFE62D0B2D}"/>
    <cellStyle name="20% - Accent5 5 2" xfId="10318" xr:uid="{ABA9166E-4AF1-48DF-BD80-A80D1CFDE455}"/>
    <cellStyle name="20% - Accent5 5 2 10" xfId="10319" xr:uid="{2D848C52-4378-42FA-AE70-4AE6F2884B85}"/>
    <cellStyle name="20% - Accent5 5 2 10 2" xfId="10320" xr:uid="{5FD07787-A75D-4CE0-9BCA-6BB789E7CF4C}"/>
    <cellStyle name="20% - Accent5 5 2 11" xfId="10321" xr:uid="{4BA716B3-5A4D-49CD-967B-69C483FA874A}"/>
    <cellStyle name="20% - Accent5 5 2 11 2" xfId="10322" xr:uid="{0A94558D-E7A8-472E-9E9D-F106298EECB5}"/>
    <cellStyle name="20% - Accent5 5 2 12" xfId="10323" xr:uid="{9F1AD32B-ABF0-434C-9610-CCE7A4EA44F2}"/>
    <cellStyle name="20% - Accent5 5 2 13" xfId="10324" xr:uid="{1867F943-CA88-4CE9-AACA-3990EAFB11A0}"/>
    <cellStyle name="20% - Accent5 5 2 2" xfId="10325" xr:uid="{AC47D3BD-F848-445C-B223-FEC834614EC9}"/>
    <cellStyle name="20% - Accent5 5 2 2 10" xfId="10326" xr:uid="{0B7FC672-C9E3-4D65-9901-0255675DA1EB}"/>
    <cellStyle name="20% - Accent5 5 2 2 11" xfId="10327" xr:uid="{52856042-6549-4A6D-8D6E-5A14855FEEC3}"/>
    <cellStyle name="20% - Accent5 5 2 2 2" xfId="10328" xr:uid="{CE99E51E-B31C-476C-9199-BAFFE1827348}"/>
    <cellStyle name="20% - Accent5 5 2 2 2 2" xfId="10329" xr:uid="{96D6A776-6E04-4176-AD18-9046B03CBD12}"/>
    <cellStyle name="20% - Accent5 5 2 2 2 2 2" xfId="10330" xr:uid="{8041438A-EEDB-47BF-89CA-8E0E4AB93C04}"/>
    <cellStyle name="20% - Accent5 5 2 2 2 2 2 2" xfId="10331" xr:uid="{8B4BEDEA-5A84-407D-9C1E-D0EAFF1D7069}"/>
    <cellStyle name="20% - Accent5 5 2 2 2 2 3" xfId="10332" xr:uid="{C99500B3-B6F7-4C6B-88C0-B3C564C21045}"/>
    <cellStyle name="20% - Accent5 5 2 2 2 2 3 2" xfId="10333" xr:uid="{74D3BD07-8C62-4BAE-902F-ED0B4B9BAFA6}"/>
    <cellStyle name="20% - Accent5 5 2 2 2 2 4" xfId="10334" xr:uid="{7E2BE381-0134-4C10-B993-B5E5FE60ABE5}"/>
    <cellStyle name="20% - Accent5 5 2 2 2 3" xfId="10335" xr:uid="{2BBF3AC7-2ECF-4C1F-8C63-930E5C2AC63C}"/>
    <cellStyle name="20% - Accent5 5 2 2 2 3 2" xfId="10336" xr:uid="{E5853D18-4865-4F3A-A059-3B38F364836C}"/>
    <cellStyle name="20% - Accent5 5 2 2 2 4" xfId="10337" xr:uid="{EB7FE67A-E069-474E-A783-52E9BBE57579}"/>
    <cellStyle name="20% - Accent5 5 2 2 2 4 2" xfId="10338" xr:uid="{16E95A8B-4278-4F66-8EB9-C1834D64A19B}"/>
    <cellStyle name="20% - Accent5 5 2 2 2 5" xfId="10339" xr:uid="{7BCDA754-0881-46D1-8B8B-3EA39CD0A8C4}"/>
    <cellStyle name="20% - Accent5 5 2 2 2 5 2" xfId="10340" xr:uid="{B786C3F4-2EFC-4D48-8268-332B7676F4A2}"/>
    <cellStyle name="20% - Accent5 5 2 2 2 6" xfId="10341" xr:uid="{55A53F38-0774-4485-821B-F2BAABDE1887}"/>
    <cellStyle name="20% - Accent5 5 2 2 3" xfId="10342" xr:uid="{40A2F9C6-65FE-4319-9F13-C02785D43672}"/>
    <cellStyle name="20% - Accent5 5 2 2 3 2" xfId="10343" xr:uid="{658952AD-D45E-47FC-8486-6C492F15439B}"/>
    <cellStyle name="20% - Accent5 5 2 2 3 2 2" xfId="10344" xr:uid="{91C2FC7F-371C-46B9-9B92-BDAF26B65E51}"/>
    <cellStyle name="20% - Accent5 5 2 2 3 2 2 2" xfId="10345" xr:uid="{C8EC0D4C-06D5-4747-95EC-A618A911EE29}"/>
    <cellStyle name="20% - Accent5 5 2 2 3 2 3" xfId="10346" xr:uid="{24BDFE24-AA8A-43E2-8068-9F03E274FAC4}"/>
    <cellStyle name="20% - Accent5 5 2 2 3 2 3 2" xfId="10347" xr:uid="{C55E4571-8C31-4105-B85F-D80833A26EC7}"/>
    <cellStyle name="20% - Accent5 5 2 2 3 2 4" xfId="10348" xr:uid="{220F57B5-E84B-41B5-8389-48CDC60CA7BF}"/>
    <cellStyle name="20% - Accent5 5 2 2 3 3" xfId="10349" xr:uid="{00D662F6-4518-4F2F-92FB-4C8F851FD408}"/>
    <cellStyle name="20% - Accent5 5 2 2 3 3 2" xfId="10350" xr:uid="{7FC3345F-95F2-4AAA-9971-2477448FEB2C}"/>
    <cellStyle name="20% - Accent5 5 2 2 3 4" xfId="10351" xr:uid="{E385EC3A-1145-4FEA-AE10-52E6F3A188DA}"/>
    <cellStyle name="20% - Accent5 5 2 2 3 4 2" xfId="10352" xr:uid="{2271F603-74A3-4B90-80AB-3E1A7639EBE5}"/>
    <cellStyle name="20% - Accent5 5 2 2 3 5" xfId="10353" xr:uid="{1CFD4D07-B01E-4CB7-82F8-7B8F23DB842A}"/>
    <cellStyle name="20% - Accent5 5 2 2 3 5 2" xfId="10354" xr:uid="{A48F8945-2424-44B2-A4F0-9A93DCE130FC}"/>
    <cellStyle name="20% - Accent5 5 2 2 3 6" xfId="10355" xr:uid="{53DE9BF1-200E-4B12-99B3-2BB095CFE55B}"/>
    <cellStyle name="20% - Accent5 5 2 2 4" xfId="10356" xr:uid="{2D5C902B-6DEA-4B29-8863-03BEB237C429}"/>
    <cellStyle name="20% - Accent5 5 2 2 4 2" xfId="10357" xr:uid="{636FD67A-37AC-45BB-AACE-850EE8FA0A33}"/>
    <cellStyle name="20% - Accent5 5 2 2 4 2 2" xfId="10358" xr:uid="{51FEDCBC-CCEA-42AB-9642-3B837E5A82C7}"/>
    <cellStyle name="20% - Accent5 5 2 2 4 3" xfId="10359" xr:uid="{386A7114-5E4B-43C6-AC9E-51F5CC2382AB}"/>
    <cellStyle name="20% - Accent5 5 2 2 4 3 2" xfId="10360" xr:uid="{47E6C0CF-1C22-49C6-BE4A-7B35DB067624}"/>
    <cellStyle name="20% - Accent5 5 2 2 4 4" xfId="10361" xr:uid="{B617BFB9-1560-48AD-A496-22B47C17B090}"/>
    <cellStyle name="20% - Accent5 5 2 2 5" xfId="10362" xr:uid="{4FF57FF2-2DC9-454B-80F0-55125C2B2DDF}"/>
    <cellStyle name="20% - Accent5 5 2 2 5 2" xfId="10363" xr:uid="{D9B639E2-DA58-470D-A1D4-956F71AECE81}"/>
    <cellStyle name="20% - Accent5 5 2 2 6" xfId="10364" xr:uid="{84272BE8-0A2C-46D9-91CB-D67420D31475}"/>
    <cellStyle name="20% - Accent5 5 2 2 6 2" xfId="10365" xr:uid="{E5FBAAE5-5E88-43A8-A7FB-7D6CBC2996B6}"/>
    <cellStyle name="20% - Accent5 5 2 2 7" xfId="10366" xr:uid="{42277B7E-1EA9-499C-9AEA-C10E4B42C927}"/>
    <cellStyle name="20% - Accent5 5 2 2 7 2" xfId="10367" xr:uid="{543F30C2-7413-48BD-847B-6F834F6B8538}"/>
    <cellStyle name="20% - Accent5 5 2 2 8" xfId="10368" xr:uid="{A4D2BBC3-1C87-4608-9D61-6D70F04513B7}"/>
    <cellStyle name="20% - Accent5 5 2 2 8 2" xfId="10369" xr:uid="{E61D25B5-1326-4CE4-8642-6395FE334CC7}"/>
    <cellStyle name="20% - Accent5 5 2 2 9" xfId="10370" xr:uid="{A21A58BE-DC71-4A24-9449-84AB6036651D}"/>
    <cellStyle name="20% - Accent5 5 2 2 9 2" xfId="10371" xr:uid="{28E125CF-4FD8-4717-8B98-6F0B74570C8A}"/>
    <cellStyle name="20% - Accent5 5 2 3" xfId="10372" xr:uid="{8BAC08D4-B9A5-4F83-AF33-2DA09FB1F3B0}"/>
    <cellStyle name="20% - Accent5 5 2 3 2" xfId="10373" xr:uid="{1327725A-8A08-47C0-9E2C-1471217D086A}"/>
    <cellStyle name="20% - Accent5 5 2 3 2 2" xfId="10374" xr:uid="{6E80721A-BB2F-49D8-B0A9-CD923125920B}"/>
    <cellStyle name="20% - Accent5 5 2 3 2 2 2" xfId="10375" xr:uid="{7460B294-94F2-4532-B0DB-3816FE67FA87}"/>
    <cellStyle name="20% - Accent5 5 2 3 2 2 2 2" xfId="10376" xr:uid="{61C0388A-AD7C-4C84-B25F-5DB935D52A44}"/>
    <cellStyle name="20% - Accent5 5 2 3 2 2 3" xfId="10377" xr:uid="{BA64FAD5-0E2E-4469-9050-151BFA7E6581}"/>
    <cellStyle name="20% - Accent5 5 2 3 2 2 3 2" xfId="10378" xr:uid="{589634EC-8CF8-437D-AA90-AF9118509290}"/>
    <cellStyle name="20% - Accent5 5 2 3 2 2 4" xfId="10379" xr:uid="{BE94F294-8EB9-4C22-A063-8BACDF6DBFE8}"/>
    <cellStyle name="20% - Accent5 5 2 3 2 3" xfId="10380" xr:uid="{63D0F5D0-180A-46B7-B068-107C64ACCBDC}"/>
    <cellStyle name="20% - Accent5 5 2 3 2 3 2" xfId="10381" xr:uid="{26F0D5AE-5564-4401-961A-98320C4C9B51}"/>
    <cellStyle name="20% - Accent5 5 2 3 2 4" xfId="10382" xr:uid="{D5159B20-FBF0-42D6-92A3-8E9987D5EBD0}"/>
    <cellStyle name="20% - Accent5 5 2 3 2 4 2" xfId="10383" xr:uid="{325B691E-4BAD-412A-9E3E-1E4876449D09}"/>
    <cellStyle name="20% - Accent5 5 2 3 2 5" xfId="10384" xr:uid="{9330A070-6AAA-4C20-8CDC-E298F8F6A622}"/>
    <cellStyle name="20% - Accent5 5 2 3 2 5 2" xfId="10385" xr:uid="{C48054E3-7F82-4BBE-81D2-5685BDF70147}"/>
    <cellStyle name="20% - Accent5 5 2 3 2 6" xfId="10386" xr:uid="{AF637C01-78F7-4531-8168-41A010F74DE6}"/>
    <cellStyle name="20% - Accent5 5 2 3 3" xfId="10387" xr:uid="{3D110203-1E6E-4E46-89BB-9E38FB9F0CBC}"/>
    <cellStyle name="20% - Accent5 5 2 3 3 2" xfId="10388" xr:uid="{4D51DE87-24D7-40C6-9BA8-3D9E8509E387}"/>
    <cellStyle name="20% - Accent5 5 2 3 3 2 2" xfId="10389" xr:uid="{540ABDE3-D993-4DCA-9F2D-C6EB99ED595E}"/>
    <cellStyle name="20% - Accent5 5 2 3 3 2 2 2" xfId="10390" xr:uid="{32C491C3-1482-4F2E-9D61-506709F34C18}"/>
    <cellStyle name="20% - Accent5 5 2 3 3 2 3" xfId="10391" xr:uid="{704DCFC8-FF6B-4E00-BA97-CB2EDF8B1915}"/>
    <cellStyle name="20% - Accent5 5 2 3 3 2 3 2" xfId="10392" xr:uid="{DDA85A83-A472-42EE-BF93-5299CA96E952}"/>
    <cellStyle name="20% - Accent5 5 2 3 3 2 4" xfId="10393" xr:uid="{C2645D5C-70E1-4873-86F1-23DDC60CF9D3}"/>
    <cellStyle name="20% - Accent5 5 2 3 3 3" xfId="10394" xr:uid="{CE4E0EC1-48E9-417C-959D-13DFD7007E73}"/>
    <cellStyle name="20% - Accent5 5 2 3 3 3 2" xfId="10395" xr:uid="{6EAF6969-28CD-4D51-86DE-ACB0BAA299F5}"/>
    <cellStyle name="20% - Accent5 5 2 3 3 4" xfId="10396" xr:uid="{54DCAD38-21DF-4448-B1E1-4E9CA6B9F9B9}"/>
    <cellStyle name="20% - Accent5 5 2 3 3 4 2" xfId="10397" xr:uid="{C6EE114F-EF49-4738-9501-0FD4297114AE}"/>
    <cellStyle name="20% - Accent5 5 2 3 3 5" xfId="10398" xr:uid="{60F79520-FD22-4E23-BB5A-0A5C6231AD22}"/>
    <cellStyle name="20% - Accent5 5 2 3 3 5 2" xfId="10399" xr:uid="{A8C4CB18-DD3C-419E-A7C9-5BE391838D8D}"/>
    <cellStyle name="20% - Accent5 5 2 3 3 6" xfId="10400" xr:uid="{B943890A-7E12-4A38-AA49-0FBF79FF421A}"/>
    <cellStyle name="20% - Accent5 5 2 3 4" xfId="10401" xr:uid="{3C8B3F0C-2B83-4E82-840B-D05F359FA893}"/>
    <cellStyle name="20% - Accent5 5 2 3 4 2" xfId="10402" xr:uid="{D7681B4B-DC88-49E2-BD37-A1C3B1F9A7D5}"/>
    <cellStyle name="20% - Accent5 5 2 3 4 2 2" xfId="10403" xr:uid="{6032DF49-CBD0-4F33-B64F-4512A93E7CED}"/>
    <cellStyle name="20% - Accent5 5 2 3 4 3" xfId="10404" xr:uid="{86E794E5-8BD3-4C76-AB87-98733645B4D5}"/>
    <cellStyle name="20% - Accent5 5 2 3 4 3 2" xfId="10405" xr:uid="{F9DC40AE-A67A-4AB1-9F8D-C37962FA18BD}"/>
    <cellStyle name="20% - Accent5 5 2 3 4 4" xfId="10406" xr:uid="{D7B008D6-30C3-4C55-B72C-174939360EAF}"/>
    <cellStyle name="20% - Accent5 5 2 3 5" xfId="10407" xr:uid="{3AA8D47A-0142-429F-BD27-7386DEF89723}"/>
    <cellStyle name="20% - Accent5 5 2 3 5 2" xfId="10408" xr:uid="{86BB0673-15D6-4A6A-91D2-E05600E3C91C}"/>
    <cellStyle name="20% - Accent5 5 2 3 6" xfId="10409" xr:uid="{55F5E00D-6676-405A-BDC7-D85840107B6B}"/>
    <cellStyle name="20% - Accent5 5 2 3 6 2" xfId="10410" xr:uid="{31451C65-D7D2-4044-8D2A-B2B227C7A54D}"/>
    <cellStyle name="20% - Accent5 5 2 3 7" xfId="10411" xr:uid="{5DBDF790-6908-418D-82AD-259716E49244}"/>
    <cellStyle name="20% - Accent5 5 2 3 7 2" xfId="10412" xr:uid="{E0E85A45-19B8-42C5-8622-AE60DD8D5D41}"/>
    <cellStyle name="20% - Accent5 5 2 3 8" xfId="10413" xr:uid="{DE356DC7-F8EF-40DB-970C-A8BCB08FA151}"/>
    <cellStyle name="20% - Accent5 5 2 4" xfId="10414" xr:uid="{86331DDA-7B3F-4AA0-B568-1B5B019C419B}"/>
    <cellStyle name="20% - Accent5 5 2 4 2" xfId="10415" xr:uid="{6960782F-A575-4BD4-9EE4-D4CA4FE5A399}"/>
    <cellStyle name="20% - Accent5 5 2 4 2 2" xfId="10416" xr:uid="{A1375572-26C0-4037-943F-D9ECA06E9B10}"/>
    <cellStyle name="20% - Accent5 5 2 4 2 2 2" xfId="10417" xr:uid="{07FA0BB1-62ED-4030-9F56-DD340FD4BA91}"/>
    <cellStyle name="20% - Accent5 5 2 4 2 3" xfId="10418" xr:uid="{0BD75745-4975-4C3F-8148-806F99B06B59}"/>
    <cellStyle name="20% - Accent5 5 2 4 2 3 2" xfId="10419" xr:uid="{D173A151-3751-4195-B67F-5E91A84D0789}"/>
    <cellStyle name="20% - Accent5 5 2 4 2 4" xfId="10420" xr:uid="{C3A409D3-5966-453F-B41B-24BF54AA363B}"/>
    <cellStyle name="20% - Accent5 5 2 4 3" xfId="10421" xr:uid="{D8292485-A043-47C2-A072-629AD0029112}"/>
    <cellStyle name="20% - Accent5 5 2 4 3 2" xfId="10422" xr:uid="{74678685-048B-40AE-9C04-36D1F3963E12}"/>
    <cellStyle name="20% - Accent5 5 2 4 4" xfId="10423" xr:uid="{9DB643DB-45F3-4D6E-9ADB-65E7403B7AF5}"/>
    <cellStyle name="20% - Accent5 5 2 4 4 2" xfId="10424" xr:uid="{865DB1B7-3B4A-4CE9-BD6C-4EDA2CB63295}"/>
    <cellStyle name="20% - Accent5 5 2 4 5" xfId="10425" xr:uid="{03016CBC-FAF3-42CC-B60A-4A3E7C83CD0F}"/>
    <cellStyle name="20% - Accent5 5 2 4 5 2" xfId="10426" xr:uid="{17C86900-3691-4E8B-BCE9-60E4F22623C1}"/>
    <cellStyle name="20% - Accent5 5 2 4 6" xfId="10427" xr:uid="{DE7113A2-BEEC-4B73-9F45-79D87C05C7B3}"/>
    <cellStyle name="20% - Accent5 5 2 5" xfId="10428" xr:uid="{80606984-6707-482D-A01F-27722FDBF7D5}"/>
    <cellStyle name="20% - Accent5 5 2 5 2" xfId="10429" xr:uid="{48A4F6FE-2879-4E34-8960-704A45E8A14B}"/>
    <cellStyle name="20% - Accent5 5 2 5 2 2" xfId="10430" xr:uid="{EB334C41-7893-4A78-89CC-4EAE10DE8A5B}"/>
    <cellStyle name="20% - Accent5 5 2 5 2 2 2" xfId="10431" xr:uid="{BDF692A2-F2F4-4E40-B202-CED24FCF916E}"/>
    <cellStyle name="20% - Accent5 5 2 5 2 3" xfId="10432" xr:uid="{51A38C8F-66BE-45C1-90A4-83258FA2B4D3}"/>
    <cellStyle name="20% - Accent5 5 2 5 2 3 2" xfId="10433" xr:uid="{B3D1C607-C412-4B80-8A5E-DC289D973842}"/>
    <cellStyle name="20% - Accent5 5 2 5 2 4" xfId="10434" xr:uid="{FC5A4C63-24F5-4C35-B7EC-F169829B830B}"/>
    <cellStyle name="20% - Accent5 5 2 5 3" xfId="10435" xr:uid="{C72D8E3E-B274-4343-8B75-8FF58EB82EA0}"/>
    <cellStyle name="20% - Accent5 5 2 5 3 2" xfId="10436" xr:uid="{916CA27E-3F69-4041-B7E3-68702437EA10}"/>
    <cellStyle name="20% - Accent5 5 2 5 4" xfId="10437" xr:uid="{2BCDB662-9230-4CAB-915A-5AC0D0657577}"/>
    <cellStyle name="20% - Accent5 5 2 5 4 2" xfId="10438" xr:uid="{464B82D8-C591-49EF-8F45-F90649CE00ED}"/>
    <cellStyle name="20% - Accent5 5 2 5 5" xfId="10439" xr:uid="{DE961FE2-0778-4B33-9286-3989C18C385C}"/>
    <cellStyle name="20% - Accent5 5 2 5 5 2" xfId="10440" xr:uid="{D1EAAE7C-39E6-489F-B287-E508E96CCA73}"/>
    <cellStyle name="20% - Accent5 5 2 5 6" xfId="10441" xr:uid="{7502D9DB-E40B-4E7D-9017-8CF599ED8716}"/>
    <cellStyle name="20% - Accent5 5 2 6" xfId="10442" xr:uid="{DB25C13B-DBCD-4CFB-9CCD-B8BEC52CAF62}"/>
    <cellStyle name="20% - Accent5 5 2 6 2" xfId="10443" xr:uid="{60EA4395-0915-4E59-A8F7-702E8208E2FB}"/>
    <cellStyle name="20% - Accent5 5 2 6 2 2" xfId="10444" xr:uid="{2BC1F627-D97B-4B3D-B70B-43F4397A8670}"/>
    <cellStyle name="20% - Accent5 5 2 6 3" xfId="10445" xr:uid="{0D3A550A-45AF-4570-A950-AB64800DBF72}"/>
    <cellStyle name="20% - Accent5 5 2 6 3 2" xfId="10446" xr:uid="{83B7C101-4FFC-4AD8-AADB-D8E5D737A848}"/>
    <cellStyle name="20% - Accent5 5 2 6 4" xfId="10447" xr:uid="{5431ACBB-74F8-4C16-B9B7-6AD0696B3CA7}"/>
    <cellStyle name="20% - Accent5 5 2 7" xfId="10448" xr:uid="{73CC3A4E-DC04-4A1F-B218-741A0D5CFE0E}"/>
    <cellStyle name="20% - Accent5 5 2 7 2" xfId="10449" xr:uid="{3DC6A023-105F-4CAC-83FA-7A1DD00B1F53}"/>
    <cellStyle name="20% - Accent5 5 2 8" xfId="10450" xr:uid="{FBF64438-5674-4363-80F1-8756586417C8}"/>
    <cellStyle name="20% - Accent5 5 2 8 2" xfId="10451" xr:uid="{3A12D627-DA2B-43E7-981C-26A34B85EAF4}"/>
    <cellStyle name="20% - Accent5 5 2 9" xfId="10452" xr:uid="{7CC79432-3037-43EC-A29E-48F5D4FE10D3}"/>
    <cellStyle name="20% - Accent5 5 2 9 2" xfId="10453" xr:uid="{6A00E512-19D9-4BE4-B472-6D1B14272FBA}"/>
    <cellStyle name="20% - Accent5 5 3" xfId="10454" xr:uid="{E6A3085C-E061-423A-8B93-CE9A16BD05B5}"/>
    <cellStyle name="20% - Accent5 5 3 10" xfId="10455" xr:uid="{56EF7699-658C-4EBF-B62F-799899CCDB51}"/>
    <cellStyle name="20% - Accent5 5 3 11" xfId="10456" xr:uid="{01650605-D745-4520-83FE-4B27857F75B8}"/>
    <cellStyle name="20% - Accent5 5 3 2" xfId="10457" xr:uid="{A6774472-3C88-4957-9D7F-9C623BBD2C40}"/>
    <cellStyle name="20% - Accent5 5 3 2 2" xfId="10458" xr:uid="{9C4C26A3-19A6-4362-BA91-BAD3A660C941}"/>
    <cellStyle name="20% - Accent5 5 3 2 2 2" xfId="10459" xr:uid="{73F77859-F6D3-4065-87C1-AEA8CE9DA524}"/>
    <cellStyle name="20% - Accent5 5 3 2 2 2 2" xfId="10460" xr:uid="{DA7A3A15-616A-471D-AD40-0964B643B6BD}"/>
    <cellStyle name="20% - Accent5 5 3 2 2 3" xfId="10461" xr:uid="{2600F548-D8E4-4712-8274-268D3A793563}"/>
    <cellStyle name="20% - Accent5 5 3 2 2 3 2" xfId="10462" xr:uid="{8AF9489B-B64E-4313-9D14-9CC802C44A63}"/>
    <cellStyle name="20% - Accent5 5 3 2 2 4" xfId="10463" xr:uid="{A1502DBF-2A02-4B23-A736-415B9024A46F}"/>
    <cellStyle name="20% - Accent5 5 3 2 3" xfId="10464" xr:uid="{0BDA2256-78EB-4AA2-ADE0-777606241E82}"/>
    <cellStyle name="20% - Accent5 5 3 2 3 2" xfId="10465" xr:uid="{01BEC95F-6BE4-4153-B21B-BFB290149365}"/>
    <cellStyle name="20% - Accent5 5 3 2 4" xfId="10466" xr:uid="{834DBFA5-9AC1-449D-BD50-17B8A5C11BF5}"/>
    <cellStyle name="20% - Accent5 5 3 2 4 2" xfId="10467" xr:uid="{847BD83D-FCAC-46D2-A0B8-DF5E828118BD}"/>
    <cellStyle name="20% - Accent5 5 3 2 5" xfId="10468" xr:uid="{C153CF25-3BAE-4510-BA58-475D69EFE4BE}"/>
    <cellStyle name="20% - Accent5 5 3 2 5 2" xfId="10469" xr:uid="{F9F712C6-3D9B-40D3-A0DA-CD7BC15CB9F3}"/>
    <cellStyle name="20% - Accent5 5 3 2 6" xfId="10470" xr:uid="{03069301-C6A0-423A-AEAE-0E96169889AD}"/>
    <cellStyle name="20% - Accent5 5 3 2 6 2" xfId="10471" xr:uid="{7D505790-C244-49EC-A97C-8BEEDCF32081}"/>
    <cellStyle name="20% - Accent5 5 3 2 7" xfId="10472" xr:uid="{8C087D9D-BC18-4DD8-9DBB-B02182724B69}"/>
    <cellStyle name="20% - Accent5 5 3 2 7 2" xfId="10473" xr:uid="{E7D90BCE-6C2A-46E1-BE1D-3668E2F245ED}"/>
    <cellStyle name="20% - Accent5 5 3 2 8" xfId="10474" xr:uid="{FD1671BB-1B2B-4865-98B4-407D5D62AC72}"/>
    <cellStyle name="20% - Accent5 5 3 3" xfId="10475" xr:uid="{B5DAEF68-354D-4CF7-B204-E5DA897B2372}"/>
    <cellStyle name="20% - Accent5 5 3 3 2" xfId="10476" xr:uid="{33D09229-59E6-4AFC-991F-FF26DDD5B6A9}"/>
    <cellStyle name="20% - Accent5 5 3 3 2 2" xfId="10477" xr:uid="{892550E9-4B45-429C-B3C8-612C10D1AEA5}"/>
    <cellStyle name="20% - Accent5 5 3 3 2 2 2" xfId="10478" xr:uid="{43C51E9E-BD9C-4FAE-BBF0-E6890E3C5871}"/>
    <cellStyle name="20% - Accent5 5 3 3 2 3" xfId="10479" xr:uid="{BA6B3BDA-45AC-4D21-A8B1-34638451D8EC}"/>
    <cellStyle name="20% - Accent5 5 3 3 2 3 2" xfId="10480" xr:uid="{F5A190E7-5FC7-437E-9B44-0CF3B59885A4}"/>
    <cellStyle name="20% - Accent5 5 3 3 2 4" xfId="10481" xr:uid="{9EECEF25-E5CF-4015-AB80-172B237CE9BF}"/>
    <cellStyle name="20% - Accent5 5 3 3 3" xfId="10482" xr:uid="{22D62F49-1889-4193-B6B7-ECEA843BCE01}"/>
    <cellStyle name="20% - Accent5 5 3 3 3 2" xfId="10483" xr:uid="{780860FA-EBE1-4868-AED1-AA097820AE22}"/>
    <cellStyle name="20% - Accent5 5 3 3 4" xfId="10484" xr:uid="{1AD920BC-B5C1-4162-8A4A-A042EA999F17}"/>
    <cellStyle name="20% - Accent5 5 3 3 4 2" xfId="10485" xr:uid="{8B1549FE-50CE-489B-9913-D2A44355B31B}"/>
    <cellStyle name="20% - Accent5 5 3 3 5" xfId="10486" xr:uid="{9252CD06-7AE1-4613-8898-0483A08F1934}"/>
    <cellStyle name="20% - Accent5 5 3 3 5 2" xfId="10487" xr:uid="{7307C7EF-E654-485A-A0F7-CCE004DC3957}"/>
    <cellStyle name="20% - Accent5 5 3 3 6" xfId="10488" xr:uid="{255ABDD8-B722-48E9-AA39-BC02DE4AB688}"/>
    <cellStyle name="20% - Accent5 5 3 4" xfId="10489" xr:uid="{F3E62159-0622-4F59-9743-B012CCF2B356}"/>
    <cellStyle name="20% - Accent5 5 3 4 2" xfId="10490" xr:uid="{B333BAE1-C031-45B2-9649-36E14680500A}"/>
    <cellStyle name="20% - Accent5 5 3 4 2 2" xfId="10491" xr:uid="{4EE1AC33-05CC-474C-97C5-DB608E9F2FE3}"/>
    <cellStyle name="20% - Accent5 5 3 4 3" xfId="10492" xr:uid="{8D06D323-EB50-4E04-954D-D97D8DF5C467}"/>
    <cellStyle name="20% - Accent5 5 3 4 3 2" xfId="10493" xr:uid="{9F167DB7-E497-47DF-8375-6A16AD58E765}"/>
    <cellStyle name="20% - Accent5 5 3 4 4" xfId="10494" xr:uid="{95316D0A-361D-4605-8701-FC4AC16032C3}"/>
    <cellStyle name="20% - Accent5 5 3 5" xfId="10495" xr:uid="{8144DF50-82DC-43B5-89C7-C2DA59604EEA}"/>
    <cellStyle name="20% - Accent5 5 3 5 2" xfId="10496" xr:uid="{1C3873F6-5E8F-49E4-A2E0-8CCD3DDD8DE0}"/>
    <cellStyle name="20% - Accent5 5 3 6" xfId="10497" xr:uid="{BCCFB58D-4910-4834-BD11-29231004555B}"/>
    <cellStyle name="20% - Accent5 5 3 6 2" xfId="10498" xr:uid="{564E43F0-30ED-4528-8CAC-57DB77F6C108}"/>
    <cellStyle name="20% - Accent5 5 3 7" xfId="10499" xr:uid="{1A7A5F2C-1BF4-4BDF-9420-CBCA8E500A97}"/>
    <cellStyle name="20% - Accent5 5 3 7 2" xfId="10500" xr:uid="{992403B4-2672-4F6A-9A78-6EF11399A941}"/>
    <cellStyle name="20% - Accent5 5 3 8" xfId="10501" xr:uid="{39FCD44C-EEDD-4584-8E88-EC88FA66A3DC}"/>
    <cellStyle name="20% - Accent5 5 3 8 2" xfId="10502" xr:uid="{8E589069-3524-4F0E-ADC3-B627A1C158A9}"/>
    <cellStyle name="20% - Accent5 5 3 9" xfId="10503" xr:uid="{F5090E80-EE65-47CB-A3BF-022BA6FE435E}"/>
    <cellStyle name="20% - Accent5 5 3 9 2" xfId="10504" xr:uid="{D026C101-5258-4914-A8E1-9BB2BC5CBBD6}"/>
    <cellStyle name="20% - Accent5 5 4" xfId="10505" xr:uid="{C5E4EB34-7672-41F4-9557-AEBC1B583535}"/>
    <cellStyle name="20% - Accent5 5 4 10" xfId="10506" xr:uid="{D53F1100-BB62-428B-A7F4-8224CC25D38D}"/>
    <cellStyle name="20% - Accent5 5 4 2" xfId="10507" xr:uid="{66F24377-DBE4-45C8-8E3E-E134E874258A}"/>
    <cellStyle name="20% - Accent5 5 4 2 2" xfId="10508" xr:uid="{7C2AC5E2-130A-4D32-9A9E-D18B5B3C92B2}"/>
    <cellStyle name="20% - Accent5 5 4 2 2 2" xfId="10509" xr:uid="{8DDD9B6C-98D1-4684-964C-E53AF1E92EF7}"/>
    <cellStyle name="20% - Accent5 5 4 2 2 2 2" xfId="10510" xr:uid="{B25BDCF6-754F-45B0-A44F-9E8CFBED8D3A}"/>
    <cellStyle name="20% - Accent5 5 4 2 2 3" xfId="10511" xr:uid="{4AC1A5D3-65F6-4702-B27A-FD11E1BF9B51}"/>
    <cellStyle name="20% - Accent5 5 4 2 2 3 2" xfId="10512" xr:uid="{46FAF5EC-53C1-44E2-A041-01F6E3394ADE}"/>
    <cellStyle name="20% - Accent5 5 4 2 2 4" xfId="10513" xr:uid="{2FFE35D3-9F90-43B6-8011-0102A26F61AA}"/>
    <cellStyle name="20% - Accent5 5 4 2 3" xfId="10514" xr:uid="{0783A414-BE9C-48A7-9690-B9ED1BFA299C}"/>
    <cellStyle name="20% - Accent5 5 4 2 3 2" xfId="10515" xr:uid="{ABE70093-FCFF-4DED-A78C-F0938FBA802A}"/>
    <cellStyle name="20% - Accent5 5 4 2 4" xfId="10516" xr:uid="{B6DF775C-2A65-47E5-9786-B0055ECB3388}"/>
    <cellStyle name="20% - Accent5 5 4 2 4 2" xfId="10517" xr:uid="{41B49F3B-95B6-41BB-9FCF-1D031FB68361}"/>
    <cellStyle name="20% - Accent5 5 4 2 5" xfId="10518" xr:uid="{69FEC3F4-FC06-472D-B05E-BCA13D991DD8}"/>
    <cellStyle name="20% - Accent5 5 4 2 5 2" xfId="10519" xr:uid="{9C2CF9EF-A364-4DDD-BCBD-E301721A19C6}"/>
    <cellStyle name="20% - Accent5 5 4 2 6" xfId="10520" xr:uid="{F34F7986-FB8F-4207-A4D5-8DB7A8E2F76A}"/>
    <cellStyle name="20% - Accent5 5 4 3" xfId="10521" xr:uid="{AAC8A2C8-3C0D-4048-8BA3-F03B12689DEA}"/>
    <cellStyle name="20% - Accent5 5 4 3 2" xfId="10522" xr:uid="{C1CD9FC6-A3BD-4DA5-A4CA-1BC6C07EA61E}"/>
    <cellStyle name="20% - Accent5 5 4 3 2 2" xfId="10523" xr:uid="{79EF91B3-25A2-40FC-9B09-DACAA675D21F}"/>
    <cellStyle name="20% - Accent5 5 4 3 2 2 2" xfId="10524" xr:uid="{DC1E81F6-9C77-485F-ABF8-065A35B91F27}"/>
    <cellStyle name="20% - Accent5 5 4 3 2 3" xfId="10525" xr:uid="{09820273-BC3E-4EB2-86EA-046420602C3B}"/>
    <cellStyle name="20% - Accent5 5 4 3 2 3 2" xfId="10526" xr:uid="{65F41840-997C-47CA-AF63-52D0F3D664DA}"/>
    <cellStyle name="20% - Accent5 5 4 3 2 4" xfId="10527" xr:uid="{088B27E3-1D62-4A1B-886D-3B0BB5F4118D}"/>
    <cellStyle name="20% - Accent5 5 4 3 3" xfId="10528" xr:uid="{E2A8DDD1-19C6-4071-83D9-C15FE08A01C2}"/>
    <cellStyle name="20% - Accent5 5 4 3 3 2" xfId="10529" xr:uid="{FBEC924F-9FC4-42ED-980C-E37BB76F1829}"/>
    <cellStyle name="20% - Accent5 5 4 3 4" xfId="10530" xr:uid="{48512F58-8ED6-4350-89A7-BA06157CD986}"/>
    <cellStyle name="20% - Accent5 5 4 3 4 2" xfId="10531" xr:uid="{909B33B6-D2EC-40C4-B6AE-47B9D7261C6D}"/>
    <cellStyle name="20% - Accent5 5 4 3 5" xfId="10532" xr:uid="{F263362F-6110-4EF5-B275-ED5307DD12D5}"/>
    <cellStyle name="20% - Accent5 5 4 3 5 2" xfId="10533" xr:uid="{22A84FE0-1661-49E0-9BFE-695EC4B553DF}"/>
    <cellStyle name="20% - Accent5 5 4 3 6" xfId="10534" xr:uid="{0CC8A171-B186-4C5C-89D5-F5F332C845C7}"/>
    <cellStyle name="20% - Accent5 5 4 4" xfId="10535" xr:uid="{2172BE99-7394-43E0-BB81-FDC00992D0EE}"/>
    <cellStyle name="20% - Accent5 5 4 4 2" xfId="10536" xr:uid="{4F899FCA-8656-454B-B852-1094F758A361}"/>
    <cellStyle name="20% - Accent5 5 4 4 2 2" xfId="10537" xr:uid="{97AEF6A7-65AB-4228-A1A1-118DEAB115BD}"/>
    <cellStyle name="20% - Accent5 5 4 4 3" xfId="10538" xr:uid="{780E8866-79DE-4E46-B1D1-CB5211AA2C97}"/>
    <cellStyle name="20% - Accent5 5 4 4 3 2" xfId="10539" xr:uid="{FD3655DE-D19B-46C2-9CDA-73E48C42E4BE}"/>
    <cellStyle name="20% - Accent5 5 4 4 4" xfId="10540" xr:uid="{FF8B6257-3F1A-4E7E-B1DD-DCDD393AC7F9}"/>
    <cellStyle name="20% - Accent5 5 4 5" xfId="10541" xr:uid="{B72A718D-76D9-42CA-85BF-DCDB6D9F6CE8}"/>
    <cellStyle name="20% - Accent5 5 4 5 2" xfId="10542" xr:uid="{3C143C15-4699-409E-BA28-D24D134A099B}"/>
    <cellStyle name="20% - Accent5 5 4 6" xfId="10543" xr:uid="{4F177336-22F1-4910-990D-B5FAD70D490E}"/>
    <cellStyle name="20% - Accent5 5 4 6 2" xfId="10544" xr:uid="{719328F2-A223-4078-AE2A-7F8A66B74579}"/>
    <cellStyle name="20% - Accent5 5 4 7" xfId="10545" xr:uid="{E5741E0A-FCB6-4F11-8CEB-86CC80BE8EA3}"/>
    <cellStyle name="20% - Accent5 5 4 7 2" xfId="10546" xr:uid="{15689615-D3EC-4646-8DC8-57683CDB9BE4}"/>
    <cellStyle name="20% - Accent5 5 4 8" xfId="10547" xr:uid="{74E98024-4AAD-4470-A1E2-2BCAE5112AFA}"/>
    <cellStyle name="20% - Accent5 5 4 8 2" xfId="10548" xr:uid="{BEFCBAA3-7357-4617-9CDD-B6FB6EC42315}"/>
    <cellStyle name="20% - Accent5 5 4 9" xfId="10549" xr:uid="{763E093B-36C8-4671-8660-B901DFFD152E}"/>
    <cellStyle name="20% - Accent5 5 4 9 2" xfId="10550" xr:uid="{0F729DE6-7CFA-4869-B7DF-C78D7539998C}"/>
    <cellStyle name="20% - Accent5 5 5" xfId="10551" xr:uid="{80414EA7-E6DF-40DB-A388-E4E5EAC4EF22}"/>
    <cellStyle name="20% - Accent5 5 5 2" xfId="10552" xr:uid="{C62B6AA1-B7B6-4C7E-9464-D9CCB941A39E}"/>
    <cellStyle name="20% - Accent5 5 5 2 2" xfId="10553" xr:uid="{38F5DBF6-4537-4307-960D-F3101ECA8A64}"/>
    <cellStyle name="20% - Accent5 5 5 2 2 2" xfId="10554" xr:uid="{17E0C03B-F22A-4BDD-8375-A7BBB456343D}"/>
    <cellStyle name="20% - Accent5 5 5 2 2 2 2" xfId="10555" xr:uid="{DF5F931F-D46D-4B6D-B6F4-FF01E8BE462C}"/>
    <cellStyle name="20% - Accent5 5 5 2 2 3" xfId="10556" xr:uid="{F98ACB18-E191-4A01-A9CB-C7826237B782}"/>
    <cellStyle name="20% - Accent5 5 5 2 2 3 2" xfId="10557" xr:uid="{38278D95-EBDB-4CAA-987A-657E21562768}"/>
    <cellStyle name="20% - Accent5 5 5 2 2 4" xfId="10558" xr:uid="{F5C2CBB7-042E-4745-BDE1-5234858F1FFF}"/>
    <cellStyle name="20% - Accent5 5 5 2 3" xfId="10559" xr:uid="{44B04C8B-B61F-48BC-B33A-57312B3AD375}"/>
    <cellStyle name="20% - Accent5 5 5 2 3 2" xfId="10560" xr:uid="{8FC66E3A-4B46-47A7-B17A-12A91B7DB778}"/>
    <cellStyle name="20% - Accent5 5 5 2 4" xfId="10561" xr:uid="{80A0E849-9962-45D8-AD7E-251776D0C3C0}"/>
    <cellStyle name="20% - Accent5 5 5 2 4 2" xfId="10562" xr:uid="{6AAA78FF-A2E0-45A4-A7BA-9FE1A6BFA0A5}"/>
    <cellStyle name="20% - Accent5 5 5 2 5" xfId="10563" xr:uid="{554F2E62-DBD9-47C0-901D-A420738E7714}"/>
    <cellStyle name="20% - Accent5 5 5 2 5 2" xfId="10564" xr:uid="{5B2220BD-8F9B-4F9F-8A40-CE43C03A6626}"/>
    <cellStyle name="20% - Accent5 5 5 2 6" xfId="10565" xr:uid="{E832FA4D-5EA0-4981-A9B1-F050FC4339BC}"/>
    <cellStyle name="20% - Accent5 5 5 3" xfId="10566" xr:uid="{D92267D6-FEE3-4315-ABA0-FD99CE510A27}"/>
    <cellStyle name="20% - Accent5 5 5 3 2" xfId="10567" xr:uid="{97F831D5-7B39-461C-8C40-30AACA66C913}"/>
    <cellStyle name="20% - Accent5 5 5 3 2 2" xfId="10568" xr:uid="{EA8F90AF-CC7F-4471-A286-49F4495C5EAE}"/>
    <cellStyle name="20% - Accent5 5 5 3 2 2 2" xfId="10569" xr:uid="{3966E5CC-22BA-441A-8184-FB2429853EDE}"/>
    <cellStyle name="20% - Accent5 5 5 3 2 3" xfId="10570" xr:uid="{6C59BA3C-F5DF-4F99-B307-48F7E0B81C09}"/>
    <cellStyle name="20% - Accent5 5 5 3 2 3 2" xfId="10571" xr:uid="{0F698E6F-ECC7-4ED6-8504-5EC0781D148F}"/>
    <cellStyle name="20% - Accent5 5 5 3 2 4" xfId="10572" xr:uid="{204FBE85-5194-4496-A8FE-3900516D96BB}"/>
    <cellStyle name="20% - Accent5 5 5 3 3" xfId="10573" xr:uid="{265C825A-09FD-47D1-B0D9-80AF92339679}"/>
    <cellStyle name="20% - Accent5 5 5 3 3 2" xfId="10574" xr:uid="{860F4B74-AC60-4273-8E17-04489F23335C}"/>
    <cellStyle name="20% - Accent5 5 5 3 4" xfId="10575" xr:uid="{D5E97785-B90A-4DB9-A9DA-89E8C95E1E83}"/>
    <cellStyle name="20% - Accent5 5 5 3 4 2" xfId="10576" xr:uid="{70A16D52-0BA0-44C4-85EC-E955A3A81ABA}"/>
    <cellStyle name="20% - Accent5 5 5 3 5" xfId="10577" xr:uid="{6A7C930D-BF7B-4806-838D-B4C585C6926B}"/>
    <cellStyle name="20% - Accent5 5 5 3 5 2" xfId="10578" xr:uid="{F00178AA-F0EC-43F1-9D36-6A86C3BD3FD2}"/>
    <cellStyle name="20% - Accent5 5 5 3 6" xfId="10579" xr:uid="{38F99AB2-6342-4D2A-B61B-0B94E29C7E05}"/>
    <cellStyle name="20% - Accent5 5 5 4" xfId="10580" xr:uid="{0F8F91BC-85B8-40C8-8F7D-E18DCE2CEFA2}"/>
    <cellStyle name="20% - Accent5 5 5 4 2" xfId="10581" xr:uid="{5AEC445E-288D-488F-8A81-7496A2D3CD33}"/>
    <cellStyle name="20% - Accent5 5 5 4 2 2" xfId="10582" xr:uid="{659D259C-5AC4-486E-B255-DCF568A26663}"/>
    <cellStyle name="20% - Accent5 5 5 4 3" xfId="10583" xr:uid="{28683E60-0860-4EE0-AC67-9558C91AD117}"/>
    <cellStyle name="20% - Accent5 5 5 4 3 2" xfId="10584" xr:uid="{0EB776A3-5302-429B-B40E-6324B039FC70}"/>
    <cellStyle name="20% - Accent5 5 5 4 4" xfId="10585" xr:uid="{C3824E8B-6052-4A06-BAF6-94F16B54E628}"/>
    <cellStyle name="20% - Accent5 5 5 5" xfId="10586" xr:uid="{D8F979EA-EA95-488B-916A-03784664B34A}"/>
    <cellStyle name="20% - Accent5 5 5 5 2" xfId="10587" xr:uid="{FE5FC9FA-314D-465A-93D2-BC5E1744AE4F}"/>
    <cellStyle name="20% - Accent5 5 5 6" xfId="10588" xr:uid="{58582E6D-F696-4A2C-AFD1-90A8BA82E33F}"/>
    <cellStyle name="20% - Accent5 5 5 6 2" xfId="10589" xr:uid="{96677A2E-EBC7-4C12-AAA2-D9EE1F6F3ED5}"/>
    <cellStyle name="20% - Accent5 5 5 7" xfId="10590" xr:uid="{B41EF1BF-DFD0-4726-AE33-8B06F25E2BA6}"/>
    <cellStyle name="20% - Accent5 5 5 7 2" xfId="10591" xr:uid="{3CF20A83-065A-45B0-9E98-5FC283472568}"/>
    <cellStyle name="20% - Accent5 5 5 8" xfId="10592" xr:uid="{D4A8D761-43E3-4CCD-B33E-2A0DA7D6D2DA}"/>
    <cellStyle name="20% - Accent5 5 6" xfId="10593" xr:uid="{1B5484BA-E46A-48B8-9FCE-02D0FB33C8A2}"/>
    <cellStyle name="20% - Accent5 5 6 2" xfId="10594" xr:uid="{C5D33CBE-0EC9-4A6E-AF06-AA1782C85CE9}"/>
    <cellStyle name="20% - Accent5 5 6 2 2" xfId="10595" xr:uid="{880EB758-0A29-4680-80AD-8468EB377497}"/>
    <cellStyle name="20% - Accent5 5 6 2 2 2" xfId="10596" xr:uid="{D0925242-D61C-4F06-9E39-D7059B12CF75}"/>
    <cellStyle name="20% - Accent5 5 6 2 3" xfId="10597" xr:uid="{C172D84E-4D2B-432A-B6B7-F1C0A4EEF97C}"/>
    <cellStyle name="20% - Accent5 5 6 2 3 2" xfId="10598" xr:uid="{2D95BE2E-67A4-4661-AF7B-292A2167B956}"/>
    <cellStyle name="20% - Accent5 5 6 2 4" xfId="10599" xr:uid="{1A7239F8-BAC6-47C7-8273-DF4F7CF6D379}"/>
    <cellStyle name="20% - Accent5 5 6 3" xfId="10600" xr:uid="{4B2464AF-30C7-4D9C-A805-B68653D11811}"/>
    <cellStyle name="20% - Accent5 5 6 3 2" xfId="10601" xr:uid="{A356E054-E39E-48D1-853C-C36F5D57BCEB}"/>
    <cellStyle name="20% - Accent5 5 6 4" xfId="10602" xr:uid="{514E46E5-459B-4721-8031-7EA60C8E7742}"/>
    <cellStyle name="20% - Accent5 5 6 4 2" xfId="10603" xr:uid="{F691D27B-7881-4025-B313-974056DFD765}"/>
    <cellStyle name="20% - Accent5 5 6 5" xfId="10604" xr:uid="{48A45B4C-69F1-49A4-8FA3-064DEAF356E9}"/>
    <cellStyle name="20% - Accent5 5 6 5 2" xfId="10605" xr:uid="{4E35A3DB-F4D8-485C-82BE-C2AEE597615F}"/>
    <cellStyle name="20% - Accent5 5 6 6" xfId="10606" xr:uid="{1971E79E-ACF8-45AA-AFD3-3DA66668CC60}"/>
    <cellStyle name="20% - Accent5 5 7" xfId="10607" xr:uid="{2DF6FBB0-BA71-4B15-BA5B-43FC6C296B87}"/>
    <cellStyle name="20% - Accent5 5 7 2" xfId="10608" xr:uid="{7DB7019F-8A7D-47A9-8C64-719F1A9462BD}"/>
    <cellStyle name="20% - Accent5 5 7 2 2" xfId="10609" xr:uid="{7B69DEAE-8D86-443D-8F4D-35B0C0D35DDD}"/>
    <cellStyle name="20% - Accent5 5 7 2 2 2" xfId="10610" xr:uid="{F3FF02A9-1BDA-4D92-AF2A-A0D8FD4A3925}"/>
    <cellStyle name="20% - Accent5 5 7 2 3" xfId="10611" xr:uid="{48A6EFC8-B1B7-4258-90EF-6FFBC1ACA34C}"/>
    <cellStyle name="20% - Accent5 5 7 2 3 2" xfId="10612" xr:uid="{91760512-08AC-4748-A78D-8DBE80F5E9F3}"/>
    <cellStyle name="20% - Accent5 5 7 2 4" xfId="10613" xr:uid="{B292955C-0C18-456E-89BD-6E617FCFB0CE}"/>
    <cellStyle name="20% - Accent5 5 7 3" xfId="10614" xr:uid="{1C785CEA-D72E-4481-8BDC-778412997EF4}"/>
    <cellStyle name="20% - Accent5 5 7 3 2" xfId="10615" xr:uid="{3DBAA058-1CB5-471F-94AE-81B6DB0D9120}"/>
    <cellStyle name="20% - Accent5 5 7 4" xfId="10616" xr:uid="{727E9A70-62DC-436D-B221-E9DD4FA08A25}"/>
    <cellStyle name="20% - Accent5 5 7 4 2" xfId="10617" xr:uid="{724213BB-5A10-4A58-97D6-21164EB074EE}"/>
    <cellStyle name="20% - Accent5 5 7 5" xfId="10618" xr:uid="{1BFB002E-CCCE-4EA3-83DD-F135CF82C478}"/>
    <cellStyle name="20% - Accent5 5 7 5 2" xfId="10619" xr:uid="{8ADFE1AA-A6BB-4743-A6FE-CC325FCF50C1}"/>
    <cellStyle name="20% - Accent5 5 7 6" xfId="10620" xr:uid="{03925A7D-2050-4A37-82D0-31A07EA9421C}"/>
    <cellStyle name="20% - Accent5 5 8" xfId="10621" xr:uid="{00AEECE8-F3B8-474E-92EF-8E1DEBFA9340}"/>
    <cellStyle name="20% - Accent5 5 8 2" xfId="10622" xr:uid="{35BF4D9E-2CD7-4D8E-94B9-9F6D86B71B29}"/>
    <cellStyle name="20% - Accent5 5 8 2 2" xfId="10623" xr:uid="{377B12E6-6783-4082-9541-165E4A4B2106}"/>
    <cellStyle name="20% - Accent5 5 8 3" xfId="10624" xr:uid="{2A3998D9-5087-46F6-B4CD-EAC8D06F5380}"/>
    <cellStyle name="20% - Accent5 5 8 3 2" xfId="10625" xr:uid="{66809B3A-3D48-4DE5-B92A-DF18672B8AA5}"/>
    <cellStyle name="20% - Accent5 5 8 4" xfId="10626" xr:uid="{FACAFB49-56A7-415F-A8FD-39ED07C478E2}"/>
    <cellStyle name="20% - Accent5 5 9" xfId="10627" xr:uid="{DA51D451-1DEB-4485-9891-CC97E2A5AF6D}"/>
    <cellStyle name="20% - Accent5 5 9 2" xfId="10628" xr:uid="{813CC1F5-65C5-4C73-9801-F0803CCE7E79}"/>
    <cellStyle name="20% - Accent5 6" xfId="10629" xr:uid="{C85A7114-8222-4884-B3A8-12697979EA4B}"/>
    <cellStyle name="20% - Accent5 6 10" xfId="10630" xr:uid="{DB253E91-A466-4444-8EF5-9C85231DC0C4}"/>
    <cellStyle name="20% - Accent5 6 10 2" xfId="10631" xr:uid="{5B08DF89-287E-41E4-A6EC-BD45A75FFC58}"/>
    <cellStyle name="20% - Accent5 6 11" xfId="10632" xr:uid="{C85FA3AF-7D1F-4692-BEF5-F3E5C2BD59BF}"/>
    <cellStyle name="20% - Accent5 6 11 2" xfId="10633" xr:uid="{ECE2802E-AC9B-4634-8DB4-D5F8CC954E6F}"/>
    <cellStyle name="20% - Accent5 6 12" xfId="10634" xr:uid="{613A3E58-6C4F-450E-8CF5-107AC87FC031}"/>
    <cellStyle name="20% - Accent5 6 12 2" xfId="10635" xr:uid="{D145CBF3-967C-438B-B5C9-BDFC074D592D}"/>
    <cellStyle name="20% - Accent5 6 13" xfId="10636" xr:uid="{9E2179DB-7E59-4256-8BDD-9B0142A51B86}"/>
    <cellStyle name="20% - Accent5 6 14" xfId="10637" xr:uid="{B641C9C8-0EF0-426E-A580-FA631A35E424}"/>
    <cellStyle name="20% - Accent5 6 2" xfId="10638" xr:uid="{6636037B-DC80-4D56-AAD8-CF7E69DF1AE3}"/>
    <cellStyle name="20% - Accent5 6 2 10" xfId="10639" xr:uid="{DE43EBB8-BBB2-4D2C-9B0A-8D971A7548D8}"/>
    <cellStyle name="20% - Accent5 6 2 11" xfId="10640" xr:uid="{1088EA9E-F10D-4EF1-9A31-BBEA0F15A58E}"/>
    <cellStyle name="20% - Accent5 6 2 2" xfId="10641" xr:uid="{B36594AB-22ED-43ED-942D-20004BEB343B}"/>
    <cellStyle name="20% - Accent5 6 2 2 2" xfId="10642" xr:uid="{9FE86A93-A88D-4BB9-A164-9A9BB1FC2CA3}"/>
    <cellStyle name="20% - Accent5 6 2 2 2 2" xfId="10643" xr:uid="{90688284-7159-4C7A-AE3B-2438428C5A21}"/>
    <cellStyle name="20% - Accent5 6 2 2 2 2 2" xfId="10644" xr:uid="{D3A28CCE-BE77-45F4-BFC4-29B251A0E937}"/>
    <cellStyle name="20% - Accent5 6 2 2 2 3" xfId="10645" xr:uid="{19A8DF2A-DA86-4D96-8AB0-8FE3E8ED781B}"/>
    <cellStyle name="20% - Accent5 6 2 2 2 3 2" xfId="10646" xr:uid="{74BA5FCF-CEC8-4C7D-BD51-A2CA116B7323}"/>
    <cellStyle name="20% - Accent5 6 2 2 2 4" xfId="10647" xr:uid="{07C36FD1-B1F7-49CA-BFC4-09FA8725C7B0}"/>
    <cellStyle name="20% - Accent5 6 2 2 3" xfId="10648" xr:uid="{AF65187D-93F9-4228-A92A-6BE109C17112}"/>
    <cellStyle name="20% - Accent5 6 2 2 3 2" xfId="10649" xr:uid="{7DD71080-BAA5-459C-92B7-D3DE4F385FB1}"/>
    <cellStyle name="20% - Accent5 6 2 2 4" xfId="10650" xr:uid="{C05F99D5-8E2A-441A-AC24-798D5C34FE59}"/>
    <cellStyle name="20% - Accent5 6 2 2 4 2" xfId="10651" xr:uid="{9700C270-1EE2-4943-9359-83600FC046A6}"/>
    <cellStyle name="20% - Accent5 6 2 2 5" xfId="10652" xr:uid="{CAE13D7A-81E0-4228-835E-FF4DC1FFEEAF}"/>
    <cellStyle name="20% - Accent5 6 2 2 5 2" xfId="10653" xr:uid="{FB71898E-07F9-4CA4-A2D4-92DAF004C29A}"/>
    <cellStyle name="20% - Accent5 6 2 2 6" xfId="10654" xr:uid="{386D3790-2BC3-4CFE-9262-B6D619C0D272}"/>
    <cellStyle name="20% - Accent5 6 2 2 6 2" xfId="10655" xr:uid="{1CF25648-5C38-4C50-9ADC-7B6183119D69}"/>
    <cellStyle name="20% - Accent5 6 2 2 7" xfId="10656" xr:uid="{9C70F99D-3E9E-4EF8-8B57-2083C5ECBD86}"/>
    <cellStyle name="20% - Accent5 6 2 2 7 2" xfId="10657" xr:uid="{6A818995-7B98-4D41-B5CB-7306F4E9EEE9}"/>
    <cellStyle name="20% - Accent5 6 2 2 8" xfId="10658" xr:uid="{B4D795A2-DBD6-4CF2-A6DE-F300B5BC5669}"/>
    <cellStyle name="20% - Accent5 6 2 3" xfId="10659" xr:uid="{8A5F0D0A-F7D4-43C2-B305-8B907D4A1DFE}"/>
    <cellStyle name="20% - Accent5 6 2 3 2" xfId="10660" xr:uid="{9C79BF62-F00A-45CA-9150-4E214C3F6667}"/>
    <cellStyle name="20% - Accent5 6 2 3 2 2" xfId="10661" xr:uid="{B9B54C32-47A9-4E4C-B204-28ED14103246}"/>
    <cellStyle name="20% - Accent5 6 2 3 2 2 2" xfId="10662" xr:uid="{C2FB9E97-5009-487C-9E71-DE04D42B4E56}"/>
    <cellStyle name="20% - Accent5 6 2 3 2 3" xfId="10663" xr:uid="{E54D95C7-70EC-40D6-A658-5015D0204E9A}"/>
    <cellStyle name="20% - Accent5 6 2 3 2 3 2" xfId="10664" xr:uid="{FD9B2054-2D53-488D-9E06-8C25E27B0DA6}"/>
    <cellStyle name="20% - Accent5 6 2 3 2 4" xfId="10665" xr:uid="{8ACF8DB2-FE8A-4661-AC55-8F392237C291}"/>
    <cellStyle name="20% - Accent5 6 2 3 3" xfId="10666" xr:uid="{0DDA6FEA-1A24-4540-A089-75D705EAB40D}"/>
    <cellStyle name="20% - Accent5 6 2 3 3 2" xfId="10667" xr:uid="{509EF7DC-690C-4BF7-88E4-552C315E0896}"/>
    <cellStyle name="20% - Accent5 6 2 3 4" xfId="10668" xr:uid="{3EDB7812-972D-4775-9E38-C569DA607627}"/>
    <cellStyle name="20% - Accent5 6 2 3 4 2" xfId="10669" xr:uid="{1FB2E676-A54E-4FD0-B558-78F08DBE7449}"/>
    <cellStyle name="20% - Accent5 6 2 3 5" xfId="10670" xr:uid="{8E68DA1F-6658-4CE8-975C-FE78C6546089}"/>
    <cellStyle name="20% - Accent5 6 2 3 5 2" xfId="10671" xr:uid="{EB2DB23B-503E-4818-AAE7-A5B95DC01812}"/>
    <cellStyle name="20% - Accent5 6 2 3 6" xfId="10672" xr:uid="{05B9E65B-0B9C-4014-BD3F-CA9866DF94EC}"/>
    <cellStyle name="20% - Accent5 6 2 4" xfId="10673" xr:uid="{0CDF1113-1A56-4A6F-AE61-17856D2C78FD}"/>
    <cellStyle name="20% - Accent5 6 2 4 2" xfId="10674" xr:uid="{9724BC04-A8D2-4F80-BC80-3475EC2B2F7B}"/>
    <cellStyle name="20% - Accent5 6 2 4 2 2" xfId="10675" xr:uid="{DB5496F5-2383-4445-8060-0FBFCFAED1A4}"/>
    <cellStyle name="20% - Accent5 6 2 4 3" xfId="10676" xr:uid="{26A87CCD-967F-4FD6-96F1-334029A70450}"/>
    <cellStyle name="20% - Accent5 6 2 4 3 2" xfId="10677" xr:uid="{69A149A4-F8B9-4541-AE3D-DA513D144835}"/>
    <cellStyle name="20% - Accent5 6 2 4 4" xfId="10678" xr:uid="{95BC6F78-B245-4AC6-BE8A-E280677B6393}"/>
    <cellStyle name="20% - Accent5 6 2 5" xfId="10679" xr:uid="{AFEC9DBD-EBC6-4B81-8671-FF1FD3664405}"/>
    <cellStyle name="20% - Accent5 6 2 5 2" xfId="10680" xr:uid="{7853B2E5-EE7A-4BB8-9C7E-F07A95B25E33}"/>
    <cellStyle name="20% - Accent5 6 2 6" xfId="10681" xr:uid="{EACD49D2-BD26-41F0-9A14-33A8F982A094}"/>
    <cellStyle name="20% - Accent5 6 2 6 2" xfId="10682" xr:uid="{61A21182-D2FD-4F7C-B9F8-5DF650ECAE0C}"/>
    <cellStyle name="20% - Accent5 6 2 7" xfId="10683" xr:uid="{4DE8D4A0-45F4-4C24-BE74-F0C2FCCB6C4B}"/>
    <cellStyle name="20% - Accent5 6 2 7 2" xfId="10684" xr:uid="{55C20C62-DFD3-467E-BEC0-DF3D8E5E7924}"/>
    <cellStyle name="20% - Accent5 6 2 8" xfId="10685" xr:uid="{DF5F1C31-8276-4DAE-89F2-9A8FE95CA0E5}"/>
    <cellStyle name="20% - Accent5 6 2 8 2" xfId="10686" xr:uid="{76AB5DA7-B06B-46F8-A72B-2E092228745D}"/>
    <cellStyle name="20% - Accent5 6 2 9" xfId="10687" xr:uid="{C2989E58-0A94-4222-A22A-60ED4022E94B}"/>
    <cellStyle name="20% - Accent5 6 2 9 2" xfId="10688" xr:uid="{0B8FA216-BD02-4907-8BD6-6805D1E466BD}"/>
    <cellStyle name="20% - Accent5 6 3" xfId="10689" xr:uid="{281A5B23-6895-4767-9A57-60E709FD8AAE}"/>
    <cellStyle name="20% - Accent5 6 3 10" xfId="10690" xr:uid="{02BCF5FD-47A1-4B7F-B435-6B0670173AA6}"/>
    <cellStyle name="20% - Accent5 6 3 2" xfId="10691" xr:uid="{75826904-799F-4DE5-B6F4-1C489C167EFE}"/>
    <cellStyle name="20% - Accent5 6 3 2 2" xfId="10692" xr:uid="{9BBEADDD-2524-4E52-A4C8-5DE032C48D39}"/>
    <cellStyle name="20% - Accent5 6 3 2 2 2" xfId="10693" xr:uid="{EED271CD-6D07-440C-9C27-FFA98DD737E4}"/>
    <cellStyle name="20% - Accent5 6 3 2 2 2 2" xfId="10694" xr:uid="{0771516B-96C2-495D-B892-0ED174650688}"/>
    <cellStyle name="20% - Accent5 6 3 2 2 3" xfId="10695" xr:uid="{754DDDA9-2BB2-4D46-A4CE-108A98DF490D}"/>
    <cellStyle name="20% - Accent5 6 3 2 2 3 2" xfId="10696" xr:uid="{962C0D56-791C-4D66-A6E9-A114A381BA3A}"/>
    <cellStyle name="20% - Accent5 6 3 2 2 4" xfId="10697" xr:uid="{56237BCA-418D-4132-A8BB-6498C7B102AD}"/>
    <cellStyle name="20% - Accent5 6 3 2 3" xfId="10698" xr:uid="{A34143D6-F7D2-4DE9-8B40-64BD2D509E5E}"/>
    <cellStyle name="20% - Accent5 6 3 2 3 2" xfId="10699" xr:uid="{114F0A14-9B35-4D8B-A401-F1311A8DB646}"/>
    <cellStyle name="20% - Accent5 6 3 2 4" xfId="10700" xr:uid="{3A1D4542-DFEB-470F-A24C-4C06F6844436}"/>
    <cellStyle name="20% - Accent5 6 3 2 4 2" xfId="10701" xr:uid="{2D42B934-DAFE-4CFC-8F02-065299C70E4D}"/>
    <cellStyle name="20% - Accent5 6 3 2 5" xfId="10702" xr:uid="{9EECC244-5DA9-49E2-97F7-0F9DF2291251}"/>
    <cellStyle name="20% - Accent5 6 3 2 5 2" xfId="10703" xr:uid="{E57E01AF-681D-4595-99B5-E1DA5D405A06}"/>
    <cellStyle name="20% - Accent5 6 3 2 6" xfId="10704" xr:uid="{8DDD747D-9CD3-4985-8BFE-9078A6A5799D}"/>
    <cellStyle name="20% - Accent5 6 3 2 6 2" xfId="10705" xr:uid="{4CEA7B15-3355-4ECE-86B2-CE8B29DEEA15}"/>
    <cellStyle name="20% - Accent5 6 3 2 7" xfId="10706" xr:uid="{6FBEAF6A-13DE-4D94-8F7A-96A95F55B4AE}"/>
    <cellStyle name="20% - Accent5 6 3 2 7 2" xfId="10707" xr:uid="{FE26951B-C7A7-4C87-B092-2F0FF27283A4}"/>
    <cellStyle name="20% - Accent5 6 3 2 8" xfId="10708" xr:uid="{13E75F46-221A-4ADB-A595-8651EB8CE42A}"/>
    <cellStyle name="20% - Accent5 6 3 3" xfId="10709" xr:uid="{9E2ABD55-A051-42A5-8D35-A09B312AFC56}"/>
    <cellStyle name="20% - Accent5 6 3 3 2" xfId="10710" xr:uid="{17D0D134-4A29-43C4-BEB5-3EA87DCEE72F}"/>
    <cellStyle name="20% - Accent5 6 3 3 2 2" xfId="10711" xr:uid="{CFC9AE9B-EE82-44D9-A495-158959AC2E8C}"/>
    <cellStyle name="20% - Accent5 6 3 3 2 2 2" xfId="10712" xr:uid="{05A2A0F8-CC26-4970-A019-C414E7766F8C}"/>
    <cellStyle name="20% - Accent5 6 3 3 2 3" xfId="10713" xr:uid="{7023AA68-AE74-4616-A80D-64319EC94C93}"/>
    <cellStyle name="20% - Accent5 6 3 3 2 3 2" xfId="10714" xr:uid="{CE906CDC-10DD-4FE1-B466-D38CF62EF1CE}"/>
    <cellStyle name="20% - Accent5 6 3 3 2 4" xfId="10715" xr:uid="{0079A9A5-54AD-49BE-9163-D070F5E98CF3}"/>
    <cellStyle name="20% - Accent5 6 3 3 3" xfId="10716" xr:uid="{CB6A8B77-2F5F-41EC-BBA9-56E4CAF7C769}"/>
    <cellStyle name="20% - Accent5 6 3 3 3 2" xfId="10717" xr:uid="{503F7A67-5761-47B9-B602-3F7FA1FAA97B}"/>
    <cellStyle name="20% - Accent5 6 3 3 4" xfId="10718" xr:uid="{9D33EE22-3362-4DBD-8CC6-EF5831633B09}"/>
    <cellStyle name="20% - Accent5 6 3 3 4 2" xfId="10719" xr:uid="{C765A03E-F20B-4FF3-9504-165227CCD32B}"/>
    <cellStyle name="20% - Accent5 6 3 3 5" xfId="10720" xr:uid="{3512CEDA-2E68-462B-A013-6D5A13A090CC}"/>
    <cellStyle name="20% - Accent5 6 3 3 5 2" xfId="10721" xr:uid="{4860C09F-20F9-43EF-AD93-24625E9D8DA2}"/>
    <cellStyle name="20% - Accent5 6 3 3 6" xfId="10722" xr:uid="{46CA894F-EE8F-4564-B619-C4412A117092}"/>
    <cellStyle name="20% - Accent5 6 3 4" xfId="10723" xr:uid="{C5540FF2-3A74-47FF-918A-D07E4A104B02}"/>
    <cellStyle name="20% - Accent5 6 3 4 2" xfId="10724" xr:uid="{2BF4B443-5D20-4CC2-943B-B83F5FE71370}"/>
    <cellStyle name="20% - Accent5 6 3 4 2 2" xfId="10725" xr:uid="{3D796298-FAF1-4B81-B806-2CF296324502}"/>
    <cellStyle name="20% - Accent5 6 3 4 3" xfId="10726" xr:uid="{EF5CE652-9A79-4348-B016-E0DB15A28173}"/>
    <cellStyle name="20% - Accent5 6 3 4 3 2" xfId="10727" xr:uid="{B46ADD1B-B241-40D9-BCF9-7D3F6D47E2A4}"/>
    <cellStyle name="20% - Accent5 6 3 4 4" xfId="10728" xr:uid="{6038354C-A9FB-4E66-A3F2-8C803A99CCAC}"/>
    <cellStyle name="20% - Accent5 6 3 5" xfId="10729" xr:uid="{CCAA8715-FB6B-4DA4-88BE-D1899825F0A7}"/>
    <cellStyle name="20% - Accent5 6 3 5 2" xfId="10730" xr:uid="{D5EB3A62-ECC2-482E-931E-8E9B5F871D8F}"/>
    <cellStyle name="20% - Accent5 6 3 6" xfId="10731" xr:uid="{A72154B7-F52E-42F5-A57A-4E42EB778585}"/>
    <cellStyle name="20% - Accent5 6 3 6 2" xfId="10732" xr:uid="{4940A22C-3B10-47CB-A540-1AE74EBD952F}"/>
    <cellStyle name="20% - Accent5 6 3 7" xfId="10733" xr:uid="{E28C76DC-83B6-439C-8F6C-64F405D321DD}"/>
    <cellStyle name="20% - Accent5 6 3 7 2" xfId="10734" xr:uid="{06135B24-0EF9-4B6D-8CA7-E8528400CE50}"/>
    <cellStyle name="20% - Accent5 6 3 8" xfId="10735" xr:uid="{A0853557-6C9B-4C53-B96D-B13DAEE1BB27}"/>
    <cellStyle name="20% - Accent5 6 3 8 2" xfId="10736" xr:uid="{1DCC6624-C165-4817-97AD-A5A69D2A1CFA}"/>
    <cellStyle name="20% - Accent5 6 3 9" xfId="10737" xr:uid="{79818E8D-FDC1-456D-8D3D-CAD8CBC1120D}"/>
    <cellStyle name="20% - Accent5 6 3 9 2" xfId="10738" xr:uid="{AD7382D5-DD73-40A2-8DD7-FEC5EF310B2E}"/>
    <cellStyle name="20% - Accent5 6 4" xfId="10739" xr:uid="{182F1589-3398-4B86-B3D2-E9FA1BFCA763}"/>
    <cellStyle name="20% - Accent5 6 4 10" xfId="10740" xr:uid="{6EDD6576-61DA-48F6-9E11-9831DC45678D}"/>
    <cellStyle name="20% - Accent5 6 4 2" xfId="10741" xr:uid="{220B546A-70D7-4FC7-88A2-9E5913418DB4}"/>
    <cellStyle name="20% - Accent5 6 4 2 2" xfId="10742" xr:uid="{9D247F7F-3E0E-48E0-9CFD-F8E283FD3D43}"/>
    <cellStyle name="20% - Accent5 6 4 2 2 2" xfId="10743" xr:uid="{0F8172B9-CFA3-4A76-906B-F3683A470AA0}"/>
    <cellStyle name="20% - Accent5 6 4 2 2 2 2" xfId="10744" xr:uid="{A6575CEF-B94F-441E-BA6C-541B8A37FBED}"/>
    <cellStyle name="20% - Accent5 6 4 2 2 3" xfId="10745" xr:uid="{7602715B-EF51-4C0B-B1B6-B45A1FA29E6E}"/>
    <cellStyle name="20% - Accent5 6 4 2 2 3 2" xfId="10746" xr:uid="{50C30F6A-6211-45BF-A213-4410BC427A11}"/>
    <cellStyle name="20% - Accent5 6 4 2 2 4" xfId="10747" xr:uid="{6FF47DB7-70D8-47AA-856D-9EB6C3859D99}"/>
    <cellStyle name="20% - Accent5 6 4 2 3" xfId="10748" xr:uid="{90A4C4F5-79AF-4444-A394-7D1A32BA6EDB}"/>
    <cellStyle name="20% - Accent5 6 4 2 3 2" xfId="10749" xr:uid="{EE5173C5-EF15-4C25-98D7-8A4C9A495473}"/>
    <cellStyle name="20% - Accent5 6 4 2 4" xfId="10750" xr:uid="{055CF913-B602-4F97-8060-2C305FFD3810}"/>
    <cellStyle name="20% - Accent5 6 4 2 4 2" xfId="10751" xr:uid="{C314E49D-F577-44D6-B4C6-42EBF9987B6D}"/>
    <cellStyle name="20% - Accent5 6 4 2 5" xfId="10752" xr:uid="{DDE40CED-E899-4E13-9647-4292EF9EFE3D}"/>
    <cellStyle name="20% - Accent5 6 4 2 5 2" xfId="10753" xr:uid="{D225E164-D694-4C12-BEE8-F24D46B79740}"/>
    <cellStyle name="20% - Accent5 6 4 2 6" xfId="10754" xr:uid="{C84E7944-72D2-43E2-9369-B1B6F8004890}"/>
    <cellStyle name="20% - Accent5 6 4 3" xfId="10755" xr:uid="{67DEB4D9-DD65-4D24-BC76-F93B24B90B16}"/>
    <cellStyle name="20% - Accent5 6 4 3 2" xfId="10756" xr:uid="{496FCDF0-8959-4F1D-835D-C66FB1489136}"/>
    <cellStyle name="20% - Accent5 6 4 3 2 2" xfId="10757" xr:uid="{BB39E815-00EE-4AE7-B452-4255C21AE397}"/>
    <cellStyle name="20% - Accent5 6 4 3 2 2 2" xfId="10758" xr:uid="{C24CFFF2-2785-4BC4-9BBA-82918805E0E9}"/>
    <cellStyle name="20% - Accent5 6 4 3 2 3" xfId="10759" xr:uid="{E006B643-E9D8-46E7-A114-4C672250AB2B}"/>
    <cellStyle name="20% - Accent5 6 4 3 2 3 2" xfId="10760" xr:uid="{D24CF218-7581-47CD-911B-E20D39A3843E}"/>
    <cellStyle name="20% - Accent5 6 4 3 2 4" xfId="10761" xr:uid="{CC66D1D4-6A44-4529-AFAB-33C753A290E8}"/>
    <cellStyle name="20% - Accent5 6 4 3 3" xfId="10762" xr:uid="{CE4BBB0B-4616-4526-831C-E2C44FBA586C}"/>
    <cellStyle name="20% - Accent5 6 4 3 3 2" xfId="10763" xr:uid="{55AF865F-BC06-4D25-B1A7-7798874C2954}"/>
    <cellStyle name="20% - Accent5 6 4 3 4" xfId="10764" xr:uid="{EDE958F0-E7F2-44B5-A6B0-7ADDA790810E}"/>
    <cellStyle name="20% - Accent5 6 4 3 4 2" xfId="10765" xr:uid="{B0070C24-4CA3-459A-8EFC-DBD399831346}"/>
    <cellStyle name="20% - Accent5 6 4 3 5" xfId="10766" xr:uid="{3A04F721-58E7-42FB-BD4F-3D78F570BCD9}"/>
    <cellStyle name="20% - Accent5 6 4 3 5 2" xfId="10767" xr:uid="{50B9EE60-EA6B-4982-BF44-B38D9994412B}"/>
    <cellStyle name="20% - Accent5 6 4 3 6" xfId="10768" xr:uid="{A141936C-E8F8-4E28-BC51-07E55AB6D7FE}"/>
    <cellStyle name="20% - Accent5 6 4 4" xfId="10769" xr:uid="{37F94AC6-11FE-418D-B5A6-40B9601D986C}"/>
    <cellStyle name="20% - Accent5 6 4 4 2" xfId="10770" xr:uid="{4D06937B-822C-4099-A311-FA38246B3526}"/>
    <cellStyle name="20% - Accent5 6 4 4 2 2" xfId="10771" xr:uid="{6FA9F522-24F0-4E84-8DF5-CD1C335ADEF2}"/>
    <cellStyle name="20% - Accent5 6 4 4 3" xfId="10772" xr:uid="{82317E75-C578-45E6-BC26-A5DBB858E153}"/>
    <cellStyle name="20% - Accent5 6 4 4 3 2" xfId="10773" xr:uid="{3315C263-6DA7-4FF8-BEB7-CB99DAED77A2}"/>
    <cellStyle name="20% - Accent5 6 4 4 4" xfId="10774" xr:uid="{7BC12F5F-BF24-459E-B40E-EBEAE5AD1C09}"/>
    <cellStyle name="20% - Accent5 6 4 5" xfId="10775" xr:uid="{60C660AC-969A-4617-BCFF-1F99BA4AA578}"/>
    <cellStyle name="20% - Accent5 6 4 5 2" xfId="10776" xr:uid="{83816451-9769-4930-9D4C-410CD267104B}"/>
    <cellStyle name="20% - Accent5 6 4 6" xfId="10777" xr:uid="{748E23BE-BB53-400F-B35F-3B6BCD40C917}"/>
    <cellStyle name="20% - Accent5 6 4 6 2" xfId="10778" xr:uid="{741A8085-A8CE-42FD-9A12-7424458136F0}"/>
    <cellStyle name="20% - Accent5 6 4 7" xfId="10779" xr:uid="{5DEB3B67-301B-4631-B325-638885C83694}"/>
    <cellStyle name="20% - Accent5 6 4 7 2" xfId="10780" xr:uid="{C69F9D01-9908-4714-9447-86A6B36587BE}"/>
    <cellStyle name="20% - Accent5 6 4 8" xfId="10781" xr:uid="{8D0F9198-2C3D-4F17-AFC7-4FED96EC5E25}"/>
    <cellStyle name="20% - Accent5 6 4 8 2" xfId="10782" xr:uid="{93E51F63-9D67-46B1-B988-7DE071799764}"/>
    <cellStyle name="20% - Accent5 6 4 9" xfId="10783" xr:uid="{E5B3B172-F8AD-441D-AED9-84C7F34F7969}"/>
    <cellStyle name="20% - Accent5 6 4 9 2" xfId="10784" xr:uid="{A84E488F-5025-4DB2-BB35-96206A740CD5}"/>
    <cellStyle name="20% - Accent5 6 5" xfId="10785" xr:uid="{A88016ED-3FC6-48B8-A594-8F9B68D5D427}"/>
    <cellStyle name="20% - Accent5 6 5 2" xfId="10786" xr:uid="{E68C75A2-DC73-4E5C-A926-5E16B7906E5F}"/>
    <cellStyle name="20% - Accent5 6 5 2 2" xfId="10787" xr:uid="{EED64249-376B-41AE-B57D-DA4BCC7F464D}"/>
    <cellStyle name="20% - Accent5 6 5 2 2 2" xfId="10788" xr:uid="{0DBBBF5B-A26B-411A-B57B-8C8D568C3DF7}"/>
    <cellStyle name="20% - Accent5 6 5 2 3" xfId="10789" xr:uid="{9383FD16-650C-4949-B2E8-4F6BE958DEC0}"/>
    <cellStyle name="20% - Accent5 6 5 2 3 2" xfId="10790" xr:uid="{9E2307BB-3276-41BE-9CC0-4B022635AE7C}"/>
    <cellStyle name="20% - Accent5 6 5 2 4" xfId="10791" xr:uid="{F69DA3F1-D68B-4C58-961E-1DF8B78476BB}"/>
    <cellStyle name="20% - Accent5 6 5 3" xfId="10792" xr:uid="{7C1FDBBE-E178-4B9A-9CA2-F33C9BB1D703}"/>
    <cellStyle name="20% - Accent5 6 5 3 2" xfId="10793" xr:uid="{0D5B48C4-070B-44BF-A977-676EB47BABC5}"/>
    <cellStyle name="20% - Accent5 6 5 4" xfId="10794" xr:uid="{62B28153-2CA6-44CB-90D3-04621CEE564E}"/>
    <cellStyle name="20% - Accent5 6 5 4 2" xfId="10795" xr:uid="{E0AA6BF5-6390-4A64-8D6E-1105EDE3A8FF}"/>
    <cellStyle name="20% - Accent5 6 5 5" xfId="10796" xr:uid="{EEB9AA0B-2DA3-49B5-9917-D20414A9605F}"/>
    <cellStyle name="20% - Accent5 6 5 5 2" xfId="10797" xr:uid="{E094B894-D4E0-48CE-9E1D-8CFCBBB2F2F9}"/>
    <cellStyle name="20% - Accent5 6 5 6" xfId="10798" xr:uid="{C6BD4396-EDD4-45C1-9094-CC1FD8D20351}"/>
    <cellStyle name="20% - Accent5 6 6" xfId="10799" xr:uid="{E8AB1AA4-E7FD-42F9-A1A2-860FD3D9C895}"/>
    <cellStyle name="20% - Accent5 6 6 2" xfId="10800" xr:uid="{029F7A1E-A65F-4F9F-A010-06E7478BFC61}"/>
    <cellStyle name="20% - Accent5 6 6 2 2" xfId="10801" xr:uid="{C707527D-6FE3-4507-AD8B-7B401BEB1EAD}"/>
    <cellStyle name="20% - Accent5 6 6 2 2 2" xfId="10802" xr:uid="{2A29D506-6D45-443F-8A3D-888011BBBC47}"/>
    <cellStyle name="20% - Accent5 6 6 2 3" xfId="10803" xr:uid="{67FBA47C-7DC4-4175-AE62-9050E4EA258B}"/>
    <cellStyle name="20% - Accent5 6 6 2 3 2" xfId="10804" xr:uid="{38DFEE4F-E21C-49D1-95FE-FB381239459B}"/>
    <cellStyle name="20% - Accent5 6 6 2 4" xfId="10805" xr:uid="{FEFF534F-2DC2-4C06-9E8A-5491C17585B6}"/>
    <cellStyle name="20% - Accent5 6 6 3" xfId="10806" xr:uid="{D1EC48FB-788A-4715-A9C9-1B928E072059}"/>
    <cellStyle name="20% - Accent5 6 6 3 2" xfId="10807" xr:uid="{8F358152-F5AF-4312-A2E8-1093237152C8}"/>
    <cellStyle name="20% - Accent5 6 6 4" xfId="10808" xr:uid="{E0E09995-5D4B-42A2-ADF9-A50E29F731EF}"/>
    <cellStyle name="20% - Accent5 6 6 4 2" xfId="10809" xr:uid="{4DAE500A-F727-4D5D-AFF6-111044F3AE91}"/>
    <cellStyle name="20% - Accent5 6 6 5" xfId="10810" xr:uid="{BB1A16E3-A4E1-420C-90E1-3B9B55BE698C}"/>
    <cellStyle name="20% - Accent5 6 6 5 2" xfId="10811" xr:uid="{D8DD147C-E727-4B1A-A9D4-F3CC45D9EE99}"/>
    <cellStyle name="20% - Accent5 6 6 6" xfId="10812" xr:uid="{889A4C09-D34D-4CF2-BDAC-C347F9119E92}"/>
    <cellStyle name="20% - Accent5 6 7" xfId="10813" xr:uid="{7CB67005-7EB5-409D-B68B-0689D283F416}"/>
    <cellStyle name="20% - Accent5 6 7 2" xfId="10814" xr:uid="{64F9850C-FA19-4088-B981-E219F71A8739}"/>
    <cellStyle name="20% - Accent5 6 7 2 2" xfId="10815" xr:uid="{304D64F7-179C-453D-B27C-D8F5BF0EB595}"/>
    <cellStyle name="20% - Accent5 6 7 3" xfId="10816" xr:uid="{639EE873-5BC2-4D7C-951E-76C9DA209181}"/>
    <cellStyle name="20% - Accent5 6 7 3 2" xfId="10817" xr:uid="{8A56AABF-5302-488E-B7C5-2180D51A4FD5}"/>
    <cellStyle name="20% - Accent5 6 7 4" xfId="10818" xr:uid="{E673C5B5-5832-4567-8A3E-838B949F8504}"/>
    <cellStyle name="20% - Accent5 6 8" xfId="10819" xr:uid="{740944D6-DDEC-42C3-9E3E-BA90A987F5ED}"/>
    <cellStyle name="20% - Accent5 6 8 2" xfId="10820" xr:uid="{7C99134F-A68C-4C9F-B191-35D52834D98A}"/>
    <cellStyle name="20% - Accent5 6 9" xfId="10821" xr:uid="{50E2D347-6516-482C-9CD3-29560D46BD23}"/>
    <cellStyle name="20% - Accent5 6 9 2" xfId="10822" xr:uid="{DE1F3D76-7C8F-4C89-B068-91E33B608734}"/>
    <cellStyle name="20% - Accent5 7" xfId="10823" xr:uid="{A6672B2E-B95E-428E-924C-24442F8F527A}"/>
    <cellStyle name="20% - Accent5 7 10" xfId="10824" xr:uid="{A1B0637A-CA08-4B87-8EF0-B27EE223818F}"/>
    <cellStyle name="20% - Accent5 7 10 2" xfId="10825" xr:uid="{F5036AF6-10C8-4580-B231-4FC7F69953DB}"/>
    <cellStyle name="20% - Accent5 7 11" xfId="10826" xr:uid="{890B37BD-C73B-4D72-B8E2-E08B8208C0A3}"/>
    <cellStyle name="20% - Accent5 7 11 2" xfId="10827" xr:uid="{0C20CD14-B937-42FF-AE6C-2D83A3CBF0A2}"/>
    <cellStyle name="20% - Accent5 7 12" xfId="10828" xr:uid="{3687A66F-5344-4A32-8AF3-052D3EFBB9C9}"/>
    <cellStyle name="20% - Accent5 7 13" xfId="10829" xr:uid="{0CA17626-9413-4107-A961-20F0D76A370D}"/>
    <cellStyle name="20% - Accent5 7 2" xfId="10830" xr:uid="{EBDBFDD6-ED2D-4A9B-9C60-4F1F803C84B4}"/>
    <cellStyle name="20% - Accent5 7 2 10" xfId="10831" xr:uid="{148C9FD5-EBB8-4EB8-B37E-D17BB0551230}"/>
    <cellStyle name="20% - Accent5 7 2 2" xfId="10832" xr:uid="{A1769024-A581-44C3-96AB-554565ED69B9}"/>
    <cellStyle name="20% - Accent5 7 2 2 2" xfId="10833" xr:uid="{2FABC08C-6F3C-4723-936A-B7610AB71378}"/>
    <cellStyle name="20% - Accent5 7 2 2 2 2" xfId="10834" xr:uid="{01DFC694-2661-4BA1-844B-809FF87A5974}"/>
    <cellStyle name="20% - Accent5 7 2 2 2 2 2" xfId="10835" xr:uid="{0CFCAE39-27A5-4982-994F-931CB1ECA384}"/>
    <cellStyle name="20% - Accent5 7 2 2 2 3" xfId="10836" xr:uid="{E0BC976C-B9DF-4CB7-A525-F6AF8D12E310}"/>
    <cellStyle name="20% - Accent5 7 2 2 2 3 2" xfId="10837" xr:uid="{58B3B69A-EAC0-4B0E-9F88-201CC8E7E1AA}"/>
    <cellStyle name="20% - Accent5 7 2 2 2 4" xfId="10838" xr:uid="{BB92329D-141B-4CF6-BA81-D7E488E94FDC}"/>
    <cellStyle name="20% - Accent5 7 2 2 3" xfId="10839" xr:uid="{3A65DB58-5A89-44A2-88AB-C0149F8E2BC7}"/>
    <cellStyle name="20% - Accent5 7 2 2 3 2" xfId="10840" xr:uid="{1020BEDD-48F4-46B6-84CA-9DC872B7B9B2}"/>
    <cellStyle name="20% - Accent5 7 2 2 4" xfId="10841" xr:uid="{FE24746E-08E1-4212-B66F-AB264619F1F5}"/>
    <cellStyle name="20% - Accent5 7 2 2 4 2" xfId="10842" xr:uid="{5C45F7F3-BFBC-4827-A2C0-8E061E466DC0}"/>
    <cellStyle name="20% - Accent5 7 2 2 5" xfId="10843" xr:uid="{DF0B5032-C83C-4A06-9DF9-89D51C55B110}"/>
    <cellStyle name="20% - Accent5 7 2 2 5 2" xfId="10844" xr:uid="{FDEA7726-BF96-4165-814E-FE0C7073C43E}"/>
    <cellStyle name="20% - Accent5 7 2 2 6" xfId="10845" xr:uid="{DABB0692-A39E-4ECE-8511-E6D37ABEF6BB}"/>
    <cellStyle name="20% - Accent5 7 2 2 6 2" xfId="10846" xr:uid="{0AF8B91B-98D8-4FE9-B6BB-3695BA41F741}"/>
    <cellStyle name="20% - Accent5 7 2 2 7" xfId="10847" xr:uid="{A5B561A0-E434-47D6-AE99-CFD70C8C2DAA}"/>
    <cellStyle name="20% - Accent5 7 2 2 7 2" xfId="10848" xr:uid="{4DDB5B4D-7EF7-4E88-9DB0-220E1E7AF75D}"/>
    <cellStyle name="20% - Accent5 7 2 2 8" xfId="10849" xr:uid="{80918E35-3DB1-4A1D-914A-C6A354E7EFB1}"/>
    <cellStyle name="20% - Accent5 7 2 3" xfId="10850" xr:uid="{46689CB8-B852-483E-995A-0332FFB24F59}"/>
    <cellStyle name="20% - Accent5 7 2 3 2" xfId="10851" xr:uid="{C18D41AD-DF02-4A4E-934F-D521F06512E6}"/>
    <cellStyle name="20% - Accent5 7 2 3 2 2" xfId="10852" xr:uid="{B467FB3D-B330-4E45-AF47-5F545C3E09F4}"/>
    <cellStyle name="20% - Accent5 7 2 3 2 2 2" xfId="10853" xr:uid="{017274E6-9600-4F45-90DE-1A94FFC847D9}"/>
    <cellStyle name="20% - Accent5 7 2 3 2 3" xfId="10854" xr:uid="{BB4B6DDC-943A-4317-9050-82E9555FA805}"/>
    <cellStyle name="20% - Accent5 7 2 3 2 3 2" xfId="10855" xr:uid="{D78A038A-E7B4-4ED8-ABE0-5614D5AD4A41}"/>
    <cellStyle name="20% - Accent5 7 2 3 2 4" xfId="10856" xr:uid="{EE12E11C-934E-492B-869C-7A2F5CFD2B5C}"/>
    <cellStyle name="20% - Accent5 7 2 3 3" xfId="10857" xr:uid="{124EDBCE-CB95-4FB4-BCA3-287A0B54DC29}"/>
    <cellStyle name="20% - Accent5 7 2 3 3 2" xfId="10858" xr:uid="{3CF0856E-8BB2-4D00-9427-9D888837DEB2}"/>
    <cellStyle name="20% - Accent5 7 2 3 4" xfId="10859" xr:uid="{83537772-7399-45EE-A656-9DB24A7F560A}"/>
    <cellStyle name="20% - Accent5 7 2 3 4 2" xfId="10860" xr:uid="{63BF40CD-743C-46E4-A682-1E67C22C4388}"/>
    <cellStyle name="20% - Accent5 7 2 3 5" xfId="10861" xr:uid="{AA388B04-C5C0-4827-9FD4-6D10759BCF67}"/>
    <cellStyle name="20% - Accent5 7 2 3 5 2" xfId="10862" xr:uid="{0D6697A5-2C3F-4323-A769-CADA04C69F8C}"/>
    <cellStyle name="20% - Accent5 7 2 3 6" xfId="10863" xr:uid="{D5670746-2E03-4FFB-A41D-B1D370B9B25D}"/>
    <cellStyle name="20% - Accent5 7 2 4" xfId="10864" xr:uid="{5C35738A-B6DC-4446-A8C6-3867C34FE7F9}"/>
    <cellStyle name="20% - Accent5 7 2 4 2" xfId="10865" xr:uid="{755F4219-4642-429A-ADD7-0E511B86080D}"/>
    <cellStyle name="20% - Accent5 7 2 4 2 2" xfId="10866" xr:uid="{0DA1924A-032E-4393-84EF-67C890DEC363}"/>
    <cellStyle name="20% - Accent5 7 2 4 3" xfId="10867" xr:uid="{387340DB-AE52-4D68-A458-C606F4CF5E11}"/>
    <cellStyle name="20% - Accent5 7 2 4 3 2" xfId="10868" xr:uid="{A21EA712-632A-44C7-9042-701D817F41C6}"/>
    <cellStyle name="20% - Accent5 7 2 4 4" xfId="10869" xr:uid="{5F811BD8-CB8D-4861-9A5A-3ECC746596F9}"/>
    <cellStyle name="20% - Accent5 7 2 5" xfId="10870" xr:uid="{B2E1C6CA-E2AB-4C7D-AF5F-FB58F38579D4}"/>
    <cellStyle name="20% - Accent5 7 2 5 2" xfId="10871" xr:uid="{538997A1-978B-4FEE-87E0-1689FEA00F17}"/>
    <cellStyle name="20% - Accent5 7 2 6" xfId="10872" xr:uid="{CA8CDAE0-415D-410D-B6DB-BCF1E9F37076}"/>
    <cellStyle name="20% - Accent5 7 2 6 2" xfId="10873" xr:uid="{899E8B05-B9C0-42AF-94C4-2BB6A8475A33}"/>
    <cellStyle name="20% - Accent5 7 2 7" xfId="10874" xr:uid="{6D856D59-8008-4CB7-83C6-72F8CBDD8174}"/>
    <cellStyle name="20% - Accent5 7 2 7 2" xfId="10875" xr:uid="{08B7C42B-9F1E-43FB-A921-9E490769169B}"/>
    <cellStyle name="20% - Accent5 7 2 8" xfId="10876" xr:uid="{52E32DC9-2098-41A9-B596-35D1D60593EF}"/>
    <cellStyle name="20% - Accent5 7 2 8 2" xfId="10877" xr:uid="{2100EDBD-E98E-4375-B961-8224B2619152}"/>
    <cellStyle name="20% - Accent5 7 2 9" xfId="10878" xr:uid="{050DA336-E2E7-4316-BB5A-0B2623BCB020}"/>
    <cellStyle name="20% - Accent5 7 2 9 2" xfId="10879" xr:uid="{E303F971-B83D-4A78-86FA-7DBFC47C4A98}"/>
    <cellStyle name="20% - Accent5 7 3" xfId="10880" xr:uid="{730B50CC-3F30-45CA-966E-D66953A87A2B}"/>
    <cellStyle name="20% - Accent5 7 3 10" xfId="10881" xr:uid="{218B8DC5-588A-4D07-8565-C020DA7CEB54}"/>
    <cellStyle name="20% - Accent5 7 3 2" xfId="10882" xr:uid="{06F50041-D979-4E14-AC14-DAF47EBC53F2}"/>
    <cellStyle name="20% - Accent5 7 3 2 2" xfId="10883" xr:uid="{30B37641-1475-49BD-8FF7-07FC49FF7756}"/>
    <cellStyle name="20% - Accent5 7 3 2 2 2" xfId="10884" xr:uid="{A9FBDA75-9E00-4C22-A556-792C432D4A63}"/>
    <cellStyle name="20% - Accent5 7 3 2 2 2 2" xfId="10885" xr:uid="{76214F4D-7F29-4432-901D-EB1ABB7C2544}"/>
    <cellStyle name="20% - Accent5 7 3 2 2 3" xfId="10886" xr:uid="{0F1357A8-DE4D-4D81-AA9C-D5D22369FB84}"/>
    <cellStyle name="20% - Accent5 7 3 2 2 3 2" xfId="10887" xr:uid="{5157F747-E4A3-4049-B55A-A383684383B7}"/>
    <cellStyle name="20% - Accent5 7 3 2 2 4" xfId="10888" xr:uid="{22E71F71-7D6B-4BF4-930B-83558C09162E}"/>
    <cellStyle name="20% - Accent5 7 3 2 3" xfId="10889" xr:uid="{A36C181D-2B04-4A0D-8DFF-703F57874356}"/>
    <cellStyle name="20% - Accent5 7 3 2 3 2" xfId="10890" xr:uid="{A25AB883-492E-49F3-A2EA-AF8C88BCB258}"/>
    <cellStyle name="20% - Accent5 7 3 2 4" xfId="10891" xr:uid="{A73719D5-9809-456B-8161-8DC3D72DEBDB}"/>
    <cellStyle name="20% - Accent5 7 3 2 4 2" xfId="10892" xr:uid="{EB5133D1-6E4D-40E2-A076-B46B6ECF5FE3}"/>
    <cellStyle name="20% - Accent5 7 3 2 5" xfId="10893" xr:uid="{F26DFEC2-E299-4A7B-9ACC-2BE0CB3B0C5E}"/>
    <cellStyle name="20% - Accent5 7 3 2 5 2" xfId="10894" xr:uid="{993BAC97-BD6D-4563-8AAE-FDE0DE51368C}"/>
    <cellStyle name="20% - Accent5 7 3 2 6" xfId="10895" xr:uid="{42E99518-8FD9-4ABF-92FC-6CCA0CC8A855}"/>
    <cellStyle name="20% - Accent5 7 3 2 6 2" xfId="10896" xr:uid="{CDBA8C2D-DD19-4118-A122-2D2A03DA037D}"/>
    <cellStyle name="20% - Accent5 7 3 2 7" xfId="10897" xr:uid="{52D50590-498B-4DCC-B0FB-443BDB697557}"/>
    <cellStyle name="20% - Accent5 7 3 2 7 2" xfId="10898" xr:uid="{C46B924B-63EA-4654-86A9-00F369DBDDD6}"/>
    <cellStyle name="20% - Accent5 7 3 2 8" xfId="10899" xr:uid="{173620C0-F792-47A2-A54F-5CAB20282CF9}"/>
    <cellStyle name="20% - Accent5 7 3 3" xfId="10900" xr:uid="{5BEADBF2-FA59-4E60-B3EF-B101DC80E4A6}"/>
    <cellStyle name="20% - Accent5 7 3 3 2" xfId="10901" xr:uid="{6474A847-A5A8-4B1A-9345-9EF1BDF5AE2F}"/>
    <cellStyle name="20% - Accent5 7 3 3 2 2" xfId="10902" xr:uid="{06977325-22A8-4F73-B7FC-E8B3213C6007}"/>
    <cellStyle name="20% - Accent5 7 3 3 2 2 2" xfId="10903" xr:uid="{95FDC4B3-DEF3-43BB-A497-F649CE6505F7}"/>
    <cellStyle name="20% - Accent5 7 3 3 2 3" xfId="10904" xr:uid="{7D58D5EF-A751-491C-957D-D2B842009534}"/>
    <cellStyle name="20% - Accent5 7 3 3 2 3 2" xfId="10905" xr:uid="{FFCB0C0B-86AB-4FB7-B1B1-D8B606D90F85}"/>
    <cellStyle name="20% - Accent5 7 3 3 2 4" xfId="10906" xr:uid="{EA4A4AC3-0188-4585-A3E5-85B22348E3B4}"/>
    <cellStyle name="20% - Accent5 7 3 3 3" xfId="10907" xr:uid="{0A36851F-24E3-44C5-828B-37D9959D0BCB}"/>
    <cellStyle name="20% - Accent5 7 3 3 3 2" xfId="10908" xr:uid="{4C19D895-9A12-47A6-AECB-4E2EE04DA2FD}"/>
    <cellStyle name="20% - Accent5 7 3 3 4" xfId="10909" xr:uid="{0DCEF37F-4249-46F8-AD13-F3A254100AD2}"/>
    <cellStyle name="20% - Accent5 7 3 3 4 2" xfId="10910" xr:uid="{8CA771F6-59D1-4B7A-8EED-412816EB8043}"/>
    <cellStyle name="20% - Accent5 7 3 3 5" xfId="10911" xr:uid="{71C9E854-D76E-4CA9-9579-3B211435E28E}"/>
    <cellStyle name="20% - Accent5 7 3 3 5 2" xfId="10912" xr:uid="{F21536FD-5243-4428-91B2-0196472C71CC}"/>
    <cellStyle name="20% - Accent5 7 3 3 6" xfId="10913" xr:uid="{73911142-B685-4F44-9289-2CE5BBCB8501}"/>
    <cellStyle name="20% - Accent5 7 3 4" xfId="10914" xr:uid="{1A0812AE-AFC2-4016-A229-9F1DD4C38317}"/>
    <cellStyle name="20% - Accent5 7 3 4 2" xfId="10915" xr:uid="{425FDE4C-4C0E-4B81-85C4-FC1F631A8463}"/>
    <cellStyle name="20% - Accent5 7 3 4 2 2" xfId="10916" xr:uid="{3CB12201-8BA6-4D48-A0E6-ED3F2B3A0CDA}"/>
    <cellStyle name="20% - Accent5 7 3 4 3" xfId="10917" xr:uid="{53B790E9-7F11-4D89-BEF5-7B9EC2B054A2}"/>
    <cellStyle name="20% - Accent5 7 3 4 3 2" xfId="10918" xr:uid="{D5F1710F-0B62-438F-B0C1-5631B61775F0}"/>
    <cellStyle name="20% - Accent5 7 3 4 4" xfId="10919" xr:uid="{5EDD2D34-CF3E-4950-9F71-2C7BA8073B1C}"/>
    <cellStyle name="20% - Accent5 7 3 5" xfId="10920" xr:uid="{27BD5D07-C03D-4945-8C1B-B2C3D46635DA}"/>
    <cellStyle name="20% - Accent5 7 3 5 2" xfId="10921" xr:uid="{E9AECE4B-6E25-40FD-A47D-43349E3C76A7}"/>
    <cellStyle name="20% - Accent5 7 3 6" xfId="10922" xr:uid="{22C85CFA-D78E-4EFD-B6B4-0EB666184A34}"/>
    <cellStyle name="20% - Accent5 7 3 6 2" xfId="10923" xr:uid="{057603D0-493A-4BD2-838A-D532EF1523A2}"/>
    <cellStyle name="20% - Accent5 7 3 7" xfId="10924" xr:uid="{A42BEB93-EB52-436D-BB50-6C594A89F9AF}"/>
    <cellStyle name="20% - Accent5 7 3 7 2" xfId="10925" xr:uid="{65F2FF92-A522-4523-AB6B-DA53BE8D6A1C}"/>
    <cellStyle name="20% - Accent5 7 3 8" xfId="10926" xr:uid="{BA019384-6ED9-4B16-AFDD-883A7BF83AFB}"/>
    <cellStyle name="20% - Accent5 7 3 8 2" xfId="10927" xr:uid="{1563373E-18DA-40E1-8C5A-D01F75A931BB}"/>
    <cellStyle name="20% - Accent5 7 3 9" xfId="10928" xr:uid="{69E7BA79-B12D-4398-BC36-29E9CED25A6E}"/>
    <cellStyle name="20% - Accent5 7 3 9 2" xfId="10929" xr:uid="{BEF10D60-CBEA-4B26-9155-F05BBD0F70B8}"/>
    <cellStyle name="20% - Accent5 7 4" xfId="10930" xr:uid="{DA14C20F-C9B8-4A31-BBCD-7571BA5807C4}"/>
    <cellStyle name="20% - Accent5 7 4 2" xfId="10931" xr:uid="{7AC6A620-675F-4E50-A58E-5C5D6775D4DC}"/>
    <cellStyle name="20% - Accent5 7 4 2 2" xfId="10932" xr:uid="{85AC8120-C326-436A-894C-B5041C4CD4CA}"/>
    <cellStyle name="20% - Accent5 7 4 2 2 2" xfId="10933" xr:uid="{A572D5E5-690C-4CA9-8F32-14F85457F98C}"/>
    <cellStyle name="20% - Accent5 7 4 2 3" xfId="10934" xr:uid="{0E9FC410-6DC4-43F1-A819-CEA06EF04356}"/>
    <cellStyle name="20% - Accent5 7 4 2 3 2" xfId="10935" xr:uid="{5D2F9035-8EEB-44F4-90E2-776F8ABDAEC9}"/>
    <cellStyle name="20% - Accent5 7 4 2 4" xfId="10936" xr:uid="{7BE60FEC-9A56-4C74-8FF6-3CF69282A71B}"/>
    <cellStyle name="20% - Accent5 7 4 3" xfId="10937" xr:uid="{F52EE63A-2DF4-49B2-907D-DEA26BB3E822}"/>
    <cellStyle name="20% - Accent5 7 4 3 2" xfId="10938" xr:uid="{4A07D421-2CA2-4991-9D66-7AD1D2975994}"/>
    <cellStyle name="20% - Accent5 7 4 4" xfId="10939" xr:uid="{A5D0D1DB-3979-4182-8F0B-13C8BD66AA24}"/>
    <cellStyle name="20% - Accent5 7 4 4 2" xfId="10940" xr:uid="{80D4B377-ED7C-4BD4-ADE8-4A6513C05A22}"/>
    <cellStyle name="20% - Accent5 7 4 5" xfId="10941" xr:uid="{2B989CA8-D104-4F5A-91F8-1A62A9EE962D}"/>
    <cellStyle name="20% - Accent5 7 4 5 2" xfId="10942" xr:uid="{51C83733-60A1-46F0-B72A-F0EB554490F1}"/>
    <cellStyle name="20% - Accent5 7 4 6" xfId="10943" xr:uid="{649E963B-E2D0-4678-91CA-0A076BC9F069}"/>
    <cellStyle name="20% - Accent5 7 4 6 2" xfId="10944" xr:uid="{B61F7592-9A46-439E-8973-4F7FA802BD08}"/>
    <cellStyle name="20% - Accent5 7 4 7" xfId="10945" xr:uid="{B4DCC545-F563-4763-BD6A-D96F46465C95}"/>
    <cellStyle name="20% - Accent5 7 4 7 2" xfId="10946" xr:uid="{44165233-5B7B-4BDC-B2BC-AD35F2423C05}"/>
    <cellStyle name="20% - Accent5 7 4 8" xfId="10947" xr:uid="{79A0220F-9CE3-4CF7-A04A-322B234691C3}"/>
    <cellStyle name="20% - Accent5 7 5" xfId="10948" xr:uid="{79E77BCB-1B9D-4A9D-80CD-10B07CD049B4}"/>
    <cellStyle name="20% - Accent5 7 5 2" xfId="10949" xr:uid="{B3837F14-EFEB-4327-96E9-77458FB44630}"/>
    <cellStyle name="20% - Accent5 7 5 2 2" xfId="10950" xr:uid="{CAD9DA84-E0DE-49A3-B487-ABA62FFFE099}"/>
    <cellStyle name="20% - Accent5 7 5 2 2 2" xfId="10951" xr:uid="{1AF71D08-6E8C-4651-8095-750C1BAF2ED6}"/>
    <cellStyle name="20% - Accent5 7 5 2 3" xfId="10952" xr:uid="{601894E9-F920-4F30-94FB-848B19EE254B}"/>
    <cellStyle name="20% - Accent5 7 5 2 3 2" xfId="10953" xr:uid="{3FAC7E37-8FE1-407C-8A55-7EB4BFA3534C}"/>
    <cellStyle name="20% - Accent5 7 5 2 4" xfId="10954" xr:uid="{AFB5FB84-BD59-4405-AD93-585BB94ADC6C}"/>
    <cellStyle name="20% - Accent5 7 5 3" xfId="10955" xr:uid="{07190165-3977-491B-BB04-5B97DDAA832A}"/>
    <cellStyle name="20% - Accent5 7 5 3 2" xfId="10956" xr:uid="{573F67FC-499E-4495-81C9-647201582CB4}"/>
    <cellStyle name="20% - Accent5 7 5 4" xfId="10957" xr:uid="{5BDABEE4-040B-4DE9-989A-3BED73C17986}"/>
    <cellStyle name="20% - Accent5 7 5 4 2" xfId="10958" xr:uid="{AD454AE0-E24C-4BB8-9530-48ECA28EEB75}"/>
    <cellStyle name="20% - Accent5 7 5 5" xfId="10959" xr:uid="{F5BDFA06-65EE-4CF4-ACF7-E4DF692B465A}"/>
    <cellStyle name="20% - Accent5 7 5 5 2" xfId="10960" xr:uid="{869ABFDA-6712-42FD-9ACB-BBD68711EC04}"/>
    <cellStyle name="20% - Accent5 7 5 6" xfId="10961" xr:uid="{3205DA8B-4C35-4167-A6DE-C3756C583DB2}"/>
    <cellStyle name="20% - Accent5 7 6" xfId="10962" xr:uid="{F164EB8F-AD6A-445C-826D-AC9305D4FC64}"/>
    <cellStyle name="20% - Accent5 7 6 2" xfId="10963" xr:uid="{E1E8FD90-5B4A-4877-9C6D-1E88111CB2E7}"/>
    <cellStyle name="20% - Accent5 7 6 2 2" xfId="10964" xr:uid="{C2EBBA43-9F4A-4DEA-B9A6-87A63492DBDE}"/>
    <cellStyle name="20% - Accent5 7 6 3" xfId="10965" xr:uid="{D06870E4-8365-4DC9-8066-FDB8D885F81C}"/>
    <cellStyle name="20% - Accent5 7 6 3 2" xfId="10966" xr:uid="{F6656198-EB12-4488-B901-0AC6DCFDFDC1}"/>
    <cellStyle name="20% - Accent5 7 6 4" xfId="10967" xr:uid="{9DEEFA3B-B9BE-4BB2-BE13-7EF670B1372D}"/>
    <cellStyle name="20% - Accent5 7 7" xfId="10968" xr:uid="{75DEB257-0B23-47AA-806D-04F360EF6664}"/>
    <cellStyle name="20% - Accent5 7 7 2" xfId="10969" xr:uid="{30615ECC-0320-4493-93F5-C50C399CCD65}"/>
    <cellStyle name="20% - Accent5 7 8" xfId="10970" xr:uid="{F66D5E6A-D42C-495C-8203-ACC02978B47D}"/>
    <cellStyle name="20% - Accent5 7 8 2" xfId="10971" xr:uid="{0CE691D6-EF51-42FD-8B75-C26919781331}"/>
    <cellStyle name="20% - Accent5 7 9" xfId="10972" xr:uid="{5028FB2E-1C34-45FF-8CAC-BFA5762CD04D}"/>
    <cellStyle name="20% - Accent5 7 9 2" xfId="10973" xr:uid="{64FE6B83-2182-4E50-9C19-8F00C7D9C246}"/>
    <cellStyle name="20% - Accent5 8" xfId="10974" xr:uid="{AEA6F407-72AA-405E-8C42-9425DF62D50D}"/>
    <cellStyle name="20% - Accent5 8 10" xfId="10975" xr:uid="{E90B86F5-3C70-46A7-B0C4-D6CD809E92BA}"/>
    <cellStyle name="20% - Accent5 8 11" xfId="10976" xr:uid="{E0EC0B55-73A6-4503-B182-1E66034C3814}"/>
    <cellStyle name="20% - Accent5 8 2" xfId="10977" xr:uid="{23AC0978-0A13-493A-9A47-47E1CFA1F28F}"/>
    <cellStyle name="20% - Accent5 8 2 2" xfId="10978" xr:uid="{8B5B8437-5C14-43BE-8DC3-B7C9EA6CB5BF}"/>
    <cellStyle name="20% - Accent5 8 2 2 2" xfId="10979" xr:uid="{D62E6C6C-FB27-49C8-A154-369E4A259415}"/>
    <cellStyle name="20% - Accent5 8 2 2 2 2" xfId="10980" xr:uid="{2521BE79-C9AB-4CC5-B808-78372E6D13B0}"/>
    <cellStyle name="20% - Accent5 8 2 2 3" xfId="10981" xr:uid="{8563BD73-6A75-4B98-9347-B11EFE4847DF}"/>
    <cellStyle name="20% - Accent5 8 2 2 3 2" xfId="10982" xr:uid="{4CA7847D-4409-4B9B-948E-602A236CF29F}"/>
    <cellStyle name="20% - Accent5 8 2 2 4" xfId="10983" xr:uid="{4D924DE4-138C-44A3-B474-D469C2252C8D}"/>
    <cellStyle name="20% - Accent5 8 2 2 4 2" xfId="10984" xr:uid="{D110CB51-BD37-45CD-8FA1-791F2FCA15BE}"/>
    <cellStyle name="20% - Accent5 8 2 2 5" xfId="10985" xr:uid="{9D41AE9F-50D9-4B70-ACE6-AF653480A8F9}"/>
    <cellStyle name="20% - Accent5 8 2 2 5 2" xfId="10986" xr:uid="{D2167A7E-86FE-481A-810E-681A22CDB093}"/>
    <cellStyle name="20% - Accent5 8 2 2 6" xfId="10987" xr:uid="{F9734DF4-CA4B-4DFF-B81B-C4FA30937114}"/>
    <cellStyle name="20% - Accent5 8 2 3" xfId="10988" xr:uid="{EED98808-6EBD-4E7F-994A-096F64129358}"/>
    <cellStyle name="20% - Accent5 8 2 3 2" xfId="10989" xr:uid="{883CD032-3C2B-43CE-9DF1-908D1FBFEF90}"/>
    <cellStyle name="20% - Accent5 8 2 4" xfId="10990" xr:uid="{5B8C8123-08F9-44D6-8213-1CB7661AC6B7}"/>
    <cellStyle name="20% - Accent5 8 2 4 2" xfId="10991" xr:uid="{0BA4DDF9-459F-4A8D-A750-2A0A0933252D}"/>
    <cellStyle name="20% - Accent5 8 2 5" xfId="10992" xr:uid="{0543539B-0F18-471D-8ED0-572EDD89E16E}"/>
    <cellStyle name="20% - Accent5 8 2 5 2" xfId="10993" xr:uid="{8309ECA5-4831-4AC4-9794-0CA7384039FF}"/>
    <cellStyle name="20% - Accent5 8 2 6" xfId="10994" xr:uid="{FB34B960-02EC-4642-BFC4-EFD4B9B48634}"/>
    <cellStyle name="20% - Accent5 8 2 6 2" xfId="10995" xr:uid="{6B8978EF-51EA-437C-BE4E-EE7DE8C97E9D}"/>
    <cellStyle name="20% - Accent5 8 2 7" xfId="10996" xr:uid="{5FEE619D-341B-4833-937D-4A58A6208D58}"/>
    <cellStyle name="20% - Accent5 8 2 7 2" xfId="10997" xr:uid="{2EC95EFC-45F9-4762-9867-84ED1C51A819}"/>
    <cellStyle name="20% - Accent5 8 2 8" xfId="10998" xr:uid="{B48DD758-F49C-48E2-A95D-EB9A5A1C72AC}"/>
    <cellStyle name="20% - Accent5 8 3" xfId="10999" xr:uid="{B05443E8-C6CE-4792-8917-C0499081BF8F}"/>
    <cellStyle name="20% - Accent5 8 3 2" xfId="11000" xr:uid="{B19C7A97-979D-4541-8401-7122C933638A}"/>
    <cellStyle name="20% - Accent5 8 3 2 2" xfId="11001" xr:uid="{9805F50A-58DB-4734-A1F8-D145269D003A}"/>
    <cellStyle name="20% - Accent5 8 3 2 2 2" xfId="11002" xr:uid="{82A1FC5C-BED8-49F9-AA10-DCE41BBA09F2}"/>
    <cellStyle name="20% - Accent5 8 3 2 3" xfId="11003" xr:uid="{81FB55D4-7311-49FE-8E43-A93CCA12FADA}"/>
    <cellStyle name="20% - Accent5 8 3 2 3 2" xfId="11004" xr:uid="{AAA08905-3016-4900-8EA2-B20B642CFFD9}"/>
    <cellStyle name="20% - Accent5 8 3 2 4" xfId="11005" xr:uid="{E349A005-6D2B-40EE-9A15-1D950BB4F91A}"/>
    <cellStyle name="20% - Accent5 8 3 2 4 2" xfId="11006" xr:uid="{5ACD368D-8FA0-4ACF-BB06-5DCE3B0B122A}"/>
    <cellStyle name="20% - Accent5 8 3 2 5" xfId="11007" xr:uid="{0160B6D0-A0CE-442B-A1E0-6A6918E5DEF9}"/>
    <cellStyle name="20% - Accent5 8 3 2 5 2" xfId="11008" xr:uid="{52054ED1-B3D2-4E79-BB2F-6F2B2F3750F5}"/>
    <cellStyle name="20% - Accent5 8 3 2 6" xfId="11009" xr:uid="{FD4F1520-A91A-42A7-ACFC-5A34497D60C6}"/>
    <cellStyle name="20% - Accent5 8 3 3" xfId="11010" xr:uid="{5134D355-4384-422D-9439-CE3311DE0490}"/>
    <cellStyle name="20% - Accent5 8 3 3 2" xfId="11011" xr:uid="{AF51A1CF-7E9A-40BB-A9CB-3688E9EFFFE4}"/>
    <cellStyle name="20% - Accent5 8 3 4" xfId="11012" xr:uid="{40D446FC-D148-488C-AF00-D42A0CDB51E2}"/>
    <cellStyle name="20% - Accent5 8 3 4 2" xfId="11013" xr:uid="{ECA9A185-2675-497B-B385-BD628C66E960}"/>
    <cellStyle name="20% - Accent5 8 3 5" xfId="11014" xr:uid="{273BCB59-29A1-4C2B-B19D-5FD73CF57BAB}"/>
    <cellStyle name="20% - Accent5 8 3 5 2" xfId="11015" xr:uid="{290D7E49-ACF1-4583-A21F-43BB54EC9FB7}"/>
    <cellStyle name="20% - Accent5 8 3 6" xfId="11016" xr:uid="{89BFCD12-5172-402C-8D8C-CF52055F8718}"/>
    <cellStyle name="20% - Accent5 8 3 6 2" xfId="11017" xr:uid="{E1C8D97F-32DC-40BE-A1D7-6EAC53A1C280}"/>
    <cellStyle name="20% - Accent5 8 3 7" xfId="11018" xr:uid="{395C6727-694C-46C9-9B58-E45BA5395FD5}"/>
    <cellStyle name="20% - Accent5 8 3 7 2" xfId="11019" xr:uid="{6D0B90E7-193C-4896-8269-50C37D09220D}"/>
    <cellStyle name="20% - Accent5 8 3 8" xfId="11020" xr:uid="{270B976F-39A8-4922-9C65-FA5F4B307F8D}"/>
    <cellStyle name="20% - Accent5 8 4" xfId="11021" xr:uid="{0F369D66-3EB8-4C1F-ACF7-986E6C667A1A}"/>
    <cellStyle name="20% - Accent5 8 4 2" xfId="11022" xr:uid="{2EE4BF5D-7116-4810-98D6-24092B9AD15F}"/>
    <cellStyle name="20% - Accent5 8 4 2 2" xfId="11023" xr:uid="{E1D72FB0-654C-4600-AF36-8C3D1B6F1FE8}"/>
    <cellStyle name="20% - Accent5 8 4 3" xfId="11024" xr:uid="{C4A0B0D5-5EFB-4EAF-ABD6-92E58A241290}"/>
    <cellStyle name="20% - Accent5 8 4 3 2" xfId="11025" xr:uid="{5F29ADDE-B9C9-4357-A205-6FE27ABC2007}"/>
    <cellStyle name="20% - Accent5 8 4 4" xfId="11026" xr:uid="{797D8AA9-5147-48E8-8BF3-CD304666C8BD}"/>
    <cellStyle name="20% - Accent5 8 4 4 2" xfId="11027" xr:uid="{98E118A9-F524-49F2-A3B9-EEDA5E109A44}"/>
    <cellStyle name="20% - Accent5 8 4 5" xfId="11028" xr:uid="{F8D4EB92-02F9-49EE-A435-CCCF34CF90D8}"/>
    <cellStyle name="20% - Accent5 8 4 5 2" xfId="11029" xr:uid="{7902C030-E825-4E7D-A638-2513E6E6A8F8}"/>
    <cellStyle name="20% - Accent5 8 4 6" xfId="11030" xr:uid="{FAE8755E-3412-4BA3-83D5-398F85A06076}"/>
    <cellStyle name="20% - Accent5 8 5" xfId="11031" xr:uid="{13102A0A-96A4-4F76-A335-5FADFEE67D77}"/>
    <cellStyle name="20% - Accent5 8 5 2" xfId="11032" xr:uid="{6FF489BA-2A19-4C24-BDE6-1D2113AE6D5A}"/>
    <cellStyle name="20% - Accent5 8 6" xfId="11033" xr:uid="{49440317-1BA5-40CE-A5BC-808744EDD9E4}"/>
    <cellStyle name="20% - Accent5 8 6 2" xfId="11034" xr:uid="{C8FC5C9C-4410-442D-862C-E112BF0727BC}"/>
    <cellStyle name="20% - Accent5 8 7" xfId="11035" xr:uid="{CABF4382-AC5C-49E3-8C6E-EE8029162F2A}"/>
    <cellStyle name="20% - Accent5 8 7 2" xfId="11036" xr:uid="{A76E8664-487A-407F-A398-14CB406BFEED}"/>
    <cellStyle name="20% - Accent5 8 8" xfId="11037" xr:uid="{687CF2AE-17CD-4632-8AE1-75375294F3ED}"/>
    <cellStyle name="20% - Accent5 8 8 2" xfId="11038" xr:uid="{C09B0082-E91C-4D4A-A2CF-E5F86DFC642F}"/>
    <cellStyle name="20% - Accent5 8 9" xfId="11039" xr:uid="{A3EF45F9-8236-4C28-9819-FE8B139E7CF7}"/>
    <cellStyle name="20% - Accent5 8 9 2" xfId="11040" xr:uid="{803895F0-ABCD-479B-958D-B62833CC01DE}"/>
    <cellStyle name="20% - Accent5 9" xfId="11041" xr:uid="{25DE1605-2E57-4F07-9979-BFFF71D04C82}"/>
    <cellStyle name="20% - Accent5 9 10" xfId="11042" xr:uid="{707BA8DC-6327-41F7-B4C1-54536ADA2842}"/>
    <cellStyle name="20% - Accent5 9 2" xfId="11043" xr:uid="{207875C8-8B82-4374-B286-E052A94C23BF}"/>
    <cellStyle name="20% - Accent5 9 2 2" xfId="11044" xr:uid="{CD3B5569-D281-4F32-8F6F-986E489607C5}"/>
    <cellStyle name="20% - Accent5 9 2 2 2" xfId="11045" xr:uid="{63A10CE3-D570-4DC9-A0A7-B1A4C91A2D5C}"/>
    <cellStyle name="20% - Accent5 9 2 2 2 2" xfId="11046" xr:uid="{ACFFBA95-F7E0-4D07-A315-88D4DCFCE568}"/>
    <cellStyle name="20% - Accent5 9 2 2 3" xfId="11047" xr:uid="{9ADE1D05-9EC4-4BA3-ADB1-27EABB4B4CE8}"/>
    <cellStyle name="20% - Accent5 9 2 2 3 2" xfId="11048" xr:uid="{05A76462-DAB1-43C3-A0B8-1C1DA31C030D}"/>
    <cellStyle name="20% - Accent5 9 2 2 4" xfId="11049" xr:uid="{0C414C67-44BD-476F-AD2A-E8C5155CEC1F}"/>
    <cellStyle name="20% - Accent5 9 2 2 4 2" xfId="11050" xr:uid="{5B6A2BDA-BA8B-4EDB-9841-3E1B920070F9}"/>
    <cellStyle name="20% - Accent5 9 2 2 5" xfId="11051" xr:uid="{9F484BEF-CCCE-4C46-9DDF-E16D78A3A64A}"/>
    <cellStyle name="20% - Accent5 9 2 2 5 2" xfId="11052" xr:uid="{5CCF9C3E-E9DE-49A2-A91B-A92922C46909}"/>
    <cellStyle name="20% - Accent5 9 2 2 6" xfId="11053" xr:uid="{CFAA9905-C026-465A-A79A-E40F75667795}"/>
    <cellStyle name="20% - Accent5 9 2 3" xfId="11054" xr:uid="{CD7C1407-3C73-4739-BF88-8F7D4B157794}"/>
    <cellStyle name="20% - Accent5 9 2 3 2" xfId="11055" xr:uid="{09C7F6BC-5515-48DC-8579-C0F1033EC985}"/>
    <cellStyle name="20% - Accent5 9 2 4" xfId="11056" xr:uid="{68A4035B-1CC7-4123-834F-FE6F3E437E8E}"/>
    <cellStyle name="20% - Accent5 9 2 4 2" xfId="11057" xr:uid="{E6048166-56F6-4106-B60F-6ACBCDE8762D}"/>
    <cellStyle name="20% - Accent5 9 2 5" xfId="11058" xr:uid="{070412BF-0BD8-475E-9279-A0D1D9F15445}"/>
    <cellStyle name="20% - Accent5 9 2 5 2" xfId="11059" xr:uid="{959C497D-94D9-4793-BC68-8F9773793A59}"/>
    <cellStyle name="20% - Accent5 9 2 6" xfId="11060" xr:uid="{B671DA24-8080-4F3A-86DE-7056596373AA}"/>
    <cellStyle name="20% - Accent5 9 2 6 2" xfId="11061" xr:uid="{656DCF3E-4C98-411B-8115-EFB54C176CF2}"/>
    <cellStyle name="20% - Accent5 9 2 7" xfId="11062" xr:uid="{5CBAFBF7-76C2-4B91-A99C-B6362D53E603}"/>
    <cellStyle name="20% - Accent5 9 2 7 2" xfId="11063" xr:uid="{07B13F63-07FA-45E7-BD34-28625ED7BFCB}"/>
    <cellStyle name="20% - Accent5 9 2 8" xfId="11064" xr:uid="{E10B604B-194C-40C8-92AA-FECDBA5D8D68}"/>
    <cellStyle name="20% - Accent5 9 3" xfId="11065" xr:uid="{45B5CEA3-1B69-4914-9E71-B07A68DE0E49}"/>
    <cellStyle name="20% - Accent5 9 3 2" xfId="11066" xr:uid="{2B64FE41-B5DF-41E9-80D0-DEF631E86E61}"/>
    <cellStyle name="20% - Accent5 9 3 2 2" xfId="11067" xr:uid="{1E6A7DCA-1E7E-417A-816E-494CB15C32FF}"/>
    <cellStyle name="20% - Accent5 9 3 2 2 2" xfId="11068" xr:uid="{7EC4F7CB-0211-4991-81A1-378C5ED55049}"/>
    <cellStyle name="20% - Accent5 9 3 2 3" xfId="11069" xr:uid="{EB08E946-7CBD-43D3-B43A-3C6391253082}"/>
    <cellStyle name="20% - Accent5 9 3 2 3 2" xfId="11070" xr:uid="{5083CBD3-2DEE-4D8E-99B8-9FB3317412E0}"/>
    <cellStyle name="20% - Accent5 9 3 2 4" xfId="11071" xr:uid="{C2A0386D-AAED-49DA-B21C-1E23CF1E5410}"/>
    <cellStyle name="20% - Accent5 9 3 2 4 2" xfId="11072" xr:uid="{66EE3081-7B72-40CD-9296-457512DDA0C2}"/>
    <cellStyle name="20% - Accent5 9 3 2 5" xfId="11073" xr:uid="{2A13AB3E-F391-4C3B-AB2F-71E3973E5E71}"/>
    <cellStyle name="20% - Accent5 9 3 2 5 2" xfId="11074" xr:uid="{040B286A-9ACB-4449-9B7F-8C09A2FB7E69}"/>
    <cellStyle name="20% - Accent5 9 3 2 6" xfId="11075" xr:uid="{24FC0166-FB48-43AE-9C7C-BBF4FF2A4C5A}"/>
    <cellStyle name="20% - Accent5 9 3 3" xfId="11076" xr:uid="{0095F3EF-3376-4B4F-8EDA-C6C3D0631559}"/>
    <cellStyle name="20% - Accent5 9 3 3 2" xfId="11077" xr:uid="{AC9D738B-A7CC-424F-9595-39B49DF4D7EB}"/>
    <cellStyle name="20% - Accent5 9 3 4" xfId="11078" xr:uid="{32638F74-8E7A-4196-87D7-BB124D735B5B}"/>
    <cellStyle name="20% - Accent5 9 3 4 2" xfId="11079" xr:uid="{C410325D-025A-4EA8-BC6E-F042C4A9CA98}"/>
    <cellStyle name="20% - Accent5 9 3 5" xfId="11080" xr:uid="{90BE3128-40D5-455F-A85E-648C2523556F}"/>
    <cellStyle name="20% - Accent5 9 3 5 2" xfId="11081" xr:uid="{BD6C4AB2-88AE-4F25-84AB-73D7F1F2B654}"/>
    <cellStyle name="20% - Accent5 9 3 6" xfId="11082" xr:uid="{AE1A942D-90FF-4F1D-962F-4FCAAB679197}"/>
    <cellStyle name="20% - Accent5 9 3 6 2" xfId="11083" xr:uid="{A12E56FB-C4B4-480D-998C-2DB3B656D4CF}"/>
    <cellStyle name="20% - Accent5 9 3 7" xfId="11084" xr:uid="{03E121DD-6F50-42E1-903B-2937F7AAF07B}"/>
    <cellStyle name="20% - Accent5 9 3 7 2" xfId="11085" xr:uid="{C909C16A-E955-48B3-9378-0A598D743FC3}"/>
    <cellStyle name="20% - Accent5 9 3 8" xfId="11086" xr:uid="{71F404F8-8E3F-4E52-A393-DC0C6BFA4954}"/>
    <cellStyle name="20% - Accent5 9 4" xfId="11087" xr:uid="{6B353377-FBA9-4087-A595-DE5E8502F243}"/>
    <cellStyle name="20% - Accent5 9 4 2" xfId="11088" xr:uid="{8B15DBCB-94B5-48EE-A110-994A8D1C6496}"/>
    <cellStyle name="20% - Accent5 9 4 2 2" xfId="11089" xr:uid="{1A2AA65D-98B8-4DF1-9F96-B1AD4F197887}"/>
    <cellStyle name="20% - Accent5 9 4 3" xfId="11090" xr:uid="{54315871-3E72-457E-923F-02C6A9CD0436}"/>
    <cellStyle name="20% - Accent5 9 4 3 2" xfId="11091" xr:uid="{79AE5BB8-D8D9-41FF-B191-0620B0177F15}"/>
    <cellStyle name="20% - Accent5 9 4 4" xfId="11092" xr:uid="{42DAF9F6-C675-4B0C-9CE9-926F1ED704D0}"/>
    <cellStyle name="20% - Accent5 9 4 4 2" xfId="11093" xr:uid="{B305C378-34AB-49CD-B832-9A7314A541E5}"/>
    <cellStyle name="20% - Accent5 9 4 5" xfId="11094" xr:uid="{908C29A0-5106-4345-9ABB-44EC703C653B}"/>
    <cellStyle name="20% - Accent5 9 4 5 2" xfId="11095" xr:uid="{9ABABCD3-EDC2-483C-93F3-E1149EFA50D5}"/>
    <cellStyle name="20% - Accent5 9 4 6" xfId="11096" xr:uid="{189896FE-D453-4929-A81F-71DCB29477AE}"/>
    <cellStyle name="20% - Accent5 9 5" xfId="11097" xr:uid="{441D4E66-05CB-4A0F-817F-3498468B900D}"/>
    <cellStyle name="20% - Accent5 9 5 2" xfId="11098" xr:uid="{25F88AE9-0FE3-494F-A4C2-FF473973C3F3}"/>
    <cellStyle name="20% - Accent5 9 6" xfId="11099" xr:uid="{32B1CE4B-6F37-4DC5-9870-D962C8A93330}"/>
    <cellStyle name="20% - Accent5 9 6 2" xfId="11100" xr:uid="{A7990BDD-FB23-4940-9DBE-E389C695DD50}"/>
    <cellStyle name="20% - Accent5 9 7" xfId="11101" xr:uid="{A59B2D94-2943-47E2-983A-CACE038BEEBD}"/>
    <cellStyle name="20% - Accent5 9 7 2" xfId="11102" xr:uid="{23E10570-F5CD-431B-AB0F-B21768B206FD}"/>
    <cellStyle name="20% - Accent5 9 8" xfId="11103" xr:uid="{FA422EF9-36B5-4FB4-A634-8739961C4D09}"/>
    <cellStyle name="20% - Accent5 9 8 2" xfId="11104" xr:uid="{7E7ADADB-6AE3-44D9-BC3C-B82948B3AE2C}"/>
    <cellStyle name="20% - Accent5 9 9" xfId="11105" xr:uid="{B2619AB2-488C-4488-9309-CABB8E34357F}"/>
    <cellStyle name="20% - Accent5 9 9 2" xfId="11106" xr:uid="{3BEDC96E-9E16-4EB3-89C9-C4708A9C370B}"/>
    <cellStyle name="20% - Accent6" xfId="11107" builtinId="50" customBuiltin="1"/>
    <cellStyle name="20% - Accent6 10" xfId="11108" xr:uid="{661A13BC-7A63-4C4B-B504-9DA83445F356}"/>
    <cellStyle name="20% - Accent6 10 10" xfId="11109" xr:uid="{79EFB582-87D4-4B4E-B161-41D39A350B13}"/>
    <cellStyle name="20% - Accent6 10 2" xfId="11110" xr:uid="{B6248838-86AC-4F27-9AE3-91AA292308D3}"/>
    <cellStyle name="20% - Accent6 10 2 2" xfId="11111" xr:uid="{F8D0EE5B-1005-4478-B20D-70C159879AFE}"/>
    <cellStyle name="20% - Accent6 10 2 2 2" xfId="11112" xr:uid="{37DE6AF8-CDC6-413B-9509-0331804E8DEA}"/>
    <cellStyle name="20% - Accent6 10 2 2 2 2" xfId="11113" xr:uid="{3C3F5246-FFD6-49EA-8CC9-6E7B086A5542}"/>
    <cellStyle name="20% - Accent6 10 2 2 3" xfId="11114" xr:uid="{64D8965C-33A0-4457-916A-56B1146DCA5A}"/>
    <cellStyle name="20% - Accent6 10 2 2 3 2" xfId="11115" xr:uid="{6C901C5B-AD12-4F92-BE9D-042C2D94149C}"/>
    <cellStyle name="20% - Accent6 10 2 2 4" xfId="11116" xr:uid="{C218E67C-699A-4107-B458-4843ECFF5B7F}"/>
    <cellStyle name="20% - Accent6 10 2 3" xfId="11117" xr:uid="{3BE65F9B-972B-4FB4-9E05-B962BD21C89C}"/>
    <cellStyle name="20% - Accent6 10 2 3 2" xfId="11118" xr:uid="{44EF2721-4681-474B-BB75-5A15DD80971A}"/>
    <cellStyle name="20% - Accent6 10 2 4" xfId="11119" xr:uid="{D30FE538-5F59-43A6-AF92-9CAD7407F378}"/>
    <cellStyle name="20% - Accent6 10 2 4 2" xfId="11120" xr:uid="{8E8E7F69-1F57-42EF-BD03-0B8527F10E29}"/>
    <cellStyle name="20% - Accent6 10 2 5" xfId="11121" xr:uid="{28AD5290-138A-44AE-B6A0-9EC6E6392E35}"/>
    <cellStyle name="20% - Accent6 10 2 5 2" xfId="11122" xr:uid="{2AB31E4B-83E1-45F2-87F5-8279FB183E1A}"/>
    <cellStyle name="20% - Accent6 10 2 6" xfId="11123" xr:uid="{12D890BD-67C3-4886-B890-4E974857B1E0}"/>
    <cellStyle name="20% - Accent6 10 2 6 2" xfId="11124" xr:uid="{00B11147-4C49-4200-B2EC-DE9A43EA016D}"/>
    <cellStyle name="20% - Accent6 10 2 7" xfId="11125" xr:uid="{F05BA83A-D9C3-4F97-8FCA-D7938362C8ED}"/>
    <cellStyle name="20% - Accent6 10 2 7 2" xfId="11126" xr:uid="{3E93A8C6-FDB9-4B81-8AA1-8785D7B5DC87}"/>
    <cellStyle name="20% - Accent6 10 2 8" xfId="11127" xr:uid="{93D86345-4FCA-4C4F-8D3D-72BDB7FA09F2}"/>
    <cellStyle name="20% - Accent6 10 3" xfId="11128" xr:uid="{6BECC780-5E2B-4282-93B7-90F0C0AEE1A8}"/>
    <cellStyle name="20% - Accent6 10 3 2" xfId="11129" xr:uid="{9D69951C-76A6-41E6-830B-B03C16E7844E}"/>
    <cellStyle name="20% - Accent6 10 3 2 2" xfId="11130" xr:uid="{C5FD06CD-51AF-44E1-B476-AA2DF90BD46E}"/>
    <cellStyle name="20% - Accent6 10 3 2 2 2" xfId="11131" xr:uid="{733FFE7E-AF16-4D18-A544-0369FAE30BE2}"/>
    <cellStyle name="20% - Accent6 10 3 2 3" xfId="11132" xr:uid="{57813D3D-E742-4E8E-AF22-A801C106646E}"/>
    <cellStyle name="20% - Accent6 10 3 2 3 2" xfId="11133" xr:uid="{EF19AF54-93D7-4D42-8062-B89CB2C64B1A}"/>
    <cellStyle name="20% - Accent6 10 3 2 4" xfId="11134" xr:uid="{518EDD61-A29D-431D-B294-2C349B291E03}"/>
    <cellStyle name="20% - Accent6 10 3 3" xfId="11135" xr:uid="{2ECE3470-1B78-4DF5-963A-815D4F7D7E45}"/>
    <cellStyle name="20% - Accent6 10 3 3 2" xfId="11136" xr:uid="{B4BDFB39-4EBD-4FE7-9424-93CA8A57E981}"/>
    <cellStyle name="20% - Accent6 10 3 4" xfId="11137" xr:uid="{161451F8-85DB-4408-BA62-6191C34EFBB7}"/>
    <cellStyle name="20% - Accent6 10 3 4 2" xfId="11138" xr:uid="{0C0FBE99-C25E-4BA8-A98D-0E980D0B8CBC}"/>
    <cellStyle name="20% - Accent6 10 3 5" xfId="11139" xr:uid="{33E2307C-C9CF-4D3F-B4FD-6C9D90211623}"/>
    <cellStyle name="20% - Accent6 10 3 5 2" xfId="11140" xr:uid="{A241E0DB-FC4E-48D9-93AD-70A1F4565D36}"/>
    <cellStyle name="20% - Accent6 10 3 6" xfId="11141" xr:uid="{32A46EB6-CA3E-4E90-A660-8FC28ECB5070}"/>
    <cellStyle name="20% - Accent6 10 4" xfId="11142" xr:uid="{0241978C-BE14-4BE1-8527-236A64A6F6A9}"/>
    <cellStyle name="20% - Accent6 10 4 2" xfId="11143" xr:uid="{7DDE88B8-C19B-499A-9F10-360580452089}"/>
    <cellStyle name="20% - Accent6 10 4 2 2" xfId="11144" xr:uid="{CC3939E1-DB44-40AE-971C-D1670B4B18C9}"/>
    <cellStyle name="20% - Accent6 10 4 3" xfId="11145" xr:uid="{A136D1C8-22FE-46E6-86B2-5247CA0E7962}"/>
    <cellStyle name="20% - Accent6 10 4 3 2" xfId="11146" xr:uid="{1CEFF7C9-BAD2-47C8-AB44-0B128B6D85BF}"/>
    <cellStyle name="20% - Accent6 10 4 4" xfId="11147" xr:uid="{9029A3A8-6842-49F6-8867-EEC29C25C538}"/>
    <cellStyle name="20% - Accent6 10 5" xfId="11148" xr:uid="{D634B3E5-61DA-4CFD-89C7-E10E571153F7}"/>
    <cellStyle name="20% - Accent6 10 5 2" xfId="11149" xr:uid="{C3D2281B-3AD1-4B06-9067-21B2313F30C1}"/>
    <cellStyle name="20% - Accent6 10 6" xfId="11150" xr:uid="{2C1B3A77-2497-46F7-B631-945F545B9839}"/>
    <cellStyle name="20% - Accent6 10 6 2" xfId="11151" xr:uid="{D73D0691-8C5A-4F6A-901B-2BE715EA9AA8}"/>
    <cellStyle name="20% - Accent6 10 7" xfId="11152" xr:uid="{6123749D-D096-4A2B-A11C-CD794875D8BD}"/>
    <cellStyle name="20% - Accent6 10 7 2" xfId="11153" xr:uid="{A9AC9D7E-A6F7-427D-A718-C1DABF8903F7}"/>
    <cellStyle name="20% - Accent6 10 8" xfId="11154" xr:uid="{5639DABE-4B7E-42E6-9CBB-379BCDD07679}"/>
    <cellStyle name="20% - Accent6 10 8 2" xfId="11155" xr:uid="{D2B54828-0A9B-43C3-8917-C341DA5CD4D8}"/>
    <cellStyle name="20% - Accent6 10 9" xfId="11156" xr:uid="{73D42767-701E-41E1-8613-F7491A2B105A}"/>
    <cellStyle name="20% - Accent6 10 9 2" xfId="11157" xr:uid="{0795FB8E-8D62-4109-9942-86743FC4166E}"/>
    <cellStyle name="20% - Accent6 11" xfId="11158" xr:uid="{17098077-AF93-491E-8144-E9A001BE8C1B}"/>
    <cellStyle name="20% - Accent6 11 10" xfId="11159" xr:uid="{C3AF6BAE-22A1-48E8-BFC4-2CE4352F097C}"/>
    <cellStyle name="20% - Accent6 11 2" xfId="11160" xr:uid="{569C60E1-9D40-460C-A00D-B594F5C2FA88}"/>
    <cellStyle name="20% - Accent6 11 2 2" xfId="11161" xr:uid="{3F5D8B79-B09E-46A3-AC3E-46F7B048C340}"/>
    <cellStyle name="20% - Accent6 11 2 2 2" xfId="11162" xr:uid="{C89240E8-1B92-4090-9480-DF4D89784D3E}"/>
    <cellStyle name="20% - Accent6 11 2 2 2 2" xfId="11163" xr:uid="{8A668D0C-B19C-4D05-A350-26E145045D5C}"/>
    <cellStyle name="20% - Accent6 11 2 2 3" xfId="11164" xr:uid="{BAD02BD3-D6F4-4AC4-992B-DA475DD1BC83}"/>
    <cellStyle name="20% - Accent6 11 2 2 3 2" xfId="11165" xr:uid="{9A979405-377D-4F69-A1C2-B5A96C45844F}"/>
    <cellStyle name="20% - Accent6 11 2 2 4" xfId="11166" xr:uid="{37D7A2B6-02D6-45B8-BD63-4D4DBCB32EB2}"/>
    <cellStyle name="20% - Accent6 11 2 3" xfId="11167" xr:uid="{3765001C-7DAF-4A2B-851B-C87C54BA623C}"/>
    <cellStyle name="20% - Accent6 11 2 3 2" xfId="11168" xr:uid="{F0F7436E-F96F-449E-AF47-891A6746F82C}"/>
    <cellStyle name="20% - Accent6 11 2 4" xfId="11169" xr:uid="{19F272AD-895C-45BF-BC84-D243C794D53E}"/>
    <cellStyle name="20% - Accent6 11 2 4 2" xfId="11170" xr:uid="{8A6880B2-AB4A-42E3-80A7-9865767CB626}"/>
    <cellStyle name="20% - Accent6 11 2 5" xfId="11171" xr:uid="{82E96993-8126-4192-97F4-CD82D0408BAA}"/>
    <cellStyle name="20% - Accent6 11 2 5 2" xfId="11172" xr:uid="{02835C1D-58F7-43B5-8BD9-D01610D54F89}"/>
    <cellStyle name="20% - Accent6 11 2 6" xfId="11173" xr:uid="{6CD8F44A-007B-4441-B512-96E72E757475}"/>
    <cellStyle name="20% - Accent6 11 2 6 2" xfId="11174" xr:uid="{C42CFD37-C68B-4D27-A8D5-E5FDE1F51B49}"/>
    <cellStyle name="20% - Accent6 11 2 7" xfId="11175" xr:uid="{BE2C55C4-73FC-4A94-9E92-282EDF35B6FA}"/>
    <cellStyle name="20% - Accent6 11 2 7 2" xfId="11176" xr:uid="{8EB93214-9346-4CD0-A449-14DF8CC61C8F}"/>
    <cellStyle name="20% - Accent6 11 2 8" xfId="11177" xr:uid="{EDBAFDC5-31A8-41BB-84E3-B9C532EEFD0D}"/>
    <cellStyle name="20% - Accent6 11 3" xfId="11178" xr:uid="{E26F4662-3C98-4922-B88E-2DC022D78325}"/>
    <cellStyle name="20% - Accent6 11 3 2" xfId="11179" xr:uid="{46B4B1BB-81F7-4EAE-962A-1785BA1C8AE3}"/>
    <cellStyle name="20% - Accent6 11 3 2 2" xfId="11180" xr:uid="{8D74FE53-E364-4B15-96A9-2F0D86B46913}"/>
    <cellStyle name="20% - Accent6 11 3 2 2 2" xfId="11181" xr:uid="{B11AD790-DF1F-4EA9-B77A-128F37371EC4}"/>
    <cellStyle name="20% - Accent6 11 3 2 3" xfId="11182" xr:uid="{3A35D191-8DBA-457B-989E-4A7E89645085}"/>
    <cellStyle name="20% - Accent6 11 3 2 3 2" xfId="11183" xr:uid="{C97670DD-D750-4D02-A4B3-D7FB08747141}"/>
    <cellStyle name="20% - Accent6 11 3 2 4" xfId="11184" xr:uid="{25D6E6D2-168B-4991-BCEF-6D83158AC556}"/>
    <cellStyle name="20% - Accent6 11 3 3" xfId="11185" xr:uid="{54420769-10B2-4E97-BBF6-4CD0BE26DD61}"/>
    <cellStyle name="20% - Accent6 11 3 3 2" xfId="11186" xr:uid="{1253B256-6270-440C-B56B-BE4512B39B50}"/>
    <cellStyle name="20% - Accent6 11 3 4" xfId="11187" xr:uid="{8E8210CE-475E-403F-82E0-C3CD57D726A3}"/>
    <cellStyle name="20% - Accent6 11 3 4 2" xfId="11188" xr:uid="{5E82352D-7146-481F-B843-CB3E9FBEB345}"/>
    <cellStyle name="20% - Accent6 11 3 5" xfId="11189" xr:uid="{9E0DE8BC-7BE5-4796-AB98-AD589460B093}"/>
    <cellStyle name="20% - Accent6 11 3 5 2" xfId="11190" xr:uid="{57F06DC7-6EF3-4FF3-A431-CE52F225CCFA}"/>
    <cellStyle name="20% - Accent6 11 3 6" xfId="11191" xr:uid="{0DE245C1-0B1E-4994-9BC6-740A3D024D80}"/>
    <cellStyle name="20% - Accent6 11 4" xfId="11192" xr:uid="{7E967ECD-DD93-45D8-B28A-3B486463DCAF}"/>
    <cellStyle name="20% - Accent6 11 4 2" xfId="11193" xr:uid="{D605C84C-D8CD-49D6-BB80-E7456DBE88F9}"/>
    <cellStyle name="20% - Accent6 11 4 2 2" xfId="11194" xr:uid="{EC3A813B-7F26-4557-AA30-6E35C0936912}"/>
    <cellStyle name="20% - Accent6 11 4 3" xfId="11195" xr:uid="{48570CCB-E0AB-4AE8-91FA-2AD6C233B665}"/>
    <cellStyle name="20% - Accent6 11 4 3 2" xfId="11196" xr:uid="{6341B3FB-354C-4AC7-BC5E-E43DA939906C}"/>
    <cellStyle name="20% - Accent6 11 4 4" xfId="11197" xr:uid="{2F9DA3E2-49E7-455E-A154-AE1C70360BDE}"/>
    <cellStyle name="20% - Accent6 11 5" xfId="11198" xr:uid="{0004F6AC-6F6D-4E14-B028-6EF6E54A4F51}"/>
    <cellStyle name="20% - Accent6 11 5 2" xfId="11199" xr:uid="{B4710489-38F8-492E-97AE-F1B053F979AB}"/>
    <cellStyle name="20% - Accent6 11 6" xfId="11200" xr:uid="{7FE703D6-1AFF-4EAA-BEEC-B98CB20D2BD0}"/>
    <cellStyle name="20% - Accent6 11 6 2" xfId="11201" xr:uid="{F2C1DA6F-04F3-4408-81B8-5D4DACB92FC1}"/>
    <cellStyle name="20% - Accent6 11 7" xfId="11202" xr:uid="{DA4C6788-0663-4D87-99E4-8D23E3BEF799}"/>
    <cellStyle name="20% - Accent6 11 7 2" xfId="11203" xr:uid="{947A780D-A6EE-413A-BC4C-C337C626195B}"/>
    <cellStyle name="20% - Accent6 11 8" xfId="11204" xr:uid="{E9E2FC98-5E16-4D98-940B-3789BF8C5315}"/>
    <cellStyle name="20% - Accent6 11 8 2" xfId="11205" xr:uid="{1C4DAF90-8850-446C-9F37-00C73C15B218}"/>
    <cellStyle name="20% - Accent6 11 9" xfId="11206" xr:uid="{B2F28E3E-A3F8-46E4-A2F1-7910ABB93C98}"/>
    <cellStyle name="20% - Accent6 11 9 2" xfId="11207" xr:uid="{78605BA8-87FD-4730-BDB7-962802721C00}"/>
    <cellStyle name="20% - Accent6 12" xfId="11208" xr:uid="{A280CD5D-8C8B-46B6-A526-4FFC230EFA62}"/>
    <cellStyle name="20% - Accent6 12 10" xfId="11209" xr:uid="{0530BFE0-FD79-467B-B10F-56E5AB74FF19}"/>
    <cellStyle name="20% - Accent6 12 2" xfId="11210" xr:uid="{07B9A610-BB3F-4504-AE8A-E1D452D5D6D4}"/>
    <cellStyle name="20% - Accent6 12 2 2" xfId="11211" xr:uid="{A13351B0-873B-4B58-B678-52151DF2D85F}"/>
    <cellStyle name="20% - Accent6 12 2 2 2" xfId="11212" xr:uid="{4FB6C29B-8CDF-4120-B08D-F2782F9CE7CD}"/>
    <cellStyle name="20% - Accent6 12 2 2 2 2" xfId="11213" xr:uid="{1C5362EE-0E25-43C6-B2A6-A31EDC2FDD46}"/>
    <cellStyle name="20% - Accent6 12 2 2 3" xfId="11214" xr:uid="{6AADC1BF-4340-462B-8366-F3B3564678E8}"/>
    <cellStyle name="20% - Accent6 12 2 2 3 2" xfId="11215" xr:uid="{EAAA2DBF-0438-4172-8436-60264AB23FEC}"/>
    <cellStyle name="20% - Accent6 12 2 2 4" xfId="11216" xr:uid="{84DB745C-06CD-4778-8628-0A68B2365C75}"/>
    <cellStyle name="20% - Accent6 12 2 3" xfId="11217" xr:uid="{24C68EAA-48E1-49E1-B14C-0DC79CD4E1F4}"/>
    <cellStyle name="20% - Accent6 12 2 3 2" xfId="11218" xr:uid="{E61A3927-31AB-4359-9037-2AE31627E027}"/>
    <cellStyle name="20% - Accent6 12 2 4" xfId="11219" xr:uid="{CB618E42-EF76-4DD3-8EFE-975EE903F524}"/>
    <cellStyle name="20% - Accent6 12 2 4 2" xfId="11220" xr:uid="{90497AAA-155A-40CB-B1AD-86F5EA0C50AE}"/>
    <cellStyle name="20% - Accent6 12 2 5" xfId="11221" xr:uid="{6895F1BC-1F7D-4F6B-9B96-4358F7786DEA}"/>
    <cellStyle name="20% - Accent6 12 2 5 2" xfId="11222" xr:uid="{53109D60-8679-4840-A91F-67AB80E10331}"/>
    <cellStyle name="20% - Accent6 12 2 6" xfId="11223" xr:uid="{1D54F21E-F917-4BC7-A084-145DDF8B7DF1}"/>
    <cellStyle name="20% - Accent6 12 2 6 2" xfId="11224" xr:uid="{E38CDEC8-634E-447E-97C9-A6B2367154C5}"/>
    <cellStyle name="20% - Accent6 12 2 7" xfId="11225" xr:uid="{18F7383F-EFAC-4C24-BF31-30988515034E}"/>
    <cellStyle name="20% - Accent6 12 2 7 2" xfId="11226" xr:uid="{20775655-C1D3-4E24-8D3A-038411AA9E3A}"/>
    <cellStyle name="20% - Accent6 12 2 8" xfId="11227" xr:uid="{75C2F59F-97DD-47DF-A0DF-ABBE29D906BB}"/>
    <cellStyle name="20% - Accent6 12 3" xfId="11228" xr:uid="{84DE8E57-75BC-441E-A8CB-0C5843C826CE}"/>
    <cellStyle name="20% - Accent6 12 3 2" xfId="11229" xr:uid="{C3E81DCA-7093-4AD9-9BA5-4F8F774568B2}"/>
    <cellStyle name="20% - Accent6 12 3 2 2" xfId="11230" xr:uid="{4F22EF22-3A46-4488-BFD0-2CF65E8C59F4}"/>
    <cellStyle name="20% - Accent6 12 3 2 2 2" xfId="11231" xr:uid="{1C7011E5-6A50-40BC-894D-924002C7F4CA}"/>
    <cellStyle name="20% - Accent6 12 3 2 3" xfId="11232" xr:uid="{82B28FB9-7400-418B-811B-1FA267E68139}"/>
    <cellStyle name="20% - Accent6 12 3 2 3 2" xfId="11233" xr:uid="{49A63ECB-6E1A-4344-8314-1B065EAE5B48}"/>
    <cellStyle name="20% - Accent6 12 3 2 4" xfId="11234" xr:uid="{C5794370-E480-4930-8D85-3266CE3C948A}"/>
    <cellStyle name="20% - Accent6 12 3 3" xfId="11235" xr:uid="{7A3536CE-A9D2-4509-BDB5-885BFF8902EF}"/>
    <cellStyle name="20% - Accent6 12 3 3 2" xfId="11236" xr:uid="{8B61110B-7705-4AA5-8EDE-6BC84220F925}"/>
    <cellStyle name="20% - Accent6 12 3 4" xfId="11237" xr:uid="{B628BE45-A268-4DBA-99D8-5226A439D87B}"/>
    <cellStyle name="20% - Accent6 12 3 4 2" xfId="11238" xr:uid="{113F614B-60C7-4827-BACA-851AFC5DDF9A}"/>
    <cellStyle name="20% - Accent6 12 3 5" xfId="11239" xr:uid="{4E6CF99F-910A-4867-834A-6A2FC98E7012}"/>
    <cellStyle name="20% - Accent6 12 3 5 2" xfId="11240" xr:uid="{AE9253DA-6FCE-40DE-952A-11F3240E6C2C}"/>
    <cellStyle name="20% - Accent6 12 3 6" xfId="11241" xr:uid="{E3EF59C1-5656-4190-B823-076867C6D344}"/>
    <cellStyle name="20% - Accent6 12 4" xfId="11242" xr:uid="{584DC11A-AFCB-4E4E-8759-9D2EF65149B9}"/>
    <cellStyle name="20% - Accent6 12 4 2" xfId="11243" xr:uid="{E8B962BA-CE0D-442F-B461-703980002F75}"/>
    <cellStyle name="20% - Accent6 12 4 2 2" xfId="11244" xr:uid="{E0E9DEEE-7B00-45B5-8FD1-37DDAD530CA0}"/>
    <cellStyle name="20% - Accent6 12 4 3" xfId="11245" xr:uid="{7BE25E39-69AA-428B-9B23-FE091FE4C89B}"/>
    <cellStyle name="20% - Accent6 12 4 3 2" xfId="11246" xr:uid="{D3106B2C-9ACD-443C-BE12-1940DFDABEAF}"/>
    <cellStyle name="20% - Accent6 12 4 4" xfId="11247" xr:uid="{390CFF30-5715-40CA-AC4A-E1A1A5BAD360}"/>
    <cellStyle name="20% - Accent6 12 5" xfId="11248" xr:uid="{2A537345-1B75-44CB-899F-D4970808AE0F}"/>
    <cellStyle name="20% - Accent6 12 5 2" xfId="11249" xr:uid="{D122A9F7-24CD-4CC3-8709-400CFB33B29F}"/>
    <cellStyle name="20% - Accent6 12 6" xfId="11250" xr:uid="{C9674F0B-3182-4CA1-BCC1-0900D2133722}"/>
    <cellStyle name="20% - Accent6 12 6 2" xfId="11251" xr:uid="{F9E9F84A-182D-40F7-9BEF-9C1E912D6C9D}"/>
    <cellStyle name="20% - Accent6 12 7" xfId="11252" xr:uid="{D113DD49-3B43-40F9-82A8-EF8494B2496B}"/>
    <cellStyle name="20% - Accent6 12 7 2" xfId="11253" xr:uid="{3564FD35-78AA-477B-BAE8-501F573053E0}"/>
    <cellStyle name="20% - Accent6 12 8" xfId="11254" xr:uid="{8683988A-D046-4275-B8DF-96623D06C40F}"/>
    <cellStyle name="20% - Accent6 12 8 2" xfId="11255" xr:uid="{EF894525-998B-4377-A28C-C3913B0F2C07}"/>
    <cellStyle name="20% - Accent6 12 9" xfId="11256" xr:uid="{FF8E9535-CDF9-4DF7-AB19-D9EAA4AFD276}"/>
    <cellStyle name="20% - Accent6 12 9 2" xfId="11257" xr:uid="{D593D42C-4C44-40BA-BABA-ADCB5F7CE777}"/>
    <cellStyle name="20% - Accent6 13" xfId="11258" xr:uid="{C04BA185-6C83-438C-AFE0-DC908B07E329}"/>
    <cellStyle name="20% - Accent6 13 10" xfId="11259" xr:uid="{461163B0-1C26-4147-B754-059BE04C415D}"/>
    <cellStyle name="20% - Accent6 13 2" xfId="11260" xr:uid="{44CFEAE5-7A93-4CE5-8E17-48A0DA75CBAC}"/>
    <cellStyle name="20% - Accent6 13 2 2" xfId="11261" xr:uid="{2BECEDAD-C65A-4343-A9CA-EB9654034C43}"/>
    <cellStyle name="20% - Accent6 13 2 2 2" xfId="11262" xr:uid="{77FD577C-FB5C-4E42-A903-ED8051F61B6C}"/>
    <cellStyle name="20% - Accent6 13 2 2 2 2" xfId="11263" xr:uid="{09E9822C-A507-4E4C-8C1E-4A43A2335B9D}"/>
    <cellStyle name="20% - Accent6 13 2 2 3" xfId="11264" xr:uid="{D9A7C828-4EF2-46C9-BE55-B36F61BB2B98}"/>
    <cellStyle name="20% - Accent6 13 2 2 3 2" xfId="11265" xr:uid="{3DF2149D-C095-4238-87EF-0FB695E6FD24}"/>
    <cellStyle name="20% - Accent6 13 2 2 4" xfId="11266" xr:uid="{6B572AEC-4904-46BE-8D2A-1195D90E45E3}"/>
    <cellStyle name="20% - Accent6 13 2 3" xfId="11267" xr:uid="{88923074-B089-430B-9516-C025E22492E0}"/>
    <cellStyle name="20% - Accent6 13 2 3 2" xfId="11268" xr:uid="{17D7C465-B786-4FF5-9BDC-B328676B554A}"/>
    <cellStyle name="20% - Accent6 13 2 4" xfId="11269" xr:uid="{B1B38B65-95DC-484B-961A-273999376323}"/>
    <cellStyle name="20% - Accent6 13 2 4 2" xfId="11270" xr:uid="{499E139A-12A9-4F8E-8A6C-F014E8E9513C}"/>
    <cellStyle name="20% - Accent6 13 2 5" xfId="11271" xr:uid="{8FD0DCAA-617E-4F5D-B219-E91C9F6DB6D6}"/>
    <cellStyle name="20% - Accent6 13 2 5 2" xfId="11272" xr:uid="{5D111C49-79E0-4089-90B5-080E00E88EFF}"/>
    <cellStyle name="20% - Accent6 13 2 6" xfId="11273" xr:uid="{1E4E8B11-CABC-414E-8796-644EEDD7BCC2}"/>
    <cellStyle name="20% - Accent6 13 2 6 2" xfId="11274" xr:uid="{7EFF6F27-C36F-42B2-B4F8-12FB7283A7CB}"/>
    <cellStyle name="20% - Accent6 13 2 7" xfId="11275" xr:uid="{E54289E7-05AF-4DEB-9199-4BE2851B417A}"/>
    <cellStyle name="20% - Accent6 13 2 7 2" xfId="11276" xr:uid="{E32DD4C4-C010-4BB0-B59B-C8D52ACF1633}"/>
    <cellStyle name="20% - Accent6 13 2 8" xfId="11277" xr:uid="{45D723CA-17A4-4E1B-BA62-575CF59E0778}"/>
    <cellStyle name="20% - Accent6 13 3" xfId="11278" xr:uid="{10ADE3B0-316C-40E9-9C8C-26C67D49481C}"/>
    <cellStyle name="20% - Accent6 13 3 2" xfId="11279" xr:uid="{0F814F8F-288C-4D28-B1C2-EAA158901D75}"/>
    <cellStyle name="20% - Accent6 13 3 2 2" xfId="11280" xr:uid="{9046489A-A983-45C3-8B0B-3192BD603A1F}"/>
    <cellStyle name="20% - Accent6 13 3 2 2 2" xfId="11281" xr:uid="{B744882A-0FAF-4F93-A3A7-A06FF59FAF94}"/>
    <cellStyle name="20% - Accent6 13 3 2 3" xfId="11282" xr:uid="{4BA4FE45-2122-4663-A25E-E283C3A359A0}"/>
    <cellStyle name="20% - Accent6 13 3 2 3 2" xfId="11283" xr:uid="{C5DB55E1-72E6-4DA0-AADC-8621AE11EC7F}"/>
    <cellStyle name="20% - Accent6 13 3 2 4" xfId="11284" xr:uid="{94EFFD82-08F2-49C1-AFDA-F58AEBB2C6C0}"/>
    <cellStyle name="20% - Accent6 13 3 3" xfId="11285" xr:uid="{45559238-0921-4D69-B69C-FF68EB4F9D24}"/>
    <cellStyle name="20% - Accent6 13 3 3 2" xfId="11286" xr:uid="{336AA696-61F4-4D59-AC27-E3271E881EDA}"/>
    <cellStyle name="20% - Accent6 13 3 4" xfId="11287" xr:uid="{40730EEB-EB46-4E04-A43D-256CB2AF183B}"/>
    <cellStyle name="20% - Accent6 13 3 4 2" xfId="11288" xr:uid="{E3EADA84-DD46-46A6-AD04-A2C66E6850E9}"/>
    <cellStyle name="20% - Accent6 13 3 5" xfId="11289" xr:uid="{75F3671F-6461-42C7-9445-B05A61AEBBFA}"/>
    <cellStyle name="20% - Accent6 13 3 5 2" xfId="11290" xr:uid="{B9BA42A7-E283-4B3E-9609-E40E2D41FCFA}"/>
    <cellStyle name="20% - Accent6 13 3 6" xfId="11291" xr:uid="{DDD87562-789D-411C-AEA4-B22B8511D889}"/>
    <cellStyle name="20% - Accent6 13 4" xfId="11292" xr:uid="{3938160F-3AD4-4F80-89C3-64510C724BD5}"/>
    <cellStyle name="20% - Accent6 13 4 2" xfId="11293" xr:uid="{027DA445-CBD1-47D6-8273-C3C7A8F6668A}"/>
    <cellStyle name="20% - Accent6 13 4 2 2" xfId="11294" xr:uid="{30A3544A-370B-4349-A705-48CF5025340E}"/>
    <cellStyle name="20% - Accent6 13 4 3" xfId="11295" xr:uid="{D7C50B01-ABFC-485F-A016-EC4502E65917}"/>
    <cellStyle name="20% - Accent6 13 4 3 2" xfId="11296" xr:uid="{0DC04BE8-64DC-4EC4-917F-CE98BF649313}"/>
    <cellStyle name="20% - Accent6 13 4 4" xfId="11297" xr:uid="{6407FF83-DED4-40FF-95FE-783100898430}"/>
    <cellStyle name="20% - Accent6 13 5" xfId="11298" xr:uid="{54139BEE-37A4-45C2-8CC0-451EEE42274A}"/>
    <cellStyle name="20% - Accent6 13 5 2" xfId="11299" xr:uid="{34B24308-CC4A-41D4-A811-3F14A5A20B05}"/>
    <cellStyle name="20% - Accent6 13 6" xfId="11300" xr:uid="{5D05B269-1CF2-41E5-8BE7-0B648C9A50F5}"/>
    <cellStyle name="20% - Accent6 13 6 2" xfId="11301" xr:uid="{8A22B542-AE8D-4DA0-95FC-093BA07DD1CD}"/>
    <cellStyle name="20% - Accent6 13 7" xfId="11302" xr:uid="{9DC3C073-76CB-4A9F-A7D8-DD4F53F720ED}"/>
    <cellStyle name="20% - Accent6 13 7 2" xfId="11303" xr:uid="{94EF8B1E-E09E-4043-921B-96E16A094FCB}"/>
    <cellStyle name="20% - Accent6 13 8" xfId="11304" xr:uid="{95E37FE8-BA3F-4A5D-996F-35B19A7AB4C8}"/>
    <cellStyle name="20% - Accent6 13 8 2" xfId="11305" xr:uid="{CFFA4CD9-2DE9-4D87-A088-0923E560B401}"/>
    <cellStyle name="20% - Accent6 13 9" xfId="11306" xr:uid="{67E97377-92D0-4E64-A2E2-9A5677E986C0}"/>
    <cellStyle name="20% - Accent6 13 9 2" xfId="11307" xr:uid="{3D6549EB-53D3-42AF-8635-9750CCA95DC1}"/>
    <cellStyle name="20% - Accent6 14" xfId="11308" xr:uid="{637BA46E-6478-4F3A-9532-27E641721797}"/>
    <cellStyle name="20% - Accent6 14 10" xfId="11309" xr:uid="{BCB81CAC-100C-423D-AC32-952150B7A7FA}"/>
    <cellStyle name="20% - Accent6 14 2" xfId="11310" xr:uid="{2B82D21A-E9E6-4807-9FA5-A355C07FD34F}"/>
    <cellStyle name="20% - Accent6 14 2 2" xfId="11311" xr:uid="{4C4F2929-D335-49D2-9852-D98DAA242454}"/>
    <cellStyle name="20% - Accent6 14 2 2 2" xfId="11312" xr:uid="{61686EDA-174C-45E9-A193-76232C61DFD7}"/>
    <cellStyle name="20% - Accent6 14 2 2 2 2" xfId="11313" xr:uid="{B888C7A1-B505-49BB-A007-C972EBBEECE9}"/>
    <cellStyle name="20% - Accent6 14 2 2 3" xfId="11314" xr:uid="{01EEC06F-3028-4743-906E-B7900BF5A4A0}"/>
    <cellStyle name="20% - Accent6 14 2 2 3 2" xfId="11315" xr:uid="{A5CBA7C3-ACAD-41F1-80D7-C0AB8C353045}"/>
    <cellStyle name="20% - Accent6 14 2 2 4" xfId="11316" xr:uid="{3EFB20F1-AD36-477B-9750-3D6AB1DA5787}"/>
    <cellStyle name="20% - Accent6 14 2 3" xfId="11317" xr:uid="{768503A2-32E4-40EB-8AC2-E762F042C8B0}"/>
    <cellStyle name="20% - Accent6 14 2 3 2" xfId="11318" xr:uid="{5D1A75B4-16C1-41F8-A18A-9BCC8D3777D5}"/>
    <cellStyle name="20% - Accent6 14 2 4" xfId="11319" xr:uid="{AC589395-D792-4FA0-9C45-F9C107D8E687}"/>
    <cellStyle name="20% - Accent6 14 2 4 2" xfId="11320" xr:uid="{FC53BBBB-A06D-4D35-9869-FC3BF47BB075}"/>
    <cellStyle name="20% - Accent6 14 2 5" xfId="11321" xr:uid="{568E3AC3-2365-48F4-8E31-0DBD559B3B97}"/>
    <cellStyle name="20% - Accent6 14 2 5 2" xfId="11322" xr:uid="{D5538477-C423-48B1-AD32-842E7DDB3FDE}"/>
    <cellStyle name="20% - Accent6 14 2 6" xfId="11323" xr:uid="{B6F1D2F8-EF6D-403B-9E65-F00F75379F4A}"/>
    <cellStyle name="20% - Accent6 14 2 6 2" xfId="11324" xr:uid="{19C48DF0-E3D5-480E-99FB-CD5D6A6007B1}"/>
    <cellStyle name="20% - Accent6 14 2 7" xfId="11325" xr:uid="{89B8BA4E-B399-4A25-B252-7AB96F3383C5}"/>
    <cellStyle name="20% - Accent6 14 2 7 2" xfId="11326" xr:uid="{E6D0810C-A01A-46D5-AC65-7D0CEBAF4AFF}"/>
    <cellStyle name="20% - Accent6 14 2 8" xfId="11327" xr:uid="{1FD6C9FB-1441-46BC-8A79-E4C26DCD2A45}"/>
    <cellStyle name="20% - Accent6 14 3" xfId="11328" xr:uid="{545B1FA4-C935-40DB-B138-B0026A2FDA8E}"/>
    <cellStyle name="20% - Accent6 14 3 2" xfId="11329" xr:uid="{DFE59586-B315-4C49-8611-75F1FD228DF0}"/>
    <cellStyle name="20% - Accent6 14 3 2 2" xfId="11330" xr:uid="{6A525092-7B54-4325-A21F-D11ED0231F94}"/>
    <cellStyle name="20% - Accent6 14 3 2 2 2" xfId="11331" xr:uid="{6A74CEC3-E610-433D-AB4A-F41949374531}"/>
    <cellStyle name="20% - Accent6 14 3 2 3" xfId="11332" xr:uid="{EF3E37BA-225A-447B-B13C-EC130A5786AA}"/>
    <cellStyle name="20% - Accent6 14 3 2 3 2" xfId="11333" xr:uid="{427B96A4-7631-4C1A-BA58-DBB83FE3B87A}"/>
    <cellStyle name="20% - Accent6 14 3 2 4" xfId="11334" xr:uid="{2F853068-81CD-43F6-8965-EB9ACE544974}"/>
    <cellStyle name="20% - Accent6 14 3 3" xfId="11335" xr:uid="{BF2A5C21-4AFB-449C-A667-3F40E4DFCD7B}"/>
    <cellStyle name="20% - Accent6 14 3 3 2" xfId="11336" xr:uid="{26014C65-BD12-4846-A96B-C768629CDD74}"/>
    <cellStyle name="20% - Accent6 14 3 4" xfId="11337" xr:uid="{0AB6D1F6-8074-40AF-A7D1-774D65582A8E}"/>
    <cellStyle name="20% - Accent6 14 3 4 2" xfId="11338" xr:uid="{46F838A9-8CCA-46C3-B03B-32C0274CD24F}"/>
    <cellStyle name="20% - Accent6 14 3 5" xfId="11339" xr:uid="{EBBD3E5F-DFE6-4248-8E97-8338563FA0BB}"/>
    <cellStyle name="20% - Accent6 14 3 5 2" xfId="11340" xr:uid="{5DABA215-0538-4E5D-A379-1878D82AD40F}"/>
    <cellStyle name="20% - Accent6 14 3 6" xfId="11341" xr:uid="{9816FC27-7B7D-47A5-B5B3-E0F02E19D619}"/>
    <cellStyle name="20% - Accent6 14 4" xfId="11342" xr:uid="{6CA46EB5-B865-45A6-BFA2-48F1916F0E6B}"/>
    <cellStyle name="20% - Accent6 14 4 2" xfId="11343" xr:uid="{1DADC494-4990-4F5E-9E07-F00BF1253CA9}"/>
    <cellStyle name="20% - Accent6 14 4 2 2" xfId="11344" xr:uid="{6E13230C-FA3F-431F-BF56-A67F086966D7}"/>
    <cellStyle name="20% - Accent6 14 4 3" xfId="11345" xr:uid="{138AD1A4-EB5A-45E8-A32C-7FF543560D64}"/>
    <cellStyle name="20% - Accent6 14 4 3 2" xfId="11346" xr:uid="{C96E1D4B-89FB-456F-B8B8-18CFFE9576AB}"/>
    <cellStyle name="20% - Accent6 14 4 4" xfId="11347" xr:uid="{AA97FF33-27E4-46DD-88FA-506C3D0D8B6B}"/>
    <cellStyle name="20% - Accent6 14 5" xfId="11348" xr:uid="{52A222E2-BA94-4B93-A67E-386128FFC557}"/>
    <cellStyle name="20% - Accent6 14 5 2" xfId="11349" xr:uid="{9750C21E-4A95-4B6E-A6E8-EF5A48C5D845}"/>
    <cellStyle name="20% - Accent6 14 6" xfId="11350" xr:uid="{E211DFAF-99D3-41E6-9F79-120EF4BCDF5B}"/>
    <cellStyle name="20% - Accent6 14 6 2" xfId="11351" xr:uid="{AFA5A8F4-D1DE-4E51-B956-8197CA229173}"/>
    <cellStyle name="20% - Accent6 14 7" xfId="11352" xr:uid="{47847F60-2972-4D14-B7B6-18B0067535D2}"/>
    <cellStyle name="20% - Accent6 14 7 2" xfId="11353" xr:uid="{65A3857E-6443-4B8D-96B2-552A7548C783}"/>
    <cellStyle name="20% - Accent6 14 8" xfId="11354" xr:uid="{20F2A051-F46B-4986-B3D9-2925CE62B304}"/>
    <cellStyle name="20% - Accent6 14 8 2" xfId="11355" xr:uid="{76BAE455-17BC-4B7E-91C0-33AE85875A0D}"/>
    <cellStyle name="20% - Accent6 14 9" xfId="11356" xr:uid="{4F4184CD-1D08-4133-8FEC-8A714390E6DE}"/>
    <cellStyle name="20% - Accent6 14 9 2" xfId="11357" xr:uid="{5DF62530-0123-4A96-92DE-7F9F17C39E74}"/>
    <cellStyle name="20% - Accent6 15" xfId="11358" xr:uid="{56F74388-EFDC-44D2-91C7-5CE8DE48A431}"/>
    <cellStyle name="20% - Accent6 15 10" xfId="11359" xr:uid="{DC33E312-60A5-4727-897A-8D5421BE7602}"/>
    <cellStyle name="20% - Accent6 15 2" xfId="11360" xr:uid="{CBB79744-F75D-4FF0-ACD0-89AD5D019A22}"/>
    <cellStyle name="20% - Accent6 15 2 2" xfId="11361" xr:uid="{8950874F-4767-4E8B-9FB2-6584E330FF5B}"/>
    <cellStyle name="20% - Accent6 15 2 2 2" xfId="11362" xr:uid="{97110866-5DC9-4BE5-B709-5B0D4E2CDABB}"/>
    <cellStyle name="20% - Accent6 15 2 2 2 2" xfId="11363" xr:uid="{FD6901B6-8FD2-4CC1-AB23-935493ACEB98}"/>
    <cellStyle name="20% - Accent6 15 2 2 3" xfId="11364" xr:uid="{627EEB3C-6047-44F8-B2BF-CBE81A238E5C}"/>
    <cellStyle name="20% - Accent6 15 2 2 3 2" xfId="11365" xr:uid="{E706C57A-EB97-4A3E-B1C6-8AC6E72E86D0}"/>
    <cellStyle name="20% - Accent6 15 2 2 4" xfId="11366" xr:uid="{68CA379E-12B8-4DA6-98E2-0C973E654F4D}"/>
    <cellStyle name="20% - Accent6 15 2 3" xfId="11367" xr:uid="{81133EE4-F21B-4AEA-94CB-807583B64F6D}"/>
    <cellStyle name="20% - Accent6 15 2 3 2" xfId="11368" xr:uid="{23F3BF17-C836-487D-A2C8-A1471C38A68E}"/>
    <cellStyle name="20% - Accent6 15 2 4" xfId="11369" xr:uid="{751F421B-A498-4B59-9166-4EF4166E5299}"/>
    <cellStyle name="20% - Accent6 15 2 4 2" xfId="11370" xr:uid="{375C83B9-AF22-4377-88C4-94F5FA71D3E0}"/>
    <cellStyle name="20% - Accent6 15 2 5" xfId="11371" xr:uid="{C634964C-F874-433D-A835-677CB79CDDF0}"/>
    <cellStyle name="20% - Accent6 15 2 5 2" xfId="11372" xr:uid="{FBF0AABF-1225-4F2A-B695-791795FB6480}"/>
    <cellStyle name="20% - Accent6 15 2 6" xfId="11373" xr:uid="{B7BBBEDD-FE4A-416D-AAE8-8A207C594BB6}"/>
    <cellStyle name="20% - Accent6 15 2 6 2" xfId="11374" xr:uid="{44CB822E-8D3C-4232-BD9C-6E521DE3A155}"/>
    <cellStyle name="20% - Accent6 15 2 7" xfId="11375" xr:uid="{2963A94D-A0DD-4330-90ED-54D00FBC55AC}"/>
    <cellStyle name="20% - Accent6 15 2 7 2" xfId="11376" xr:uid="{A45CE790-C6D1-409A-A4B1-2592E2B2E5BD}"/>
    <cellStyle name="20% - Accent6 15 2 8" xfId="11377" xr:uid="{11E5DAF3-60A1-4D3A-8AAB-539C7F43D5E4}"/>
    <cellStyle name="20% - Accent6 15 3" xfId="11378" xr:uid="{C473FF03-C3BF-4DF6-8DBE-F80875FE02C5}"/>
    <cellStyle name="20% - Accent6 15 3 2" xfId="11379" xr:uid="{61F8ACBF-4BC1-4F45-BE0C-1E1E55AD11CB}"/>
    <cellStyle name="20% - Accent6 15 3 2 2" xfId="11380" xr:uid="{96BD781B-62F1-45BB-BC4C-6F4B0F01A156}"/>
    <cellStyle name="20% - Accent6 15 3 2 2 2" xfId="11381" xr:uid="{6671F04F-0D05-443D-9179-6743D704AFA2}"/>
    <cellStyle name="20% - Accent6 15 3 2 3" xfId="11382" xr:uid="{76C31CBF-BB54-4E08-8430-581A9D3BC621}"/>
    <cellStyle name="20% - Accent6 15 3 2 3 2" xfId="11383" xr:uid="{6A497EBF-8BA0-4C00-94F3-ABC98BB53342}"/>
    <cellStyle name="20% - Accent6 15 3 2 4" xfId="11384" xr:uid="{7F57A34D-E2DD-4E0B-A2FE-107064926F47}"/>
    <cellStyle name="20% - Accent6 15 3 3" xfId="11385" xr:uid="{1D4C70EB-C09C-4546-BB6E-A3A86D0E7871}"/>
    <cellStyle name="20% - Accent6 15 3 3 2" xfId="11386" xr:uid="{7D61534C-91B4-4C38-89B5-8998BD6A4008}"/>
    <cellStyle name="20% - Accent6 15 3 4" xfId="11387" xr:uid="{02D4CBCA-2BAF-49FD-B8A9-6BF67BDA89CB}"/>
    <cellStyle name="20% - Accent6 15 3 4 2" xfId="11388" xr:uid="{A8A0436D-638B-4A1A-A53B-77E2F4D4474B}"/>
    <cellStyle name="20% - Accent6 15 3 5" xfId="11389" xr:uid="{AA8D405D-8DB0-4412-A54B-C5441DCA8B63}"/>
    <cellStyle name="20% - Accent6 15 3 5 2" xfId="11390" xr:uid="{288284A4-DBEA-4CEF-9F25-B0E8049C81D8}"/>
    <cellStyle name="20% - Accent6 15 3 6" xfId="11391" xr:uid="{F3FC2432-D505-417B-B137-83143DDD7550}"/>
    <cellStyle name="20% - Accent6 15 4" xfId="11392" xr:uid="{FEB5AE5A-E734-4659-BDDC-7A90C0EA0733}"/>
    <cellStyle name="20% - Accent6 15 4 2" xfId="11393" xr:uid="{FEDC650F-89B4-4244-A127-39C386FDA3F7}"/>
    <cellStyle name="20% - Accent6 15 4 2 2" xfId="11394" xr:uid="{3F8EC8BD-67F6-44E9-B131-DA085A16EAD8}"/>
    <cellStyle name="20% - Accent6 15 4 3" xfId="11395" xr:uid="{3DD76652-18BD-4FFA-BA35-478AA7A68FA9}"/>
    <cellStyle name="20% - Accent6 15 4 3 2" xfId="11396" xr:uid="{5C8FC0B8-23FB-4946-90B4-C93D1CA52B61}"/>
    <cellStyle name="20% - Accent6 15 4 4" xfId="11397" xr:uid="{B4F7FE96-8D08-43E6-B45A-E2B98C14A0FA}"/>
    <cellStyle name="20% - Accent6 15 5" xfId="11398" xr:uid="{8D0307D4-FBDF-4E98-821C-532BB57BD2F0}"/>
    <cellStyle name="20% - Accent6 15 5 2" xfId="11399" xr:uid="{FE4E2F1A-FB00-47B7-90BB-41EB7235BF56}"/>
    <cellStyle name="20% - Accent6 15 6" xfId="11400" xr:uid="{C01E2F2F-312D-4927-8941-B08E85FB5127}"/>
    <cellStyle name="20% - Accent6 15 6 2" xfId="11401" xr:uid="{8BDA6D59-0467-461C-8459-F62FBF92447E}"/>
    <cellStyle name="20% - Accent6 15 7" xfId="11402" xr:uid="{7E20CDC2-DB84-44C8-B6F3-8F57B02D664B}"/>
    <cellStyle name="20% - Accent6 15 7 2" xfId="11403" xr:uid="{7E655F5A-CA35-43F2-A369-9E5412395E2D}"/>
    <cellStyle name="20% - Accent6 15 8" xfId="11404" xr:uid="{E4D305A2-65C7-473A-B94C-F366EB487AF4}"/>
    <cellStyle name="20% - Accent6 15 8 2" xfId="11405" xr:uid="{4287C63A-64BD-441F-B3ED-E2EE6214C110}"/>
    <cellStyle name="20% - Accent6 15 9" xfId="11406" xr:uid="{16D4891A-C519-4E03-98B2-F677725E1F60}"/>
    <cellStyle name="20% - Accent6 15 9 2" xfId="11407" xr:uid="{899B3D92-A4DC-4B6D-AFE4-ECEFB197028A}"/>
    <cellStyle name="20% - Accent6 16" xfId="11408" xr:uid="{95EAFEA2-AC35-4286-B91A-A9EC7A69E92F}"/>
    <cellStyle name="20% - Accent6 16 10" xfId="11409" xr:uid="{59383E3F-9605-40F8-B582-0F15863D6B5F}"/>
    <cellStyle name="20% - Accent6 16 2" xfId="11410" xr:uid="{1AB0C2EA-8283-40EB-B8B5-5D78E82BC082}"/>
    <cellStyle name="20% - Accent6 16 2 2" xfId="11411" xr:uid="{1C976971-C7B3-4D17-BD63-F3455D5FAB75}"/>
    <cellStyle name="20% - Accent6 16 2 2 2" xfId="11412" xr:uid="{A67BB181-5C69-4956-9CC1-3A86089B659A}"/>
    <cellStyle name="20% - Accent6 16 2 2 2 2" xfId="11413" xr:uid="{AC93E9C0-DDEC-4226-8AF5-107F54052906}"/>
    <cellStyle name="20% - Accent6 16 2 2 3" xfId="11414" xr:uid="{B9D70F63-1618-4934-B642-F86D438B0D54}"/>
    <cellStyle name="20% - Accent6 16 2 2 3 2" xfId="11415" xr:uid="{643F15E9-0258-42AC-BB2F-7EDC93612E0B}"/>
    <cellStyle name="20% - Accent6 16 2 2 4" xfId="11416" xr:uid="{D2DFBB09-7FFE-4A74-9A02-BEE75D63F836}"/>
    <cellStyle name="20% - Accent6 16 2 3" xfId="11417" xr:uid="{0C104252-3A81-4B77-AF13-4BC676B737C2}"/>
    <cellStyle name="20% - Accent6 16 2 3 2" xfId="11418" xr:uid="{9EC2B8EF-92C3-44F1-BBAF-61895602214D}"/>
    <cellStyle name="20% - Accent6 16 2 4" xfId="11419" xr:uid="{00803EE7-319F-45F1-9E6B-5650E6E69B8B}"/>
    <cellStyle name="20% - Accent6 16 2 4 2" xfId="11420" xr:uid="{6F53E2CF-AF03-4552-BDE7-8C1E882A4371}"/>
    <cellStyle name="20% - Accent6 16 2 5" xfId="11421" xr:uid="{B2BA386E-DE1B-46B0-8752-E79C7DA4BFF1}"/>
    <cellStyle name="20% - Accent6 16 2 5 2" xfId="11422" xr:uid="{A41AF3B1-3940-4057-A292-D24D27D62F41}"/>
    <cellStyle name="20% - Accent6 16 2 6" xfId="11423" xr:uid="{B563B82E-537E-4A0E-B8D1-CA272DEB0BCC}"/>
    <cellStyle name="20% - Accent6 16 2 6 2" xfId="11424" xr:uid="{501D53A9-161D-4A74-AD0B-DA55109B6939}"/>
    <cellStyle name="20% - Accent6 16 2 7" xfId="11425" xr:uid="{372E02EC-915E-4605-928B-AC40BF5E9648}"/>
    <cellStyle name="20% - Accent6 16 2 7 2" xfId="11426" xr:uid="{6A378B58-F225-42CF-AD67-3ECD5FDE89D5}"/>
    <cellStyle name="20% - Accent6 16 2 8" xfId="11427" xr:uid="{ECE4495E-4077-4F85-904B-68273E24DB66}"/>
    <cellStyle name="20% - Accent6 16 3" xfId="11428" xr:uid="{A4D5AE2F-73AC-4A97-81A8-8F6B445C4ADF}"/>
    <cellStyle name="20% - Accent6 16 3 2" xfId="11429" xr:uid="{B43966D5-E87A-4969-A9E0-FD92921DB3AC}"/>
    <cellStyle name="20% - Accent6 16 3 2 2" xfId="11430" xr:uid="{76F4C53C-3D7F-4743-A4C0-B99B47BFC3B1}"/>
    <cellStyle name="20% - Accent6 16 3 2 2 2" xfId="11431" xr:uid="{3EE3F472-3999-4DA8-8937-942D1C0858A8}"/>
    <cellStyle name="20% - Accent6 16 3 2 3" xfId="11432" xr:uid="{07FF6ABE-7B53-4E0D-A1AD-AC779D0115BF}"/>
    <cellStyle name="20% - Accent6 16 3 2 3 2" xfId="11433" xr:uid="{46E11C20-9540-4165-90B6-B044F3273636}"/>
    <cellStyle name="20% - Accent6 16 3 2 4" xfId="11434" xr:uid="{34B36419-43D2-4931-9DD7-F993C01EC5E0}"/>
    <cellStyle name="20% - Accent6 16 3 3" xfId="11435" xr:uid="{A2A564D6-4A7A-4FE0-80BF-C2DA18A4A5C7}"/>
    <cellStyle name="20% - Accent6 16 3 3 2" xfId="11436" xr:uid="{F5021E94-B87B-48D9-8A64-26FA57ACBDC3}"/>
    <cellStyle name="20% - Accent6 16 3 4" xfId="11437" xr:uid="{6F96E49B-ED1D-4E97-9A54-2AA021580A0F}"/>
    <cellStyle name="20% - Accent6 16 3 4 2" xfId="11438" xr:uid="{E0696342-FB0B-4CD8-AD96-0626AC39CEA3}"/>
    <cellStyle name="20% - Accent6 16 3 5" xfId="11439" xr:uid="{B7611906-0968-4587-AFBD-8E8F8D896C26}"/>
    <cellStyle name="20% - Accent6 16 3 5 2" xfId="11440" xr:uid="{B44C651A-AFB1-4C02-BB5F-A2573C71A48C}"/>
    <cellStyle name="20% - Accent6 16 3 6" xfId="11441" xr:uid="{5576267B-1739-4E50-9436-6623482AFE75}"/>
    <cellStyle name="20% - Accent6 16 4" xfId="11442" xr:uid="{8EF617CF-F00F-487E-A97E-0D0577E6D943}"/>
    <cellStyle name="20% - Accent6 16 4 2" xfId="11443" xr:uid="{92E5DD9D-0A4E-407E-A639-F33D3505DC33}"/>
    <cellStyle name="20% - Accent6 16 4 2 2" xfId="11444" xr:uid="{B0824DED-1620-437E-AB5D-C02126950F94}"/>
    <cellStyle name="20% - Accent6 16 4 3" xfId="11445" xr:uid="{78A2A9E6-67E2-4B15-BB0F-AAA89A47F4C6}"/>
    <cellStyle name="20% - Accent6 16 4 3 2" xfId="11446" xr:uid="{1369D78D-CFC4-40C8-A865-314B9C883F97}"/>
    <cellStyle name="20% - Accent6 16 4 4" xfId="11447" xr:uid="{FD8CC2F7-6AFA-49DC-8BED-E2CD4FD51D04}"/>
    <cellStyle name="20% - Accent6 16 5" xfId="11448" xr:uid="{D827D956-B12B-47F8-B628-4E27306DF1C2}"/>
    <cellStyle name="20% - Accent6 16 5 2" xfId="11449" xr:uid="{BCF385D4-6FC7-40E0-AEA6-04DF02424F32}"/>
    <cellStyle name="20% - Accent6 16 6" xfId="11450" xr:uid="{4497515A-545A-409D-B702-28A9FCBB685A}"/>
    <cellStyle name="20% - Accent6 16 6 2" xfId="11451" xr:uid="{C90EC9F1-4565-4E94-80AD-4F60DB704EDF}"/>
    <cellStyle name="20% - Accent6 16 7" xfId="11452" xr:uid="{4E2DD61A-F36E-4865-A221-A2F7ED790147}"/>
    <cellStyle name="20% - Accent6 16 7 2" xfId="11453" xr:uid="{05622066-A606-4935-8C72-1ACB71E5D961}"/>
    <cellStyle name="20% - Accent6 16 8" xfId="11454" xr:uid="{7967174C-4565-40F3-8786-4E9D65EEA7E3}"/>
    <cellStyle name="20% - Accent6 16 8 2" xfId="11455" xr:uid="{963CD135-B83C-42CC-BE8F-14698692EA59}"/>
    <cellStyle name="20% - Accent6 16 9" xfId="11456" xr:uid="{F3944E44-E2AA-4A04-9AC9-C4BE33642F57}"/>
    <cellStyle name="20% - Accent6 16 9 2" xfId="11457" xr:uid="{45FDF945-E0EF-4C77-9F7E-F1356B582DD5}"/>
    <cellStyle name="20% - Accent6 17" xfId="11458" xr:uid="{DFAB314D-98D1-47F5-952A-F70A6A4BC06E}"/>
    <cellStyle name="20% - Accent6 17 2" xfId="11459" xr:uid="{1EBF8C1E-A33B-46B6-82EB-2265758BAC85}"/>
    <cellStyle name="20% - Accent6 17 2 2" xfId="11460" xr:uid="{49BD4107-48F7-4E2D-B5E8-DECAF0956085}"/>
    <cellStyle name="20% - Accent6 17 2 2 2" xfId="11461" xr:uid="{8DCE3ED9-472B-484D-B152-F429EABE31F6}"/>
    <cellStyle name="20% - Accent6 17 2 3" xfId="11462" xr:uid="{5287149F-5FD6-4E26-8D73-CAEA99ED9C01}"/>
    <cellStyle name="20% - Accent6 17 2 3 2" xfId="11463" xr:uid="{808D3C39-A87E-4812-9BFD-36B72941E695}"/>
    <cellStyle name="20% - Accent6 17 2 4" xfId="11464" xr:uid="{3495EC66-EB16-40F3-ABF1-CCFDEEAE80C3}"/>
    <cellStyle name="20% - Accent6 17 2 4 2" xfId="11465" xr:uid="{13D14F2D-81E1-4143-8C13-1323E6AE1CBC}"/>
    <cellStyle name="20% - Accent6 17 2 5" xfId="11466" xr:uid="{8A5159E9-01CB-43D1-AE36-75384CEC23CC}"/>
    <cellStyle name="20% - Accent6 17 2 5 2" xfId="11467" xr:uid="{A7CB2915-88E1-4FFC-9E7D-7D84D89F5D65}"/>
    <cellStyle name="20% - Accent6 17 2 6" xfId="11468" xr:uid="{49F6245E-67CE-4B0A-82B0-C4B65FCCDA59}"/>
    <cellStyle name="20% - Accent6 17 3" xfId="11469" xr:uid="{BEB3AC5D-1449-4FAC-9ECC-2A456C3DAF8D}"/>
    <cellStyle name="20% - Accent6 17 3 2" xfId="11470" xr:uid="{E80F85BE-CF21-4F1F-9F6F-C1AB7C86CFFB}"/>
    <cellStyle name="20% - Accent6 17 4" xfId="11471" xr:uid="{5436E97C-0778-4FDC-9A0B-A9E412B9B9D8}"/>
    <cellStyle name="20% - Accent6 17 4 2" xfId="11472" xr:uid="{182678D4-6626-4CFB-B72A-BF90D8F9B8AF}"/>
    <cellStyle name="20% - Accent6 17 5" xfId="11473" xr:uid="{2339DF3C-1742-4F5C-9ED2-BF60ACA460FC}"/>
    <cellStyle name="20% - Accent6 17 5 2" xfId="11474" xr:uid="{C733CDCA-F2D7-464E-9EFE-D398D8780FF2}"/>
    <cellStyle name="20% - Accent6 17 6" xfId="11475" xr:uid="{F5D955DA-1798-4BE1-825E-5E79251AC4D4}"/>
    <cellStyle name="20% - Accent6 17 6 2" xfId="11476" xr:uid="{76328B9C-F8F8-49CF-8010-7929A5C42687}"/>
    <cellStyle name="20% - Accent6 17 7" xfId="11477" xr:uid="{F8A67517-3F80-48AE-8DE2-5C65CDED1771}"/>
    <cellStyle name="20% - Accent6 17 7 2" xfId="11478" xr:uid="{5CF4B4C6-91BB-48E5-9991-A46B815130C1}"/>
    <cellStyle name="20% - Accent6 17 8" xfId="11479" xr:uid="{8B261CF7-A402-4E82-8535-92B94279D230}"/>
    <cellStyle name="20% - Accent6 18" xfId="11480" xr:uid="{B9B96B89-4F2E-4181-BABD-401A7093C699}"/>
    <cellStyle name="20% - Accent6 18 2" xfId="11481" xr:uid="{94936916-B8BF-45E0-A93A-DA13B438781E}"/>
    <cellStyle name="20% - Accent6 18 2 2" xfId="11482" xr:uid="{EFC880BB-0939-4ED2-A2C5-72CF04E45E37}"/>
    <cellStyle name="20% - Accent6 18 2 2 2" xfId="11483" xr:uid="{C2242218-C687-4DDF-9F81-30D72CF98311}"/>
    <cellStyle name="20% - Accent6 18 2 3" xfId="11484" xr:uid="{04E11041-4134-47BC-8911-69769CB12F76}"/>
    <cellStyle name="20% - Accent6 18 2 3 2" xfId="11485" xr:uid="{513C52F0-E60D-40BE-9851-E26517915834}"/>
    <cellStyle name="20% - Accent6 18 2 4" xfId="11486" xr:uid="{7E69A4AB-B9BA-463D-9A53-385BD46F1D1D}"/>
    <cellStyle name="20% - Accent6 18 3" xfId="11487" xr:uid="{DB259392-2D75-4084-A566-187EA77F0D68}"/>
    <cellStyle name="20% - Accent6 18 3 2" xfId="11488" xr:uid="{BDF63F13-7D72-4052-855A-A627E970DBB7}"/>
    <cellStyle name="20% - Accent6 18 4" xfId="11489" xr:uid="{4A17346F-77DF-4AE1-8DDE-2EBBEBA566D9}"/>
    <cellStyle name="20% - Accent6 18 4 2" xfId="11490" xr:uid="{D7DDB53A-3D01-40D2-884F-0180018B5C32}"/>
    <cellStyle name="20% - Accent6 18 5" xfId="11491" xr:uid="{31C4B261-9036-46A7-A978-14B862C3EAD7}"/>
    <cellStyle name="20% - Accent6 18 5 2" xfId="11492" xr:uid="{3D13978A-BE97-4B28-96F8-BE3B4D3E45D2}"/>
    <cellStyle name="20% - Accent6 18 6" xfId="11493" xr:uid="{93188F63-452A-4BC5-AC08-AD9F77FF3AED}"/>
    <cellStyle name="20% - Accent6 18 6 2" xfId="11494" xr:uid="{A9DDCC5B-7999-443D-B06D-B3E9EC94C828}"/>
    <cellStyle name="20% - Accent6 18 7" xfId="11495" xr:uid="{20F9FFA0-EAC4-4F34-9317-E66D2FE6441C}"/>
    <cellStyle name="20% - Accent6 18 7 2" xfId="11496" xr:uid="{DFF2E38B-1C2F-431A-B08E-8B44F5E248F4}"/>
    <cellStyle name="20% - Accent6 18 8" xfId="11497" xr:uid="{ED1B782D-A999-4BD7-8E1E-A6429F8FFCBE}"/>
    <cellStyle name="20% - Accent6 19" xfId="11498" xr:uid="{AD06C823-3047-47D7-9E7D-E65553AB3A15}"/>
    <cellStyle name="20% - Accent6 19 2" xfId="11499" xr:uid="{B4131BC5-0E78-450B-BC1B-5EBE09C893CE}"/>
    <cellStyle name="20% - Accent6 19 2 2" xfId="11500" xr:uid="{C2721BE7-67AE-4F4B-83D0-D550012737C1}"/>
    <cellStyle name="20% - Accent6 19 3" xfId="11501" xr:uid="{976202E0-89D0-4F0C-8BCB-9C702DB51194}"/>
    <cellStyle name="20% - Accent6 19 3 2" xfId="11502" xr:uid="{20BB504B-4D24-4195-8D73-D991A7CE3DFC}"/>
    <cellStyle name="20% - Accent6 19 4" xfId="11503" xr:uid="{9DFC6A4C-D428-46B5-B7CD-B4B1B532C602}"/>
    <cellStyle name="20% - Accent6 19 4 2" xfId="11504" xr:uid="{E7419344-16CD-427C-A2E0-A2D3995BB832}"/>
    <cellStyle name="20% - Accent6 19 5" xfId="11505" xr:uid="{180759A7-CEE3-45C9-BAD6-5438E29BAA8B}"/>
    <cellStyle name="20% - Accent6 19 5 2" xfId="11506" xr:uid="{4AA3FCFE-8F0D-454D-9269-07FED558C251}"/>
    <cellStyle name="20% - Accent6 19 6" xfId="11507" xr:uid="{61890C2F-9CAD-4220-9951-83E6691B01C6}"/>
    <cellStyle name="20% - Accent6 19 6 2" xfId="11508" xr:uid="{64BB3257-0512-431B-BB9C-235A1490BBE9}"/>
    <cellStyle name="20% - Accent6 19 7" xfId="11509" xr:uid="{FE9294AD-232D-4C42-83AE-4D4AA0DB8E5C}"/>
    <cellStyle name="20% - Accent6 2" xfId="11510" xr:uid="{77D6D1C3-9449-4CA5-A928-6F114CF5DBF3}"/>
    <cellStyle name="20% - Accent6 2 10" xfId="11511" xr:uid="{5156743F-9A77-4C96-A1A0-BCA837CB35B3}"/>
    <cellStyle name="20% - Accent6 2 10 2" xfId="11512" xr:uid="{7E7D1228-122E-4E11-9E1C-7BF11450F56F}"/>
    <cellStyle name="20% - Accent6 2 11" xfId="11513" xr:uid="{A0DD17DE-40B7-4886-9EA9-F0C11452C4B7}"/>
    <cellStyle name="20% - Accent6 2 11 2" xfId="11514" xr:uid="{85BED48C-14C3-46C2-9B86-91148BBBF672}"/>
    <cellStyle name="20% - Accent6 2 12" xfId="11515" xr:uid="{0547CCEE-61BD-4015-AA1E-F462B1C70D7F}"/>
    <cellStyle name="20% - Accent6 2 12 2" xfId="11516" xr:uid="{B591AC20-5ED1-4D75-A7B6-84FFB836F6E4}"/>
    <cellStyle name="20% - Accent6 2 13" xfId="11517" xr:uid="{FA886F26-4731-4FAA-BE0B-B3E131CDF847}"/>
    <cellStyle name="20% - Accent6 2 13 2" xfId="11518" xr:uid="{DD3C51C6-4746-41BC-9BA4-36665D1559CA}"/>
    <cellStyle name="20% - Accent6 2 14" xfId="11519" xr:uid="{395356FC-1A72-41E2-8E77-53072317C81D}"/>
    <cellStyle name="20% - Accent6 2 14 2" xfId="11520" xr:uid="{A69BBBDA-2EB9-4B3A-A3B7-7BE32933277A}"/>
    <cellStyle name="20% - Accent6 2 15" xfId="11521" xr:uid="{0709A980-3EC3-4359-B71B-5B0B36F9970A}"/>
    <cellStyle name="20% - Accent6 2 15 2" xfId="11522" xr:uid="{68A517F2-4F55-43BC-BD77-5A5AC07F2356}"/>
    <cellStyle name="20% - Accent6 2 16" xfId="11523" xr:uid="{A92CADB1-3A5B-458A-B092-215CF3A381CE}"/>
    <cellStyle name="20% - Accent6 2 17" xfId="11524" xr:uid="{59BAF4C0-DE9F-45DA-BBB4-F4373F874BBE}"/>
    <cellStyle name="20% - Accent6 2 2" xfId="11525" xr:uid="{B3F4CCE3-95F5-4CD5-97BD-A35F9B37C364}"/>
    <cellStyle name="20% - Accent6 2 2 10" xfId="11526" xr:uid="{692E2780-A7F2-49A1-BDBF-8CB68372CFDD}"/>
    <cellStyle name="20% - Accent6 2 2 10 2" xfId="11527" xr:uid="{8AB557D0-9BDF-45EB-8F67-FFE46CD69295}"/>
    <cellStyle name="20% - Accent6 2 2 11" xfId="11528" xr:uid="{C01B8C17-1E2D-4AC0-AEF0-37233D411A76}"/>
    <cellStyle name="20% - Accent6 2 2 11 2" xfId="11529" xr:uid="{AF59572D-9C5C-4F7A-A3F9-D856CCE2302F}"/>
    <cellStyle name="20% - Accent6 2 2 12" xfId="11530" xr:uid="{71B7A9B4-3BF7-4EE2-8E32-8AE32257C7CF}"/>
    <cellStyle name="20% - Accent6 2 2 2" xfId="11531" xr:uid="{D432C898-BD93-4B88-A515-A8ACC03447F2}"/>
    <cellStyle name="20% - Accent6 2 2 2 10" xfId="11532" xr:uid="{AE6C04A2-170F-4E6C-8DD9-2DCB7463534A}"/>
    <cellStyle name="20% - Accent6 2 2 2 2" xfId="11533" xr:uid="{B02FFAA2-3B34-4B92-A421-11BEAC68A464}"/>
    <cellStyle name="20% - Accent6 2 2 2 2 2" xfId="11534" xr:uid="{7B8B2621-0094-4C8E-B702-294C46C5B87C}"/>
    <cellStyle name="20% - Accent6 2 2 2 2 2 2" xfId="11535" xr:uid="{06A3C07E-D45B-4AFF-A47B-CBCEE156F19A}"/>
    <cellStyle name="20% - Accent6 2 2 2 2 2 2 2" xfId="11536" xr:uid="{F3820248-A2AC-4029-B13D-5CDF3AA3F606}"/>
    <cellStyle name="20% - Accent6 2 2 2 2 2 3" xfId="11537" xr:uid="{1BE89522-BA6A-45CA-95CD-0C2227AC5771}"/>
    <cellStyle name="20% - Accent6 2 2 2 2 2 3 2" xfId="11538" xr:uid="{2F25FCF2-1865-4F98-9662-C351032B7821}"/>
    <cellStyle name="20% - Accent6 2 2 2 2 2 4" xfId="11539" xr:uid="{09BBBFED-8842-4A4E-AFCC-B2C31C93CA24}"/>
    <cellStyle name="20% - Accent6 2 2 2 2 3" xfId="11540" xr:uid="{2D25DCD2-8B72-40A9-85CB-E111FF930ADE}"/>
    <cellStyle name="20% - Accent6 2 2 2 2 3 2" xfId="11541" xr:uid="{153125DC-D41F-4DCB-AE71-B2C985AB84E5}"/>
    <cellStyle name="20% - Accent6 2 2 2 2 4" xfId="11542" xr:uid="{3A39A566-677E-4A3C-9D6B-D74C9468B465}"/>
    <cellStyle name="20% - Accent6 2 2 2 2 4 2" xfId="11543" xr:uid="{A401E19E-96F1-4607-AD35-DD83999086D8}"/>
    <cellStyle name="20% - Accent6 2 2 2 2 5" xfId="11544" xr:uid="{55CF59D5-2803-4013-BDE6-7D5AF6F9C1DF}"/>
    <cellStyle name="20% - Accent6 2 2 2 2 5 2" xfId="11545" xr:uid="{AB3F9042-B5D6-4E4B-869C-1D18EBBEEF41}"/>
    <cellStyle name="20% - Accent6 2 2 2 2 6" xfId="11546" xr:uid="{09997CFF-A77B-49C9-888B-8556ECC971C0}"/>
    <cellStyle name="20% - Accent6 2 2 2 3" xfId="11547" xr:uid="{78E442DD-5BEB-47D3-A24D-05F579394091}"/>
    <cellStyle name="20% - Accent6 2 2 2 3 2" xfId="11548" xr:uid="{3E7B1F43-1126-4307-BD34-1B31BFDD7713}"/>
    <cellStyle name="20% - Accent6 2 2 2 3 2 2" xfId="11549" xr:uid="{111AE925-4E78-4E89-AEAA-24985D1ABD24}"/>
    <cellStyle name="20% - Accent6 2 2 2 3 2 2 2" xfId="11550" xr:uid="{CEE9113E-CB50-4161-A53C-D3607C76BA13}"/>
    <cellStyle name="20% - Accent6 2 2 2 3 2 3" xfId="11551" xr:uid="{227B5505-2E5F-41BC-83E1-A81A362509E2}"/>
    <cellStyle name="20% - Accent6 2 2 2 3 2 3 2" xfId="11552" xr:uid="{8BFC0880-681C-4D68-A0FC-1D54C8969FE4}"/>
    <cellStyle name="20% - Accent6 2 2 2 3 2 4" xfId="11553" xr:uid="{3EE88BF6-0D6C-4E1E-8564-E73DAE8C9B81}"/>
    <cellStyle name="20% - Accent6 2 2 2 3 3" xfId="11554" xr:uid="{FE0B39A0-119B-481E-A141-84D180D4EE74}"/>
    <cellStyle name="20% - Accent6 2 2 2 3 3 2" xfId="11555" xr:uid="{5192AC69-C5E8-4806-B7A0-6B61E73A5253}"/>
    <cellStyle name="20% - Accent6 2 2 2 3 4" xfId="11556" xr:uid="{908CB6AD-2C41-4D9C-8CC3-F65373F7ED9B}"/>
    <cellStyle name="20% - Accent6 2 2 2 3 4 2" xfId="11557" xr:uid="{16052EF9-9713-4E05-88FE-13A1B193596A}"/>
    <cellStyle name="20% - Accent6 2 2 2 3 5" xfId="11558" xr:uid="{A407158A-C198-4E98-A5E0-88716C31CDE0}"/>
    <cellStyle name="20% - Accent6 2 2 2 3 5 2" xfId="11559" xr:uid="{6939069D-8CE5-43A3-842D-9614FD8A7879}"/>
    <cellStyle name="20% - Accent6 2 2 2 3 6" xfId="11560" xr:uid="{A34F80DE-CD2B-44BD-A399-1B2912BC8A95}"/>
    <cellStyle name="20% - Accent6 2 2 2 4" xfId="11561" xr:uid="{3F56B6B6-F2DE-453A-BB2F-6CC74E6111F0}"/>
    <cellStyle name="20% - Accent6 2 2 2 4 2" xfId="11562" xr:uid="{B188D3DB-C61B-4B08-A37A-155190DE5F7E}"/>
    <cellStyle name="20% - Accent6 2 2 2 4 2 2" xfId="11563" xr:uid="{A8D93611-7F28-4464-8811-4EC0F7F25349}"/>
    <cellStyle name="20% - Accent6 2 2 2 4 3" xfId="11564" xr:uid="{07A4BA81-1AD4-49B9-97A6-46E8B18CD80C}"/>
    <cellStyle name="20% - Accent6 2 2 2 4 3 2" xfId="11565" xr:uid="{4067DE20-E943-4C9A-9D65-089695B1FB3C}"/>
    <cellStyle name="20% - Accent6 2 2 2 4 4" xfId="11566" xr:uid="{C0EF2675-A864-413B-8F01-D1F89F62ECD4}"/>
    <cellStyle name="20% - Accent6 2 2 2 5" xfId="11567" xr:uid="{41C0BA61-E3E2-4DFF-AD61-36683386E13B}"/>
    <cellStyle name="20% - Accent6 2 2 2 5 2" xfId="11568" xr:uid="{352EF46F-4D6B-4794-8432-62EC1E59F21E}"/>
    <cellStyle name="20% - Accent6 2 2 2 6" xfId="11569" xr:uid="{4E09FADA-1833-4F5D-8D99-69F11D55F645}"/>
    <cellStyle name="20% - Accent6 2 2 2 6 2" xfId="11570" xr:uid="{B514C2D8-6D99-41CF-96F4-82638AE3954E}"/>
    <cellStyle name="20% - Accent6 2 2 2 7" xfId="11571" xr:uid="{17AEFF28-115D-4CD9-91A1-D154AB1CAFE9}"/>
    <cellStyle name="20% - Accent6 2 2 2 7 2" xfId="11572" xr:uid="{C1602E02-1350-4CB7-B07B-6DF3E8AAB3FA}"/>
    <cellStyle name="20% - Accent6 2 2 2 8" xfId="11573" xr:uid="{ED9185E4-431E-431B-AA89-FF99591251C9}"/>
    <cellStyle name="20% - Accent6 2 2 2 8 2" xfId="11574" xr:uid="{8597B2E2-533D-4BDC-B9B6-7B99BAFF199D}"/>
    <cellStyle name="20% - Accent6 2 2 2 9" xfId="11575" xr:uid="{9BF7378B-6745-4A46-8EEB-DB68658CB0BB}"/>
    <cellStyle name="20% - Accent6 2 2 2 9 2" xfId="11576" xr:uid="{B9B4FAEC-A699-46C4-A44C-F0ADC70E11EF}"/>
    <cellStyle name="20% - Accent6 2 2 3" xfId="11577" xr:uid="{DBAAC79F-063E-421E-9DAD-8F76D47CEF90}"/>
    <cellStyle name="20% - Accent6 2 2 3 2" xfId="11578" xr:uid="{C112B7A1-9F1C-4989-AFA0-B2E246CB29DD}"/>
    <cellStyle name="20% - Accent6 2 2 3 2 2" xfId="11579" xr:uid="{516B120E-A154-4C25-8F83-1F046A4396CD}"/>
    <cellStyle name="20% - Accent6 2 2 3 2 2 2" xfId="11580" xr:uid="{C449A2AB-10F7-44A3-B63D-43520EBB2292}"/>
    <cellStyle name="20% - Accent6 2 2 3 2 2 2 2" xfId="11581" xr:uid="{45AAC605-BF70-4A3B-A3A4-70B3BF41CFC6}"/>
    <cellStyle name="20% - Accent6 2 2 3 2 2 3" xfId="11582" xr:uid="{B1685675-237B-4D91-B83F-DD3F42845564}"/>
    <cellStyle name="20% - Accent6 2 2 3 2 2 3 2" xfId="11583" xr:uid="{745A95CE-2077-44DE-9B42-EB6873AA3A9B}"/>
    <cellStyle name="20% - Accent6 2 2 3 2 2 4" xfId="11584" xr:uid="{68333068-6F38-4E0D-A0E4-01DD9E8BB83E}"/>
    <cellStyle name="20% - Accent6 2 2 3 2 3" xfId="11585" xr:uid="{5315DD1A-56AC-4E9F-98BF-7D4BBA63A77D}"/>
    <cellStyle name="20% - Accent6 2 2 3 2 3 2" xfId="11586" xr:uid="{7B04DE8E-4697-4055-8EAF-3C508090CE0F}"/>
    <cellStyle name="20% - Accent6 2 2 3 2 4" xfId="11587" xr:uid="{1526C952-A073-49B5-85BE-8064EBAEDB87}"/>
    <cellStyle name="20% - Accent6 2 2 3 2 4 2" xfId="11588" xr:uid="{859E1BF7-EBD5-498E-B16B-3452E12EC280}"/>
    <cellStyle name="20% - Accent6 2 2 3 2 5" xfId="11589" xr:uid="{5B431C17-D393-4736-96A3-7E6D5192B9F5}"/>
    <cellStyle name="20% - Accent6 2 2 3 2 5 2" xfId="11590" xr:uid="{6AF025FF-E6CB-45EA-BE22-A972125A6F16}"/>
    <cellStyle name="20% - Accent6 2 2 3 2 6" xfId="11591" xr:uid="{7AD1ED9A-F7FA-4EBD-B303-A46BC9B78891}"/>
    <cellStyle name="20% - Accent6 2 2 3 3" xfId="11592" xr:uid="{9903D523-5860-4CEB-AB44-C1F549E4A020}"/>
    <cellStyle name="20% - Accent6 2 2 3 3 2" xfId="11593" xr:uid="{12925CA3-F083-456E-A31D-B0D106B6F482}"/>
    <cellStyle name="20% - Accent6 2 2 3 3 2 2" xfId="11594" xr:uid="{B7987B38-30D6-45B7-9ED0-283EE712D6AE}"/>
    <cellStyle name="20% - Accent6 2 2 3 3 2 2 2" xfId="11595" xr:uid="{3F74E630-145A-4653-9CA9-E57311617478}"/>
    <cellStyle name="20% - Accent6 2 2 3 3 2 3" xfId="11596" xr:uid="{D58970B1-50F3-4ED2-A2A5-7F5FCCEA3FBF}"/>
    <cellStyle name="20% - Accent6 2 2 3 3 2 3 2" xfId="11597" xr:uid="{005ABDD2-61C5-43BC-8919-5D4FD95BEA6D}"/>
    <cellStyle name="20% - Accent6 2 2 3 3 2 4" xfId="11598" xr:uid="{6380B433-654F-4EC9-99B7-22CC51174448}"/>
    <cellStyle name="20% - Accent6 2 2 3 3 3" xfId="11599" xr:uid="{4E0916FB-FAF8-4B41-B5CA-29F6C6809091}"/>
    <cellStyle name="20% - Accent6 2 2 3 3 3 2" xfId="11600" xr:uid="{95E8CBC8-A8AF-4BD4-8E69-15155566EFFC}"/>
    <cellStyle name="20% - Accent6 2 2 3 3 4" xfId="11601" xr:uid="{1797E07E-03E4-4381-AAAF-5B31552372CB}"/>
    <cellStyle name="20% - Accent6 2 2 3 3 4 2" xfId="11602" xr:uid="{FF863D5A-316A-4EBF-A009-A2288B35A1DF}"/>
    <cellStyle name="20% - Accent6 2 2 3 3 5" xfId="11603" xr:uid="{B267423A-D9C9-4960-B782-C54F582CA5FA}"/>
    <cellStyle name="20% - Accent6 2 2 3 3 5 2" xfId="11604" xr:uid="{EFF6ADE6-01AA-4E1B-9B29-6E5044F3FCE4}"/>
    <cellStyle name="20% - Accent6 2 2 3 3 6" xfId="11605" xr:uid="{5A531E47-51FA-48F6-A53B-95F0829AD72D}"/>
    <cellStyle name="20% - Accent6 2 2 3 4" xfId="11606" xr:uid="{03DBDA75-21CF-49A8-9005-BB5FDF3632B9}"/>
    <cellStyle name="20% - Accent6 2 2 3 4 2" xfId="11607" xr:uid="{4FD087DA-5BBC-48AE-B4EF-35140952357E}"/>
    <cellStyle name="20% - Accent6 2 2 3 4 2 2" xfId="11608" xr:uid="{14E402FA-1A28-4E65-B202-3D80C5CD27D3}"/>
    <cellStyle name="20% - Accent6 2 2 3 4 3" xfId="11609" xr:uid="{F71AEFFB-27D4-48D3-B967-909188FF734A}"/>
    <cellStyle name="20% - Accent6 2 2 3 4 3 2" xfId="11610" xr:uid="{83ED5152-9B49-41E5-A815-D7597FF33DF9}"/>
    <cellStyle name="20% - Accent6 2 2 3 4 4" xfId="11611" xr:uid="{D1795BB3-B4C3-45CC-8F20-82B3B8687533}"/>
    <cellStyle name="20% - Accent6 2 2 3 5" xfId="11612" xr:uid="{A34AFB68-367D-4A78-B2C5-63C21C5BD6A0}"/>
    <cellStyle name="20% - Accent6 2 2 3 5 2" xfId="11613" xr:uid="{41C88DEA-3211-4F52-B4CB-A5C8FF74C400}"/>
    <cellStyle name="20% - Accent6 2 2 3 6" xfId="11614" xr:uid="{6E3187ED-F53F-4113-BF27-D110F504728E}"/>
    <cellStyle name="20% - Accent6 2 2 3 6 2" xfId="11615" xr:uid="{6CBEAF48-EC17-405F-BCFC-FE0A1D5602BB}"/>
    <cellStyle name="20% - Accent6 2 2 3 7" xfId="11616" xr:uid="{2B2C7293-6408-4B86-9FAD-2FB4A4A8581E}"/>
    <cellStyle name="20% - Accent6 2 2 3 7 2" xfId="11617" xr:uid="{FE66FE30-0FCC-488B-8408-E46494F3B1B0}"/>
    <cellStyle name="20% - Accent6 2 2 3 8" xfId="11618" xr:uid="{7E17F7EB-0ADC-4BAF-A94A-0EDE41497369}"/>
    <cellStyle name="20% - Accent6 2 2 4" xfId="11619" xr:uid="{1BE5ABE1-7DC0-489D-8735-1F2168E9E270}"/>
    <cellStyle name="20% - Accent6 2 2 4 2" xfId="11620" xr:uid="{0BD5718E-DCB4-46F9-8218-F9B408C4A628}"/>
    <cellStyle name="20% - Accent6 2 2 4 2 2" xfId="11621" xr:uid="{C70F3555-73B7-4EB3-962F-022AA8A50413}"/>
    <cellStyle name="20% - Accent6 2 2 4 2 2 2" xfId="11622" xr:uid="{A170C811-8DDC-4A2E-BAE8-D31649BE9B58}"/>
    <cellStyle name="20% - Accent6 2 2 4 2 3" xfId="11623" xr:uid="{6038A581-7710-4D81-8376-0F463B67E9AE}"/>
    <cellStyle name="20% - Accent6 2 2 4 2 3 2" xfId="11624" xr:uid="{2CC57A63-54E5-4990-AD68-0A564FD0ECD8}"/>
    <cellStyle name="20% - Accent6 2 2 4 2 4" xfId="11625" xr:uid="{0CFB7E91-ED54-4F9C-AA84-EB0B00E280B2}"/>
    <cellStyle name="20% - Accent6 2 2 4 3" xfId="11626" xr:uid="{90A9E896-65B4-4D76-A2A3-68328A83783F}"/>
    <cellStyle name="20% - Accent6 2 2 4 3 2" xfId="11627" xr:uid="{7B4D21D7-391C-4CEB-8A78-3272052DA938}"/>
    <cellStyle name="20% - Accent6 2 2 4 4" xfId="11628" xr:uid="{9CAAC1D5-29A1-4B2A-B624-F5DE8ED32F1C}"/>
    <cellStyle name="20% - Accent6 2 2 4 4 2" xfId="11629" xr:uid="{61FA20D5-CA8B-4799-8161-679640A09C6D}"/>
    <cellStyle name="20% - Accent6 2 2 4 5" xfId="11630" xr:uid="{7086F98F-7608-429A-BEE5-F43979ED397F}"/>
    <cellStyle name="20% - Accent6 2 2 4 5 2" xfId="11631" xr:uid="{5ACC2B65-3970-419E-9032-3BED3457E1DA}"/>
    <cellStyle name="20% - Accent6 2 2 4 6" xfId="11632" xr:uid="{BED4BD13-FE43-4E6D-858D-0CF164C6F496}"/>
    <cellStyle name="20% - Accent6 2 2 5" xfId="11633" xr:uid="{290C5BB0-1B2A-47DE-91AB-9FCE57A618B7}"/>
    <cellStyle name="20% - Accent6 2 2 5 2" xfId="11634" xr:uid="{622277B6-25DC-47C2-9959-C33E5F5B8E29}"/>
    <cellStyle name="20% - Accent6 2 2 5 2 2" xfId="11635" xr:uid="{384946C7-9843-4F78-B995-43165AB959FF}"/>
    <cellStyle name="20% - Accent6 2 2 5 2 2 2" xfId="11636" xr:uid="{968823E7-C0F6-4B6D-AE7E-FBA7F218561A}"/>
    <cellStyle name="20% - Accent6 2 2 5 2 3" xfId="11637" xr:uid="{40C0CB04-0396-4250-997B-E84168DA6676}"/>
    <cellStyle name="20% - Accent6 2 2 5 2 3 2" xfId="11638" xr:uid="{63336A79-44A1-43FF-90B1-B827DB573ED1}"/>
    <cellStyle name="20% - Accent6 2 2 5 2 4" xfId="11639" xr:uid="{53D0C72A-33F9-4492-8705-54A7354937E5}"/>
    <cellStyle name="20% - Accent6 2 2 5 3" xfId="11640" xr:uid="{9D6C77CA-8C66-4D45-B3E5-D91C46E31038}"/>
    <cellStyle name="20% - Accent6 2 2 5 3 2" xfId="11641" xr:uid="{12D02B65-9995-4630-9EDE-F59C2BAAA2AE}"/>
    <cellStyle name="20% - Accent6 2 2 5 4" xfId="11642" xr:uid="{B8AF71DB-B8D7-4F4F-9BCC-4D5030BDB121}"/>
    <cellStyle name="20% - Accent6 2 2 5 4 2" xfId="11643" xr:uid="{1563A5C2-9DF9-4D50-A750-93078F368032}"/>
    <cellStyle name="20% - Accent6 2 2 5 5" xfId="11644" xr:uid="{EF38FE57-2236-474A-859F-9E399ACDE4A7}"/>
    <cellStyle name="20% - Accent6 2 2 5 5 2" xfId="11645" xr:uid="{C936E758-C13F-4D91-9054-24F202465C03}"/>
    <cellStyle name="20% - Accent6 2 2 5 6" xfId="11646" xr:uid="{B8A72A38-37A7-4112-BE4E-E5B2820B7CDF}"/>
    <cellStyle name="20% - Accent6 2 2 6" xfId="11647" xr:uid="{FCF26B6C-5600-45BB-8976-0832A89D1F9E}"/>
    <cellStyle name="20% - Accent6 2 2 6 2" xfId="11648" xr:uid="{94476ACA-4F0F-4CDB-A89A-C7708DF95AD0}"/>
    <cellStyle name="20% - Accent6 2 2 6 2 2" xfId="11649" xr:uid="{45B8D086-396E-4B3D-BA1E-C119AF9802F0}"/>
    <cellStyle name="20% - Accent6 2 2 6 3" xfId="11650" xr:uid="{AD39D9F3-A2DD-4476-B544-7BCF0669ABD6}"/>
    <cellStyle name="20% - Accent6 2 2 6 3 2" xfId="11651" xr:uid="{1F43E7B9-C470-4AE5-A685-8354415507A7}"/>
    <cellStyle name="20% - Accent6 2 2 6 4" xfId="11652" xr:uid="{3BEC78EC-52A2-4A80-9165-1DC652002330}"/>
    <cellStyle name="20% - Accent6 2 2 7" xfId="11653" xr:uid="{57401137-6A64-47A7-80C9-7795E32A8667}"/>
    <cellStyle name="20% - Accent6 2 2 7 2" xfId="11654" xr:uid="{9BF4516E-A8A5-405D-ABA0-78C99BD49201}"/>
    <cellStyle name="20% - Accent6 2 2 8" xfId="11655" xr:uid="{92DBD342-7E1A-4C18-A2A2-E5A86C66148F}"/>
    <cellStyle name="20% - Accent6 2 2 8 2" xfId="11656" xr:uid="{C205A65C-664D-4E58-AE5B-6E0A54515440}"/>
    <cellStyle name="20% - Accent6 2 2 9" xfId="11657" xr:uid="{E79D6612-63C9-4281-846D-71346BC9EDC3}"/>
    <cellStyle name="20% - Accent6 2 2 9 2" xfId="11658" xr:uid="{D4204758-EA38-4FED-9D32-3C78EE1A1279}"/>
    <cellStyle name="20% - Accent6 2 3" xfId="11659" xr:uid="{12C21D59-0AFF-473A-96DC-5D400E7D1E5A}"/>
    <cellStyle name="20% - Accent6 2 3 10" xfId="11660" xr:uid="{A3992777-B09D-43D2-85DE-5C7F3253DC3B}"/>
    <cellStyle name="20% - Accent6 2 3 2" xfId="11661" xr:uid="{55C8188A-6C03-4CD2-BCC1-E3434BA16ACD}"/>
    <cellStyle name="20% - Accent6 2 3 2 2" xfId="11662" xr:uid="{420C7DD4-73CF-4C29-8E47-F04A6804FBCE}"/>
    <cellStyle name="20% - Accent6 2 3 2 2 2" xfId="11663" xr:uid="{7A53B1EF-C132-49B7-B63B-5D5056B2BFB2}"/>
    <cellStyle name="20% - Accent6 2 3 2 2 2 2" xfId="11664" xr:uid="{0C49F6F1-7B37-4C34-B49F-D5E11523084B}"/>
    <cellStyle name="20% - Accent6 2 3 2 2 3" xfId="11665" xr:uid="{1B2F463E-E00D-4B2E-88F4-D2CB1096F26B}"/>
    <cellStyle name="20% - Accent6 2 3 2 2 3 2" xfId="11666" xr:uid="{4FD4C4C3-AF3C-499C-BDBD-2BFD4489798B}"/>
    <cellStyle name="20% - Accent6 2 3 2 2 4" xfId="11667" xr:uid="{13AEDA31-2350-4B30-9ED6-C993BF3EE9A4}"/>
    <cellStyle name="20% - Accent6 2 3 2 3" xfId="11668" xr:uid="{F27E9B78-981F-4DE8-86D5-D0CF8892F7EA}"/>
    <cellStyle name="20% - Accent6 2 3 2 3 2" xfId="11669" xr:uid="{0B97E551-371C-4465-AB9C-C6E9CD6D08C6}"/>
    <cellStyle name="20% - Accent6 2 3 2 4" xfId="11670" xr:uid="{5C2EF400-2747-41A6-B43F-0FD12AD7F7D7}"/>
    <cellStyle name="20% - Accent6 2 3 2 4 2" xfId="11671" xr:uid="{330EAD32-AD45-4212-825D-A1C39E5D8B15}"/>
    <cellStyle name="20% - Accent6 2 3 2 5" xfId="11672" xr:uid="{D7FD9B60-5606-491B-8783-246058BBFD60}"/>
    <cellStyle name="20% - Accent6 2 3 2 5 2" xfId="11673" xr:uid="{C5D2EE5C-DC4A-4E0A-B3FC-6A104DD48775}"/>
    <cellStyle name="20% - Accent6 2 3 2 6" xfId="11674" xr:uid="{44E45A76-8575-4F46-B117-528DA8874486}"/>
    <cellStyle name="20% - Accent6 2 3 2 6 2" xfId="11675" xr:uid="{E781E4F4-F861-4EEB-A656-87876AB44811}"/>
    <cellStyle name="20% - Accent6 2 3 2 7" xfId="11676" xr:uid="{4EFDE93B-E029-4A8D-BEDC-77979B7E3527}"/>
    <cellStyle name="20% - Accent6 2 3 2 7 2" xfId="11677" xr:uid="{687BEB63-7276-4325-AFE9-EABA8BD1E5AA}"/>
    <cellStyle name="20% - Accent6 2 3 2 8" xfId="11678" xr:uid="{9155E251-25B2-415C-B25C-A665657AF6A0}"/>
    <cellStyle name="20% - Accent6 2 3 3" xfId="11679" xr:uid="{5A733E17-8589-48D3-AD2E-2B49A2ACD0AD}"/>
    <cellStyle name="20% - Accent6 2 3 3 2" xfId="11680" xr:uid="{5CFA8543-2207-4D48-9F57-080AE134812D}"/>
    <cellStyle name="20% - Accent6 2 3 3 2 2" xfId="11681" xr:uid="{1CCB070D-9118-4F83-9D14-D690D959AF5D}"/>
    <cellStyle name="20% - Accent6 2 3 3 2 2 2" xfId="11682" xr:uid="{233C873C-59F3-4ED6-9EA9-97ED098773ED}"/>
    <cellStyle name="20% - Accent6 2 3 3 2 3" xfId="11683" xr:uid="{E8E7F3FF-F0C9-4540-AB48-AEAC8789EFCD}"/>
    <cellStyle name="20% - Accent6 2 3 3 2 3 2" xfId="11684" xr:uid="{CDBFC905-4A58-457B-8D85-82C2A2514AD6}"/>
    <cellStyle name="20% - Accent6 2 3 3 2 4" xfId="11685" xr:uid="{C5BAA9F8-117F-4B7A-B756-72EDA668B828}"/>
    <cellStyle name="20% - Accent6 2 3 3 3" xfId="11686" xr:uid="{CE916958-6E9E-4465-BF96-CE86BA81274C}"/>
    <cellStyle name="20% - Accent6 2 3 3 3 2" xfId="11687" xr:uid="{ABF577FA-D758-48D7-83FF-35F68A79A10F}"/>
    <cellStyle name="20% - Accent6 2 3 3 4" xfId="11688" xr:uid="{20324D77-6B8C-4CC6-91E5-4423E8AE530F}"/>
    <cellStyle name="20% - Accent6 2 3 3 4 2" xfId="11689" xr:uid="{FDBACE4E-5FEB-4599-AB2A-51114EA95C46}"/>
    <cellStyle name="20% - Accent6 2 3 3 5" xfId="11690" xr:uid="{F1F6CDD6-EE29-4DBF-A4AC-D9EBCEA23350}"/>
    <cellStyle name="20% - Accent6 2 3 3 5 2" xfId="11691" xr:uid="{89F15751-DA88-4A2D-9922-537D800224AA}"/>
    <cellStyle name="20% - Accent6 2 3 3 6" xfId="11692" xr:uid="{C1E23D9D-78A4-4E19-B7B6-79B5E133EDCA}"/>
    <cellStyle name="20% - Accent6 2 3 4" xfId="11693" xr:uid="{123C8DE3-8E2D-4A7B-9C3C-C5C8EE8E10B8}"/>
    <cellStyle name="20% - Accent6 2 3 4 2" xfId="11694" xr:uid="{250533CE-BB79-470E-92B5-7329FAF83052}"/>
    <cellStyle name="20% - Accent6 2 3 4 2 2" xfId="11695" xr:uid="{BDA4A210-E431-4B22-A411-5B59EBA50E14}"/>
    <cellStyle name="20% - Accent6 2 3 4 3" xfId="11696" xr:uid="{2215280B-D841-46E5-A7F8-8FBEF9B3CEBC}"/>
    <cellStyle name="20% - Accent6 2 3 4 3 2" xfId="11697" xr:uid="{BE95C96E-81CA-4508-A11B-36D571BAD650}"/>
    <cellStyle name="20% - Accent6 2 3 4 4" xfId="11698" xr:uid="{E40799E8-49E3-48AA-A12D-4B6256105985}"/>
    <cellStyle name="20% - Accent6 2 3 5" xfId="11699" xr:uid="{BED7E3B7-C570-46D3-B28A-D0FF7D792B98}"/>
    <cellStyle name="20% - Accent6 2 3 5 2" xfId="11700" xr:uid="{E3A8B582-ADCB-439D-BA66-721DA8067B1C}"/>
    <cellStyle name="20% - Accent6 2 3 6" xfId="11701" xr:uid="{9B0E640C-7A77-4D34-A01F-30CD9F2EEBC8}"/>
    <cellStyle name="20% - Accent6 2 3 6 2" xfId="11702" xr:uid="{2452CC11-AD7E-49A5-998E-AEB10A784BD3}"/>
    <cellStyle name="20% - Accent6 2 3 7" xfId="11703" xr:uid="{993B7D92-6C18-4498-B6C4-15809C71F8F0}"/>
    <cellStyle name="20% - Accent6 2 3 7 2" xfId="11704" xr:uid="{9D880E52-7B9C-483A-A6BE-190E56A73B62}"/>
    <cellStyle name="20% - Accent6 2 3 8" xfId="11705" xr:uid="{2B7B9093-C170-40DD-A7DB-94AB84F60AA4}"/>
    <cellStyle name="20% - Accent6 2 3 8 2" xfId="11706" xr:uid="{4475DBD7-FB6F-44A9-948B-9F413F99FC9D}"/>
    <cellStyle name="20% - Accent6 2 3 9" xfId="11707" xr:uid="{9850653A-BD57-462A-9BD7-66B151D54509}"/>
    <cellStyle name="20% - Accent6 2 3 9 2" xfId="11708" xr:uid="{4ACB7478-CE1D-4AE3-9D9E-AED5EC971CB3}"/>
    <cellStyle name="20% - Accent6 2 4" xfId="11709" xr:uid="{11850AE8-6E5F-4982-A8E4-1A01C3FB0006}"/>
    <cellStyle name="20% - Accent6 2 4 10" xfId="11710" xr:uid="{62D0E3EC-9791-440B-BC7B-E9FB16DCCABD}"/>
    <cellStyle name="20% - Accent6 2 4 2" xfId="11711" xr:uid="{C856873B-75E0-4191-824A-F6B6DDB80232}"/>
    <cellStyle name="20% - Accent6 2 4 2 2" xfId="11712" xr:uid="{158E00A5-3B70-4900-93DD-7AA319E0C1F2}"/>
    <cellStyle name="20% - Accent6 2 4 2 2 2" xfId="11713" xr:uid="{8582BF6D-965F-46BA-AA29-DAFFC6D9ED3B}"/>
    <cellStyle name="20% - Accent6 2 4 2 2 2 2" xfId="11714" xr:uid="{23147FD3-AE04-419C-B429-5CF853D7C782}"/>
    <cellStyle name="20% - Accent6 2 4 2 2 3" xfId="11715" xr:uid="{26B680AA-5415-41AF-94A1-CEBE92E9112F}"/>
    <cellStyle name="20% - Accent6 2 4 2 2 3 2" xfId="11716" xr:uid="{824298C2-CDF9-4457-BDAF-111D81755FC5}"/>
    <cellStyle name="20% - Accent6 2 4 2 2 4" xfId="11717" xr:uid="{C72DB6BF-12F5-47CC-8EB3-6BBFC1A51B10}"/>
    <cellStyle name="20% - Accent6 2 4 2 3" xfId="11718" xr:uid="{5359F0EC-5E18-474E-8834-1F836C610F73}"/>
    <cellStyle name="20% - Accent6 2 4 2 3 2" xfId="11719" xr:uid="{94EFE7E7-4DF3-4A7E-A358-1179DC5CF276}"/>
    <cellStyle name="20% - Accent6 2 4 2 4" xfId="11720" xr:uid="{76A7F52F-B159-48DC-B22C-45FBF18C6A0E}"/>
    <cellStyle name="20% - Accent6 2 4 2 4 2" xfId="11721" xr:uid="{5C540DFB-D77E-4E1D-B5B2-30D6A6BA3C01}"/>
    <cellStyle name="20% - Accent6 2 4 2 5" xfId="11722" xr:uid="{F73A61ED-FE82-4A5E-B03E-AAE6E87DBAAC}"/>
    <cellStyle name="20% - Accent6 2 4 2 5 2" xfId="11723" xr:uid="{0B20F860-FD01-46CE-B968-CE4503FB551C}"/>
    <cellStyle name="20% - Accent6 2 4 2 6" xfId="11724" xr:uid="{ED7F17F1-41FE-4E54-9931-52FFE479C169}"/>
    <cellStyle name="20% - Accent6 2 4 3" xfId="11725" xr:uid="{47681EE7-52A4-4C2A-8223-2AA0636EB6CC}"/>
    <cellStyle name="20% - Accent6 2 4 3 2" xfId="11726" xr:uid="{F1E55BD7-70F3-4A81-91E1-A9787DAE7DDD}"/>
    <cellStyle name="20% - Accent6 2 4 3 2 2" xfId="11727" xr:uid="{0D614195-02E2-4961-B4C9-B4209BFF69D2}"/>
    <cellStyle name="20% - Accent6 2 4 3 2 2 2" xfId="11728" xr:uid="{BFC8F366-CF21-4F1F-ADD5-B467C4B233FA}"/>
    <cellStyle name="20% - Accent6 2 4 3 2 3" xfId="11729" xr:uid="{D8855491-DC15-4811-A296-D4131F5DBE42}"/>
    <cellStyle name="20% - Accent6 2 4 3 2 3 2" xfId="11730" xr:uid="{1318DFA9-9384-4A92-8BDB-3DA56A17B391}"/>
    <cellStyle name="20% - Accent6 2 4 3 2 4" xfId="11731" xr:uid="{F5F78083-D005-42BF-A0D0-00093DDED900}"/>
    <cellStyle name="20% - Accent6 2 4 3 3" xfId="11732" xr:uid="{A6B508FA-5D73-4F1F-9A14-FCBBC075C042}"/>
    <cellStyle name="20% - Accent6 2 4 3 3 2" xfId="11733" xr:uid="{D110717A-5C37-4829-9140-FE04EEAF8425}"/>
    <cellStyle name="20% - Accent6 2 4 3 4" xfId="11734" xr:uid="{77197337-FF33-4B20-A7E1-CE190A4567E7}"/>
    <cellStyle name="20% - Accent6 2 4 3 4 2" xfId="11735" xr:uid="{EC96309D-427D-4660-8504-FBD118550FAF}"/>
    <cellStyle name="20% - Accent6 2 4 3 5" xfId="11736" xr:uid="{53441BF0-4597-4A60-80FB-A403104398EF}"/>
    <cellStyle name="20% - Accent6 2 4 3 5 2" xfId="11737" xr:uid="{A79EEA8C-BFFC-4E27-8472-7DFDE77F36F8}"/>
    <cellStyle name="20% - Accent6 2 4 3 6" xfId="11738" xr:uid="{8076F152-287B-4B26-A03F-32C9EF0F14E1}"/>
    <cellStyle name="20% - Accent6 2 4 4" xfId="11739" xr:uid="{0813ED2A-103F-44D3-AF6E-2114E3F22F61}"/>
    <cellStyle name="20% - Accent6 2 4 4 2" xfId="11740" xr:uid="{127CD318-0EE9-4576-BF11-28754AACFA03}"/>
    <cellStyle name="20% - Accent6 2 4 4 2 2" xfId="11741" xr:uid="{0DA69DBE-2D0E-48BE-9691-9B336F338D95}"/>
    <cellStyle name="20% - Accent6 2 4 4 3" xfId="11742" xr:uid="{EAA8FDA3-AE79-4EB5-9A80-7DB5BCCFDFBA}"/>
    <cellStyle name="20% - Accent6 2 4 4 3 2" xfId="11743" xr:uid="{03B02508-D8BA-4D31-88A7-49FCE9EDFB5E}"/>
    <cellStyle name="20% - Accent6 2 4 4 4" xfId="11744" xr:uid="{809E68BD-6F56-4E70-921C-9B5B883CA239}"/>
    <cellStyle name="20% - Accent6 2 4 5" xfId="11745" xr:uid="{C2E27461-2991-4015-BD92-7F59017F278B}"/>
    <cellStyle name="20% - Accent6 2 4 5 2" xfId="11746" xr:uid="{7189E6D3-745B-4003-83D7-3E87489D0842}"/>
    <cellStyle name="20% - Accent6 2 4 6" xfId="11747" xr:uid="{66B11C84-AEF6-4E1F-89C5-5A9E4841BAD0}"/>
    <cellStyle name="20% - Accent6 2 4 6 2" xfId="11748" xr:uid="{63802EEC-D872-4854-B339-F237E67751EE}"/>
    <cellStyle name="20% - Accent6 2 4 7" xfId="11749" xr:uid="{D5E132CD-B165-42A7-A557-84DA1A8880A6}"/>
    <cellStyle name="20% - Accent6 2 4 7 2" xfId="11750" xr:uid="{36AB3AB9-CB13-4427-9C95-B8914AF6EB0C}"/>
    <cellStyle name="20% - Accent6 2 4 8" xfId="11751" xr:uid="{3CBFC0D9-ADB9-43BF-B695-48E6DCFE89CA}"/>
    <cellStyle name="20% - Accent6 2 4 8 2" xfId="11752" xr:uid="{54F6EA75-73A8-4341-A7BA-FC5C0BD00BA7}"/>
    <cellStyle name="20% - Accent6 2 4 9" xfId="11753" xr:uid="{D82AEB86-7050-4702-B077-30CBBF1F9166}"/>
    <cellStyle name="20% - Accent6 2 4 9 2" xfId="11754" xr:uid="{538590BF-12D4-4946-B368-70D8EBF90D50}"/>
    <cellStyle name="20% - Accent6 2 5" xfId="11755" xr:uid="{109865DE-895E-40E0-B70B-6E6A51805637}"/>
    <cellStyle name="20% - Accent6 2 5 2" xfId="11756" xr:uid="{F8803A71-BFC2-4B98-AA3D-6F832E477EF8}"/>
    <cellStyle name="20% - Accent6 2 5 2 2" xfId="11757" xr:uid="{67B5EADD-18BF-40D2-8314-9E8E4A832634}"/>
    <cellStyle name="20% - Accent6 2 5 2 2 2" xfId="11758" xr:uid="{E08BC678-2413-4E35-8814-CA48A1CDFF72}"/>
    <cellStyle name="20% - Accent6 2 5 2 2 2 2" xfId="11759" xr:uid="{1A2A17FA-A133-4702-B9CC-078D151CCDCC}"/>
    <cellStyle name="20% - Accent6 2 5 2 2 3" xfId="11760" xr:uid="{886D814C-0F4C-454A-9F92-AA2E20E823FD}"/>
    <cellStyle name="20% - Accent6 2 5 2 2 3 2" xfId="11761" xr:uid="{7AA80CE8-E474-43DA-B96F-85F9DF23F4A4}"/>
    <cellStyle name="20% - Accent6 2 5 2 2 4" xfId="11762" xr:uid="{0B111319-8F17-44BB-ADD6-FA9B9D498011}"/>
    <cellStyle name="20% - Accent6 2 5 2 3" xfId="11763" xr:uid="{C370BA6E-60BB-4BCB-AF67-8940EF93B2F3}"/>
    <cellStyle name="20% - Accent6 2 5 2 3 2" xfId="11764" xr:uid="{AB3E4D63-7C70-4588-803E-BEBD193F5B34}"/>
    <cellStyle name="20% - Accent6 2 5 2 4" xfId="11765" xr:uid="{FAD5BAE9-1F1E-4320-9AA6-B93E701E1AAC}"/>
    <cellStyle name="20% - Accent6 2 5 2 4 2" xfId="11766" xr:uid="{27901F45-AFA5-45A9-95B8-8505B688CC35}"/>
    <cellStyle name="20% - Accent6 2 5 2 5" xfId="11767" xr:uid="{49FB1FFF-D8D8-414C-BA4F-163F3D9028C0}"/>
    <cellStyle name="20% - Accent6 2 5 2 5 2" xfId="11768" xr:uid="{24562F0E-D42A-4999-AA4B-030C66D212C6}"/>
    <cellStyle name="20% - Accent6 2 5 2 6" xfId="11769" xr:uid="{F0B53BA0-67CB-4262-8595-008F7B3D0EB7}"/>
    <cellStyle name="20% - Accent6 2 5 3" xfId="11770" xr:uid="{F0E9787B-56C7-4E0E-B761-EC2D2AB7706D}"/>
    <cellStyle name="20% - Accent6 2 5 3 2" xfId="11771" xr:uid="{D775755F-A899-40E9-800B-40A1073AC462}"/>
    <cellStyle name="20% - Accent6 2 5 3 2 2" xfId="11772" xr:uid="{A18BFF41-4B8D-49E2-A866-9A3E4311C683}"/>
    <cellStyle name="20% - Accent6 2 5 3 2 2 2" xfId="11773" xr:uid="{DCE291D8-13B9-4D38-BB1C-E6101D137DDF}"/>
    <cellStyle name="20% - Accent6 2 5 3 2 3" xfId="11774" xr:uid="{D150636C-1004-4897-897E-36D22499AB28}"/>
    <cellStyle name="20% - Accent6 2 5 3 2 3 2" xfId="11775" xr:uid="{FB05F40F-4E99-4530-A983-0699EA289300}"/>
    <cellStyle name="20% - Accent6 2 5 3 2 4" xfId="11776" xr:uid="{50CFE0A8-CE85-4434-8B6F-DE17AA0DC819}"/>
    <cellStyle name="20% - Accent6 2 5 3 3" xfId="11777" xr:uid="{1DBEF588-083F-4635-A014-D7C4CF7C5786}"/>
    <cellStyle name="20% - Accent6 2 5 3 3 2" xfId="11778" xr:uid="{E4EEE6EC-92FC-4C3B-A4EB-6B3B1BAD90C1}"/>
    <cellStyle name="20% - Accent6 2 5 3 4" xfId="11779" xr:uid="{190BFFF6-523C-49D7-B677-CC4563276209}"/>
    <cellStyle name="20% - Accent6 2 5 3 4 2" xfId="11780" xr:uid="{045F5BC2-F3F4-41D3-97A6-517B5E2BCBB1}"/>
    <cellStyle name="20% - Accent6 2 5 3 5" xfId="11781" xr:uid="{192B1BEB-CD9F-4071-A3BA-EADB8ED13ECB}"/>
    <cellStyle name="20% - Accent6 2 5 3 5 2" xfId="11782" xr:uid="{20D5AD6B-AAAF-4D7A-B410-45AE91028F7B}"/>
    <cellStyle name="20% - Accent6 2 5 3 6" xfId="11783" xr:uid="{C36BAFD7-106C-450A-BB3F-6CD90D8D8E66}"/>
    <cellStyle name="20% - Accent6 2 5 4" xfId="11784" xr:uid="{0BD47D23-E8D4-427D-8BAC-0AC83A9EAB81}"/>
    <cellStyle name="20% - Accent6 2 5 4 2" xfId="11785" xr:uid="{E50B06D1-AC74-4367-A0B0-BDA91678CF24}"/>
    <cellStyle name="20% - Accent6 2 5 4 2 2" xfId="11786" xr:uid="{1BD125FB-3663-450C-9D42-A2DA5DABF7BC}"/>
    <cellStyle name="20% - Accent6 2 5 4 3" xfId="11787" xr:uid="{324CFB08-B95F-4877-8182-2CFBEE01D4F7}"/>
    <cellStyle name="20% - Accent6 2 5 4 3 2" xfId="11788" xr:uid="{B82D9A16-0EF6-4BE1-AB45-592814A70AC4}"/>
    <cellStyle name="20% - Accent6 2 5 4 4" xfId="11789" xr:uid="{33D494B8-5B58-463A-9473-B6C4DAE7B1A0}"/>
    <cellStyle name="20% - Accent6 2 5 5" xfId="11790" xr:uid="{14943847-549C-4660-8D5A-E482E1887F61}"/>
    <cellStyle name="20% - Accent6 2 5 5 2" xfId="11791" xr:uid="{69A4F3DF-9E7E-4D2B-B29F-2557E361E8B6}"/>
    <cellStyle name="20% - Accent6 2 5 6" xfId="11792" xr:uid="{94322996-9544-4468-9DD9-189AC26D6494}"/>
    <cellStyle name="20% - Accent6 2 5 6 2" xfId="11793" xr:uid="{4E2AF221-DA2D-494E-9518-27DB723C1356}"/>
    <cellStyle name="20% - Accent6 2 5 7" xfId="11794" xr:uid="{93487A0F-6B17-4DC3-9D4B-7B50277216F4}"/>
    <cellStyle name="20% - Accent6 2 5 7 2" xfId="11795" xr:uid="{BEBA17B7-0C0C-430C-A1F8-6FB1C1F59BD4}"/>
    <cellStyle name="20% - Accent6 2 5 8" xfId="11796" xr:uid="{9D7840CC-7F91-4301-A1B7-3D3085007799}"/>
    <cellStyle name="20% - Accent6 2 6" xfId="11797" xr:uid="{B84EA9F8-F4B3-4972-B20A-A29145885638}"/>
    <cellStyle name="20% - Accent6 2 6 2" xfId="11798" xr:uid="{6334AB8C-7D2B-49E1-BE79-B9B18A5FE4A9}"/>
    <cellStyle name="20% - Accent6 2 6 2 2" xfId="11799" xr:uid="{ECB2F862-773C-4404-856C-7FA9A8D56728}"/>
    <cellStyle name="20% - Accent6 2 6 2 2 2" xfId="11800" xr:uid="{10EEED76-9CA2-4FAE-B13F-0EC464CE6414}"/>
    <cellStyle name="20% - Accent6 2 6 2 3" xfId="11801" xr:uid="{AAF6986E-56D3-4E73-AA46-2F88A97FEBF3}"/>
    <cellStyle name="20% - Accent6 2 6 2 3 2" xfId="11802" xr:uid="{E9D6D669-E9F8-41C9-A09B-BFC5CF07CDF3}"/>
    <cellStyle name="20% - Accent6 2 6 2 4" xfId="11803" xr:uid="{A86C1B45-8F48-4DEB-904F-3D417484C26E}"/>
    <cellStyle name="20% - Accent6 2 6 3" xfId="11804" xr:uid="{FFE45CFD-49DC-484E-BACD-377A322B44E1}"/>
    <cellStyle name="20% - Accent6 2 6 3 2" xfId="11805" xr:uid="{669F1416-2EB5-4308-823F-B524BD436222}"/>
    <cellStyle name="20% - Accent6 2 6 4" xfId="11806" xr:uid="{0B7128CA-DFBA-451B-8C2E-C37584EFA09C}"/>
    <cellStyle name="20% - Accent6 2 6 4 2" xfId="11807" xr:uid="{E9E0338F-AD0B-45B4-AADF-C4227F554958}"/>
    <cellStyle name="20% - Accent6 2 6 5" xfId="11808" xr:uid="{1732F5EC-F58E-480B-90DE-D7028EEBBA56}"/>
    <cellStyle name="20% - Accent6 2 6 5 2" xfId="11809" xr:uid="{EC8EEB52-D46D-4EC8-AA0B-30F206580CC6}"/>
    <cellStyle name="20% - Accent6 2 6 6" xfId="11810" xr:uid="{73C2F699-05FB-48E5-BD0A-799670F2D7F4}"/>
    <cellStyle name="20% - Accent6 2 7" xfId="11811" xr:uid="{CF4B630D-DC8D-4BF6-8C25-C16BFC4F1A01}"/>
    <cellStyle name="20% - Accent6 2 7 2" xfId="11812" xr:uid="{B8D0D2A8-3BDA-4241-B36A-72DEE09F0C2F}"/>
    <cellStyle name="20% - Accent6 2 7 2 2" xfId="11813" xr:uid="{F40204E7-F11B-4F22-B21B-C3D99A2C7E80}"/>
    <cellStyle name="20% - Accent6 2 7 2 2 2" xfId="11814" xr:uid="{6AD99D73-DB73-40FC-BFE8-C95D34102F27}"/>
    <cellStyle name="20% - Accent6 2 7 2 3" xfId="11815" xr:uid="{16770C6A-EB1C-403D-A280-CDA33EE217F0}"/>
    <cellStyle name="20% - Accent6 2 7 2 3 2" xfId="11816" xr:uid="{A8E8E955-13B9-484E-9EB4-602A37433ACB}"/>
    <cellStyle name="20% - Accent6 2 7 2 4" xfId="11817" xr:uid="{F9FB2CDC-3B0A-49AA-B51A-1BE29003E1DC}"/>
    <cellStyle name="20% - Accent6 2 7 3" xfId="11818" xr:uid="{522A613D-5DA0-4D35-BAD6-2AF3CEE77094}"/>
    <cellStyle name="20% - Accent6 2 7 3 2" xfId="11819" xr:uid="{6E1F16BF-CB52-4019-A150-7E43EF93E883}"/>
    <cellStyle name="20% - Accent6 2 7 4" xfId="11820" xr:uid="{DBA34B39-628C-47FF-A632-9638C1D0994D}"/>
    <cellStyle name="20% - Accent6 2 7 4 2" xfId="11821" xr:uid="{8F456C70-ECBC-4FEA-838A-11896A1F178D}"/>
    <cellStyle name="20% - Accent6 2 7 5" xfId="11822" xr:uid="{82BA8826-F207-4DAB-BB94-7BD67DF53E7A}"/>
    <cellStyle name="20% - Accent6 2 7 5 2" xfId="11823" xr:uid="{BB6D34F3-BC5D-42CF-BC43-54886DEA3C72}"/>
    <cellStyle name="20% - Accent6 2 7 6" xfId="11824" xr:uid="{16B37B64-7470-48B9-81C0-BCF6C5ECA797}"/>
    <cellStyle name="20% - Accent6 2 8" xfId="11825" xr:uid="{B9A71742-CB42-4820-BAD9-61F8CBCC8076}"/>
    <cellStyle name="20% - Accent6 2 8 2" xfId="11826" xr:uid="{37CC1168-406E-4B88-85BD-38C7BCEF2297}"/>
    <cellStyle name="20% - Accent6 2 8 2 2" xfId="11827" xr:uid="{DFBDF5DD-C2AF-45FA-8B06-51AAEEA2BABE}"/>
    <cellStyle name="20% - Accent6 2 8 3" xfId="11828" xr:uid="{3D5B70A4-4282-4665-B6F7-F556EA5BA515}"/>
    <cellStyle name="20% - Accent6 2 8 3 2" xfId="11829" xr:uid="{F4648910-CB31-4397-ACD4-5E18CDE5A837}"/>
    <cellStyle name="20% - Accent6 2 8 4" xfId="11830" xr:uid="{0F287A32-42C4-4478-8737-D508F6556334}"/>
    <cellStyle name="20% - Accent6 2 9" xfId="11831" xr:uid="{8CB73D6F-5794-4347-BF55-3CB573D26305}"/>
    <cellStyle name="20% - Accent6 2 9 2" xfId="11832" xr:uid="{16683539-1C86-40A9-8134-AF6F54FC378D}"/>
    <cellStyle name="20% - Accent6 20" xfId="11833" xr:uid="{0B01CE32-A62C-4CDC-9D3F-1B4AF9CB04BC}"/>
    <cellStyle name="20% - Accent6 20 2" xfId="11834" xr:uid="{21B07FBF-65B9-4DFB-97C8-F41D0D9BB959}"/>
    <cellStyle name="20% - Accent6 20 2 2" xfId="11835" xr:uid="{862E3278-906E-4F25-8313-7985821A911F}"/>
    <cellStyle name="20% - Accent6 20 3" xfId="11836" xr:uid="{11C0DE45-9BBB-4162-A7E5-E9A3F2D2CFAD}"/>
    <cellStyle name="20% - Accent6 20 3 2" xfId="11837" xr:uid="{A56CD430-6052-4779-89D0-050B5A369642}"/>
    <cellStyle name="20% - Accent6 20 4" xfId="11838" xr:uid="{21903C8D-1CA1-404D-9B36-3FA64CA70140}"/>
    <cellStyle name="20% - Accent6 21" xfId="11839" xr:uid="{8DF83C41-9011-483D-8F72-F72AD7A1BBB0}"/>
    <cellStyle name="20% - Accent6 21 2" xfId="11840" xr:uid="{0CFB2BF7-BFD6-4D2F-8148-5A3B66DDFC48}"/>
    <cellStyle name="20% - Accent6 21 2 2" xfId="11841" xr:uid="{11BECD19-9A84-4D3F-85DE-1C249E9F5D21}"/>
    <cellStyle name="20% - Accent6 21 3" xfId="11842" xr:uid="{D246ACFB-F64C-45EA-B17C-352EDAC536CF}"/>
    <cellStyle name="20% - Accent6 21 3 2" xfId="11843" xr:uid="{8CD851A8-841F-448E-9BC1-45129FAAC463}"/>
    <cellStyle name="20% - Accent6 21 4" xfId="11844" xr:uid="{8BA66E07-C6B7-459F-96AE-0DA54C2C7106}"/>
    <cellStyle name="20% - Accent6 22" xfId="11845" xr:uid="{A7C707A2-F885-451C-9C02-22BB00C84D90}"/>
    <cellStyle name="20% - Accent6 22 2" xfId="11846" xr:uid="{AC345CD1-0FA2-4BDF-9EFD-FB474C9E7BCC}"/>
    <cellStyle name="20% - Accent6 22 2 2" xfId="11847" xr:uid="{B62A905C-9381-45CF-91C7-69E8DB4DE758}"/>
    <cellStyle name="20% - Accent6 22 3" xfId="11848" xr:uid="{0C064507-2930-4836-B2BC-CE3A643DB290}"/>
    <cellStyle name="20% - Accent6 22 3 2" xfId="11849" xr:uid="{A01D0D95-499A-4524-9929-A885D60935E2}"/>
    <cellStyle name="20% - Accent6 22 4" xfId="11850" xr:uid="{3F2FE242-E6D6-4944-A0BC-E8DCB69BF6C4}"/>
    <cellStyle name="20% - Accent6 23" xfId="11851" xr:uid="{7E1F49ED-CED9-42B4-96F3-58485BD2C6A3}"/>
    <cellStyle name="20% - Accent6 23 2" xfId="11852" xr:uid="{2F08A5CC-B494-4575-B1C2-2715BFE295E2}"/>
    <cellStyle name="20% - Accent6 23 3" xfId="11853" xr:uid="{8E5023BB-1F43-4215-A3B4-5367D812C560}"/>
    <cellStyle name="20% - Accent6 24" xfId="11854" xr:uid="{3B64CEFA-9C8F-42D9-888F-485CE48F2DC8}"/>
    <cellStyle name="20% - Accent6 24 2" xfId="11855" xr:uid="{3A8CD962-78CE-44BC-ACD7-EF4D97847410}"/>
    <cellStyle name="20% - Accent6 25" xfId="11856" xr:uid="{2AF0B641-918F-4D56-BB64-D557E32F591E}"/>
    <cellStyle name="20% - Accent6 25 2" xfId="11857" xr:uid="{383EA1A1-EB28-4662-84B8-E067362FA973}"/>
    <cellStyle name="20% - Accent6 26" xfId="11858" xr:uid="{B3364DAA-F56E-4A16-8B97-7C35E6F349E2}"/>
    <cellStyle name="20% - Accent6 26 2" xfId="11859" xr:uid="{867F2900-D5EB-4E1A-ABB7-81274B73E228}"/>
    <cellStyle name="20% - Accent6 27" xfId="11860" xr:uid="{15950403-6CC8-4CB3-90D9-F0909FEC5CC9}"/>
    <cellStyle name="20% - Accent6 27 2" xfId="11861" xr:uid="{4893F362-F266-41C7-A6B4-870A271EC15D}"/>
    <cellStyle name="20% - Accent6 28" xfId="11862" xr:uid="{6D85F05B-BDA0-4776-9E99-A5C65A4B236A}"/>
    <cellStyle name="20% - Accent6 28 2" xfId="11863" xr:uid="{2DB9F2F2-90CD-4040-B83B-3D6107E78754}"/>
    <cellStyle name="20% - Accent6 29" xfId="11864" xr:uid="{188927CA-C21C-4105-BE50-D0B6C33860F5}"/>
    <cellStyle name="20% - Accent6 29 2" xfId="11865" xr:uid="{5DA4CB7B-E283-470B-A545-821F70D9A5B6}"/>
    <cellStyle name="20% - Accent6 3" xfId="11866" xr:uid="{13FF814A-84B6-4D80-A4C0-D3DF88771342}"/>
    <cellStyle name="20% - Accent6 3 10" xfId="11867" xr:uid="{1D20C6FF-A270-4857-AA9E-A28B1F2B2F69}"/>
    <cellStyle name="20% - Accent6 3 10 2" xfId="11868" xr:uid="{9DC4FFE7-EA0B-43D9-B967-AB5D44BD29E8}"/>
    <cellStyle name="20% - Accent6 3 11" xfId="11869" xr:uid="{67E079D4-EAE8-4236-AE48-C7734DBF33F6}"/>
    <cellStyle name="20% - Accent6 3 11 2" xfId="11870" xr:uid="{13F94EF6-496A-4DCF-9B0A-354049509DDD}"/>
    <cellStyle name="20% - Accent6 3 12" xfId="11871" xr:uid="{6793EF11-32DA-4C43-85B6-D90D28852873}"/>
    <cellStyle name="20% - Accent6 3 13" xfId="11872" xr:uid="{1D766829-7B0B-4271-AAF6-F9A42F1FE4CA}"/>
    <cellStyle name="20% - Accent6 3 13 2" xfId="11873" xr:uid="{532543C0-4188-495B-8580-D247E58BB2CC}"/>
    <cellStyle name="20% - Accent6 3 14" xfId="11874" xr:uid="{7FC3B7FC-3B88-44FC-B64F-9645C12FF54B}"/>
    <cellStyle name="20% - Accent6 3 14 2" xfId="11875" xr:uid="{FA4E744E-50E7-4C59-9208-5E84A553DAB5}"/>
    <cellStyle name="20% - Accent6 3 15" xfId="11876" xr:uid="{D2ED67DB-8393-4657-A40C-0B6A7631B72F}"/>
    <cellStyle name="20% - Accent6 3 16" xfId="11877" xr:uid="{78E6F37E-2C06-4ED1-B986-8A91E4DC335C}"/>
    <cellStyle name="20% - Accent6 3 17" xfId="11878" xr:uid="{5A8831F8-FC64-49DF-A5A9-5E20149A423B}"/>
    <cellStyle name="20% - Accent6 3 18" xfId="11879" xr:uid="{6F6098E2-4C95-4744-B23B-6FAADBDF87E3}"/>
    <cellStyle name="20% - Accent6 3 2" xfId="11880" xr:uid="{182FB230-6B98-407A-868C-92298AB1A62E}"/>
    <cellStyle name="20% - Accent6 3 2 10" xfId="11881" xr:uid="{E0EF41FA-F48E-46F1-B3FD-76ECA0E08D33}"/>
    <cellStyle name="20% - Accent6 3 2 10 2" xfId="11882" xr:uid="{18CEDE36-1F74-49E8-974E-478D8B5FF926}"/>
    <cellStyle name="20% - Accent6 3 2 11" xfId="11883" xr:uid="{C2076B82-AFFF-4D03-86AB-61898D189D0E}"/>
    <cellStyle name="20% - Accent6 3 2 11 2" xfId="11884" xr:uid="{9BA4D500-A300-4F37-BA9B-C0FC9E9D751E}"/>
    <cellStyle name="20% - Accent6 3 2 12" xfId="11885" xr:uid="{743692CD-52E3-4DDF-BDC3-F6947FA33C11}"/>
    <cellStyle name="20% - Accent6 3 2 13" xfId="11886" xr:uid="{ECECB8C3-6293-4CB7-8F82-8EBA1AF6B8E5}"/>
    <cellStyle name="20% - Accent6 3 2 14" xfId="11887" xr:uid="{F227689C-059A-40FD-AC84-5EB5A1190DB6}"/>
    <cellStyle name="20% - Accent6 3 2 2" xfId="11888" xr:uid="{B87427CA-A3C8-4A4F-B0C7-18535FA5F466}"/>
    <cellStyle name="20% - Accent6 3 2 2 10" xfId="11889" xr:uid="{36BF8A84-6095-4286-864A-D71C3EBB976D}"/>
    <cellStyle name="20% - Accent6 3 2 2 11" xfId="11890" xr:uid="{A42C7F5C-D4DF-41AF-AD6D-0B7FAC2075F7}"/>
    <cellStyle name="20% - Accent6 3 2 2 2" xfId="11891" xr:uid="{7B1E6CDC-61FD-41BC-90F5-E7BF2B53B395}"/>
    <cellStyle name="20% - Accent6 3 2 2 2 2" xfId="11892" xr:uid="{80C0882D-F0C0-4217-9A20-3AEA1CFBD076}"/>
    <cellStyle name="20% - Accent6 3 2 2 2 2 2" xfId="11893" xr:uid="{A596C38F-0E66-47EB-8EDB-66DD207EE862}"/>
    <cellStyle name="20% - Accent6 3 2 2 2 2 2 2" xfId="11894" xr:uid="{C42009C5-598D-4B57-9163-1313AEF64342}"/>
    <cellStyle name="20% - Accent6 3 2 2 2 2 3" xfId="11895" xr:uid="{E5D35E31-9B71-4682-93B0-EB377A09AE39}"/>
    <cellStyle name="20% - Accent6 3 2 2 2 2 3 2" xfId="11896" xr:uid="{679CCBFE-6D7B-4A7D-A583-A198544C64BD}"/>
    <cellStyle name="20% - Accent6 3 2 2 2 2 4" xfId="11897" xr:uid="{1E02E359-4AE1-43A5-89EC-F4759FFAF82E}"/>
    <cellStyle name="20% - Accent6 3 2 2 2 3" xfId="11898" xr:uid="{16B28923-DF0C-4E34-905C-12D1EC84338C}"/>
    <cellStyle name="20% - Accent6 3 2 2 2 3 2" xfId="11899" xr:uid="{A6A20FF0-A4EE-44DD-B826-12F6274EA04C}"/>
    <cellStyle name="20% - Accent6 3 2 2 2 4" xfId="11900" xr:uid="{D8874975-F040-4436-A2BE-7B8F54812E66}"/>
    <cellStyle name="20% - Accent6 3 2 2 2 4 2" xfId="11901" xr:uid="{6200A23C-D0EB-418A-9478-CD967EB7022D}"/>
    <cellStyle name="20% - Accent6 3 2 2 2 5" xfId="11902" xr:uid="{059BCA2C-82FA-4A41-B8E3-30F1130BC7E6}"/>
    <cellStyle name="20% - Accent6 3 2 2 2 5 2" xfId="11903" xr:uid="{71B4BE7D-9CEA-45AF-8B8F-286268413624}"/>
    <cellStyle name="20% - Accent6 3 2 2 2 6" xfId="11904" xr:uid="{F1494754-8A31-4C68-8DF7-603639653D43}"/>
    <cellStyle name="20% - Accent6 3 2 2 2 7" xfId="11905" xr:uid="{BFC337B1-9543-4E2B-85FA-25B4ECC9D1EA}"/>
    <cellStyle name="20% - Accent6 3 2 2 3" xfId="11906" xr:uid="{C6C5E875-2467-4C25-8649-7D59D7D87200}"/>
    <cellStyle name="20% - Accent6 3 2 2 3 2" xfId="11907" xr:uid="{4D8CEF58-5294-4762-9096-9003556F7D95}"/>
    <cellStyle name="20% - Accent6 3 2 2 3 2 2" xfId="11908" xr:uid="{9C8AA441-9F2D-4990-AE1B-E4072261D24A}"/>
    <cellStyle name="20% - Accent6 3 2 2 3 2 2 2" xfId="11909" xr:uid="{63703E4D-3345-4CCF-9E65-8D1230EA5EA3}"/>
    <cellStyle name="20% - Accent6 3 2 2 3 2 3" xfId="11910" xr:uid="{2B5CD2DA-25DE-45F6-8776-CA1FD45D64E7}"/>
    <cellStyle name="20% - Accent6 3 2 2 3 2 3 2" xfId="11911" xr:uid="{A7A80779-17EE-4A63-B5B8-D10DE60F8BF6}"/>
    <cellStyle name="20% - Accent6 3 2 2 3 2 4" xfId="11912" xr:uid="{24CB6AC4-0794-4A44-8966-AC0FC155F5AE}"/>
    <cellStyle name="20% - Accent6 3 2 2 3 3" xfId="11913" xr:uid="{C4A8977E-4CF6-4F0B-A8E6-1C0BD03FBBB0}"/>
    <cellStyle name="20% - Accent6 3 2 2 3 3 2" xfId="11914" xr:uid="{74AD85E9-38F0-4A9B-96EA-F0AA7510EAD8}"/>
    <cellStyle name="20% - Accent6 3 2 2 3 4" xfId="11915" xr:uid="{27564141-755F-479C-AAC5-25922C5F1D10}"/>
    <cellStyle name="20% - Accent6 3 2 2 3 4 2" xfId="11916" xr:uid="{569A47FF-2DC1-44A7-A562-ACFFE88AEEB3}"/>
    <cellStyle name="20% - Accent6 3 2 2 3 5" xfId="11917" xr:uid="{C5BFAE09-6C59-44DF-8577-56C0122C32B8}"/>
    <cellStyle name="20% - Accent6 3 2 2 3 5 2" xfId="11918" xr:uid="{70F3E3E4-E78B-4021-8874-F1EFCF6D9F52}"/>
    <cellStyle name="20% - Accent6 3 2 2 3 6" xfId="11919" xr:uid="{9DDD545E-DBA0-487E-B9FA-DD1D8FC73660}"/>
    <cellStyle name="20% - Accent6 3 2 2 4" xfId="11920" xr:uid="{13352C6D-ECBA-4CA1-A024-D25833FFE04F}"/>
    <cellStyle name="20% - Accent6 3 2 2 4 2" xfId="11921" xr:uid="{57C30301-3725-458F-B27F-84DF72E4A573}"/>
    <cellStyle name="20% - Accent6 3 2 2 4 2 2" xfId="11922" xr:uid="{FDC36B14-7F71-4ADC-9729-51D62ED27785}"/>
    <cellStyle name="20% - Accent6 3 2 2 4 3" xfId="11923" xr:uid="{15C7B0D9-2B2D-430E-ADBB-65C9D5D616ED}"/>
    <cellStyle name="20% - Accent6 3 2 2 4 3 2" xfId="11924" xr:uid="{8596BD5B-BBB4-4844-ABFA-F2CD4FD64142}"/>
    <cellStyle name="20% - Accent6 3 2 2 4 4" xfId="11925" xr:uid="{27FB69D6-222D-4F5E-939D-DA1C7814B04A}"/>
    <cellStyle name="20% - Accent6 3 2 2 5" xfId="11926" xr:uid="{70B663A2-7F12-4913-AB4D-2E4EAEE777D2}"/>
    <cellStyle name="20% - Accent6 3 2 2 5 2" xfId="11927" xr:uid="{78D7AB32-2D85-45BA-8F68-9B3B541B0221}"/>
    <cellStyle name="20% - Accent6 3 2 2 6" xfId="11928" xr:uid="{5F8530A4-B690-4D50-AA15-FE61EB918280}"/>
    <cellStyle name="20% - Accent6 3 2 2 6 2" xfId="11929" xr:uid="{F65AC093-47E6-413B-9CEA-202FC189CE19}"/>
    <cellStyle name="20% - Accent6 3 2 2 7" xfId="11930" xr:uid="{7DF4D429-0C1C-446C-9B8F-66FA3EA7684A}"/>
    <cellStyle name="20% - Accent6 3 2 2 7 2" xfId="11931" xr:uid="{C4C14979-21FC-46AD-B771-7C244310205C}"/>
    <cellStyle name="20% - Accent6 3 2 2 8" xfId="11932" xr:uid="{A36CACBF-38D5-4004-8534-168ECFAD0C3D}"/>
    <cellStyle name="20% - Accent6 3 2 2 8 2" xfId="11933" xr:uid="{A7E21E38-C61E-413F-90FF-990EC54E88A8}"/>
    <cellStyle name="20% - Accent6 3 2 2 9" xfId="11934" xr:uid="{72982DDE-8368-40BC-88C3-D63F4332C1D8}"/>
    <cellStyle name="20% - Accent6 3 2 2 9 2" xfId="11935" xr:uid="{3E6724D9-288C-479B-AE5B-B9430BCAFA7B}"/>
    <cellStyle name="20% - Accent6 3 2 3" xfId="11936" xr:uid="{18C07AA9-5981-4E6C-A9DF-1272C5946105}"/>
    <cellStyle name="20% - Accent6 3 2 3 2" xfId="11937" xr:uid="{85EDB508-7F8F-40A4-8592-EA5A5F0775EE}"/>
    <cellStyle name="20% - Accent6 3 2 3 2 2" xfId="11938" xr:uid="{624751E3-A634-4DBB-8577-57CE9B507F53}"/>
    <cellStyle name="20% - Accent6 3 2 3 2 2 2" xfId="11939" xr:uid="{4F9B66CE-4819-45F1-B762-329559280F57}"/>
    <cellStyle name="20% - Accent6 3 2 3 2 2 2 2" xfId="11940" xr:uid="{4C59CAA7-FF0F-40EF-8933-84E6465CE727}"/>
    <cellStyle name="20% - Accent6 3 2 3 2 2 3" xfId="11941" xr:uid="{316A6FF4-DF58-40B1-8371-1D69223713A9}"/>
    <cellStyle name="20% - Accent6 3 2 3 2 2 3 2" xfId="11942" xr:uid="{B177BC17-7CE8-474B-BBA6-5650264E790F}"/>
    <cellStyle name="20% - Accent6 3 2 3 2 2 4" xfId="11943" xr:uid="{D5F53EF4-CEBF-42FC-9863-87259FCB6462}"/>
    <cellStyle name="20% - Accent6 3 2 3 2 3" xfId="11944" xr:uid="{952D0753-9A0B-4FE6-83B4-2847F8317DE3}"/>
    <cellStyle name="20% - Accent6 3 2 3 2 3 2" xfId="11945" xr:uid="{4F038CD1-98B3-4113-978D-2E522D0BFAC3}"/>
    <cellStyle name="20% - Accent6 3 2 3 2 4" xfId="11946" xr:uid="{8C289B37-3349-46C0-9660-051BCD999C79}"/>
    <cellStyle name="20% - Accent6 3 2 3 2 4 2" xfId="11947" xr:uid="{1C651F41-A0F0-4F96-8A13-C8FF0A5769B4}"/>
    <cellStyle name="20% - Accent6 3 2 3 2 5" xfId="11948" xr:uid="{4EF0AD29-E261-4659-A69E-D0C2396D5A13}"/>
    <cellStyle name="20% - Accent6 3 2 3 2 5 2" xfId="11949" xr:uid="{90D8FE59-043C-4444-B849-7D2C51E9C2D9}"/>
    <cellStyle name="20% - Accent6 3 2 3 2 6" xfId="11950" xr:uid="{FAE7DB4E-6432-4298-B8C6-CCA4692F094E}"/>
    <cellStyle name="20% - Accent6 3 2 3 3" xfId="11951" xr:uid="{C322521F-F0AE-46D4-BF06-209FA33D86D9}"/>
    <cellStyle name="20% - Accent6 3 2 3 3 2" xfId="11952" xr:uid="{BD9F37D5-37C4-4948-9B44-B15E2AACCB6A}"/>
    <cellStyle name="20% - Accent6 3 2 3 3 2 2" xfId="11953" xr:uid="{7354653B-E683-4AD1-BCC3-8A71ADCA90F0}"/>
    <cellStyle name="20% - Accent6 3 2 3 3 2 2 2" xfId="11954" xr:uid="{9B155F7D-4D81-4B79-B8A0-30103930244E}"/>
    <cellStyle name="20% - Accent6 3 2 3 3 2 3" xfId="11955" xr:uid="{AC10788C-E1E2-42F9-9FD5-03E47EC294DD}"/>
    <cellStyle name="20% - Accent6 3 2 3 3 2 3 2" xfId="11956" xr:uid="{45D0DB9A-1BA1-46F7-9A33-ED7AC847D787}"/>
    <cellStyle name="20% - Accent6 3 2 3 3 2 4" xfId="11957" xr:uid="{F7416DF2-88A1-405A-8929-3338A1FC6A0E}"/>
    <cellStyle name="20% - Accent6 3 2 3 3 3" xfId="11958" xr:uid="{37C7F392-6C90-4C24-904C-E420C6A65B7D}"/>
    <cellStyle name="20% - Accent6 3 2 3 3 3 2" xfId="11959" xr:uid="{CE7694BA-41F0-4D28-9415-A3E2144632D3}"/>
    <cellStyle name="20% - Accent6 3 2 3 3 4" xfId="11960" xr:uid="{208251FB-5EA9-4EB9-AFF3-001155506078}"/>
    <cellStyle name="20% - Accent6 3 2 3 3 4 2" xfId="11961" xr:uid="{68FF25D2-953E-47C1-99E1-45052F887D9F}"/>
    <cellStyle name="20% - Accent6 3 2 3 3 5" xfId="11962" xr:uid="{F676B220-5513-41DE-9FC8-C1A3809D903D}"/>
    <cellStyle name="20% - Accent6 3 2 3 3 5 2" xfId="11963" xr:uid="{690D0EC2-3E7C-4860-8678-4A7CDAE3C45A}"/>
    <cellStyle name="20% - Accent6 3 2 3 3 6" xfId="11964" xr:uid="{9D294816-AD3F-495E-B64C-30F38F9CF7E3}"/>
    <cellStyle name="20% - Accent6 3 2 3 4" xfId="11965" xr:uid="{08EB72F5-6A3B-4E36-8684-735F49141468}"/>
    <cellStyle name="20% - Accent6 3 2 3 4 2" xfId="11966" xr:uid="{C26C2DBF-3912-43E2-8711-B55D28EEE285}"/>
    <cellStyle name="20% - Accent6 3 2 3 4 2 2" xfId="11967" xr:uid="{AB73D486-A291-4C8B-89B6-AF16A5E159FE}"/>
    <cellStyle name="20% - Accent6 3 2 3 4 3" xfId="11968" xr:uid="{E45EABC1-2444-48E4-810F-56DD0B8D8F52}"/>
    <cellStyle name="20% - Accent6 3 2 3 4 3 2" xfId="11969" xr:uid="{AA2144CC-355E-40B4-BAD2-FC1EE99AE9BC}"/>
    <cellStyle name="20% - Accent6 3 2 3 4 4" xfId="11970" xr:uid="{5F3C61D8-C50F-4499-A5BC-88A510E49A8B}"/>
    <cellStyle name="20% - Accent6 3 2 3 5" xfId="11971" xr:uid="{C2AB8C82-96D9-4188-A15B-B765D765BCA2}"/>
    <cellStyle name="20% - Accent6 3 2 3 5 2" xfId="11972" xr:uid="{838FFFAC-6451-4F9F-8D3B-6B6F15F92B0E}"/>
    <cellStyle name="20% - Accent6 3 2 3 6" xfId="11973" xr:uid="{B68553F1-EEAB-4B41-92A0-504FAA6E90D1}"/>
    <cellStyle name="20% - Accent6 3 2 3 6 2" xfId="11974" xr:uid="{E61943D5-07C2-4FF5-A55E-7BED35F32B03}"/>
    <cellStyle name="20% - Accent6 3 2 3 7" xfId="11975" xr:uid="{73BCFFB1-CD25-4E5A-9CCE-285B6083D6F9}"/>
    <cellStyle name="20% - Accent6 3 2 3 7 2" xfId="11976" xr:uid="{F7FA44BA-5AA4-46E4-BC72-48E584DD6C3C}"/>
    <cellStyle name="20% - Accent6 3 2 3 8" xfId="11977" xr:uid="{16CB6A8D-1350-4273-AE4B-9B5B098FBB35}"/>
    <cellStyle name="20% - Accent6 3 2 3 9" xfId="11978" xr:uid="{27AABBB1-1A34-4DEC-992A-0CB9BE631876}"/>
    <cellStyle name="20% - Accent6 3 2 4" xfId="11979" xr:uid="{9FF080E5-50C9-4DA5-908A-CA1BAA70266F}"/>
    <cellStyle name="20% - Accent6 3 2 4 2" xfId="11980" xr:uid="{EC64F6C2-29D6-4F29-88F9-06B61D65AEB0}"/>
    <cellStyle name="20% - Accent6 3 2 4 2 2" xfId="11981" xr:uid="{1FA937D5-D849-48C5-8ED9-9E719AB5D4AA}"/>
    <cellStyle name="20% - Accent6 3 2 4 2 2 2" xfId="11982" xr:uid="{62F47693-6890-4737-A13B-A350404DE3A3}"/>
    <cellStyle name="20% - Accent6 3 2 4 2 3" xfId="11983" xr:uid="{74FEC58F-19F3-4C90-8CF9-4185582B54BB}"/>
    <cellStyle name="20% - Accent6 3 2 4 2 3 2" xfId="11984" xr:uid="{8286A15D-FDA9-4E5D-9201-20775316DAE7}"/>
    <cellStyle name="20% - Accent6 3 2 4 2 4" xfId="11985" xr:uid="{46F9B5D6-1A99-4830-853C-A369D5EA9C7D}"/>
    <cellStyle name="20% - Accent6 3 2 4 3" xfId="11986" xr:uid="{C26E6B0B-2B6A-40F3-A5A0-CF3ADB605A78}"/>
    <cellStyle name="20% - Accent6 3 2 4 3 2" xfId="11987" xr:uid="{26AD3BD1-B8B8-4AAA-9872-2037EC1C5806}"/>
    <cellStyle name="20% - Accent6 3 2 4 4" xfId="11988" xr:uid="{EB6BCD2B-D70A-4393-A23A-7BDC3E8AAE35}"/>
    <cellStyle name="20% - Accent6 3 2 4 4 2" xfId="11989" xr:uid="{2377B770-235C-47DA-BB41-2C6F729BAC75}"/>
    <cellStyle name="20% - Accent6 3 2 4 5" xfId="11990" xr:uid="{20932F2B-2A56-4C95-9488-F99AD3D2FA79}"/>
    <cellStyle name="20% - Accent6 3 2 4 5 2" xfId="11991" xr:uid="{97AE5100-C620-468F-85DA-C741A1F04839}"/>
    <cellStyle name="20% - Accent6 3 2 4 6" xfId="11992" xr:uid="{01FCAACF-87CA-4BD1-A1D4-8EF78E1124F8}"/>
    <cellStyle name="20% - Accent6 3 2 5" xfId="11993" xr:uid="{48665626-0A5B-4A22-9842-9C4349391634}"/>
    <cellStyle name="20% - Accent6 3 2 5 2" xfId="11994" xr:uid="{80A70C6B-4679-46CE-A690-B1C4E9A8C6FC}"/>
    <cellStyle name="20% - Accent6 3 2 5 2 2" xfId="11995" xr:uid="{A763B304-D401-4E51-A4D3-8BAAF6A9571D}"/>
    <cellStyle name="20% - Accent6 3 2 5 2 2 2" xfId="11996" xr:uid="{004895C3-01D9-41EE-904C-7166D17C4151}"/>
    <cellStyle name="20% - Accent6 3 2 5 2 3" xfId="11997" xr:uid="{DB579D6F-2754-4FBD-A9E0-2CBD5103D48C}"/>
    <cellStyle name="20% - Accent6 3 2 5 2 3 2" xfId="11998" xr:uid="{82FBE2BE-5055-4A25-B055-45D2A14F4BE2}"/>
    <cellStyle name="20% - Accent6 3 2 5 2 4" xfId="11999" xr:uid="{C59CA189-25F0-44F5-A044-C5DC7FDAC6FD}"/>
    <cellStyle name="20% - Accent6 3 2 5 3" xfId="12000" xr:uid="{E9960D54-7471-4EC0-8086-EF3B19ACFDD4}"/>
    <cellStyle name="20% - Accent6 3 2 5 3 2" xfId="12001" xr:uid="{51AD7BF1-2CE7-4617-ACB3-B5A010A12ED1}"/>
    <cellStyle name="20% - Accent6 3 2 5 4" xfId="12002" xr:uid="{504F5129-D756-4E08-819C-31BE5DFC21E2}"/>
    <cellStyle name="20% - Accent6 3 2 5 4 2" xfId="12003" xr:uid="{6C3840D6-7DF2-4697-A282-B69E68360AE5}"/>
    <cellStyle name="20% - Accent6 3 2 5 5" xfId="12004" xr:uid="{E40D3810-F151-4B23-A1AB-7F7C1228FF78}"/>
    <cellStyle name="20% - Accent6 3 2 5 5 2" xfId="12005" xr:uid="{7E3B5A8A-5D6D-4C94-8F1D-5717A5553F84}"/>
    <cellStyle name="20% - Accent6 3 2 5 6" xfId="12006" xr:uid="{BA095D71-06DA-490D-96F7-0C25931E4EB7}"/>
    <cellStyle name="20% - Accent6 3 2 6" xfId="12007" xr:uid="{43815ACF-8938-4E8C-A087-08886B2CD160}"/>
    <cellStyle name="20% - Accent6 3 2 6 2" xfId="12008" xr:uid="{159DB7F2-DA37-49B6-A4A2-EE310F3CAE50}"/>
    <cellStyle name="20% - Accent6 3 2 6 2 2" xfId="12009" xr:uid="{B2AB2579-2F51-44E1-8A86-C2F8923AF9F5}"/>
    <cellStyle name="20% - Accent6 3 2 6 3" xfId="12010" xr:uid="{F8C1F759-CADB-44D2-97D1-9B8ECEA5E585}"/>
    <cellStyle name="20% - Accent6 3 2 6 3 2" xfId="12011" xr:uid="{6F41D629-DAFE-4082-A229-7107A28935DC}"/>
    <cellStyle name="20% - Accent6 3 2 6 4" xfId="12012" xr:uid="{D8DD6C6F-A337-4589-B76A-ABCA5A1D1CC7}"/>
    <cellStyle name="20% - Accent6 3 2 7" xfId="12013" xr:uid="{087605B8-C008-4ECB-90D1-4F013FCF03EA}"/>
    <cellStyle name="20% - Accent6 3 2 7 2" xfId="12014" xr:uid="{6C70BAA3-6675-4322-9DA9-2A402CA4D8C4}"/>
    <cellStyle name="20% - Accent6 3 2 8" xfId="12015" xr:uid="{4FA54851-ADDE-441E-9DAB-CB6F763EDD37}"/>
    <cellStyle name="20% - Accent6 3 2 8 2" xfId="12016" xr:uid="{514B3C6D-E905-4E0D-93AE-8191234FC85F}"/>
    <cellStyle name="20% - Accent6 3 2 9" xfId="12017" xr:uid="{EDB655B4-DF22-4D74-87B9-AAB3B52634EB}"/>
    <cellStyle name="20% - Accent6 3 2 9 2" xfId="12018" xr:uid="{1A063B76-54EC-400E-8B3B-B740529C866C}"/>
    <cellStyle name="20% - Accent6 3 3" xfId="12019" xr:uid="{ADADC572-22F2-4CB3-9B38-B271CC8E3623}"/>
    <cellStyle name="20% - Accent6 3 3 10" xfId="12020" xr:uid="{802E08AF-DABB-4C78-949F-210B1B5D8D44}"/>
    <cellStyle name="20% - Accent6 3 3 11" xfId="12021" xr:uid="{437B527C-7272-4AC5-9674-28FB8EB3BC6C}"/>
    <cellStyle name="20% - Accent6 3 3 12" xfId="12022" xr:uid="{81386454-CF62-4283-959C-17E8AE6D97EB}"/>
    <cellStyle name="20% - Accent6 3 3 2" xfId="12023" xr:uid="{61FB848E-7404-48D0-B901-821239DBDF07}"/>
    <cellStyle name="20% - Accent6 3 3 2 2" xfId="12024" xr:uid="{E528AADF-4037-4842-AAD6-6E769FC4BA02}"/>
    <cellStyle name="20% - Accent6 3 3 2 2 2" xfId="12025" xr:uid="{5EDE868F-1339-4741-B9CB-FBE786E5710A}"/>
    <cellStyle name="20% - Accent6 3 3 2 2 2 2" xfId="12026" xr:uid="{57001F36-13EE-4796-BBFB-7BE2B8E32CCA}"/>
    <cellStyle name="20% - Accent6 3 3 2 2 3" xfId="12027" xr:uid="{F86F2961-BA0D-4945-A8AD-75B83C13AFD1}"/>
    <cellStyle name="20% - Accent6 3 3 2 2 3 2" xfId="12028" xr:uid="{C0F2A4F4-A23B-4A70-ABCC-EC6B5C8A7931}"/>
    <cellStyle name="20% - Accent6 3 3 2 2 4" xfId="12029" xr:uid="{3078324F-BF26-4EFD-A297-8B313B8DF6F5}"/>
    <cellStyle name="20% - Accent6 3 3 2 3" xfId="12030" xr:uid="{34B63280-D231-40DD-A940-F8530BA91580}"/>
    <cellStyle name="20% - Accent6 3 3 2 3 2" xfId="12031" xr:uid="{BE34404E-4879-4402-918C-7A66995D8D5E}"/>
    <cellStyle name="20% - Accent6 3 3 2 4" xfId="12032" xr:uid="{40CA8D82-C8D8-4354-B77E-0B4E10EB5899}"/>
    <cellStyle name="20% - Accent6 3 3 2 4 2" xfId="12033" xr:uid="{F759560B-AC0E-4AAF-8952-BA2387BEC82E}"/>
    <cellStyle name="20% - Accent6 3 3 2 5" xfId="12034" xr:uid="{56C19AB1-4105-4F31-AF43-11599C40CBD9}"/>
    <cellStyle name="20% - Accent6 3 3 2 5 2" xfId="12035" xr:uid="{7683F6F1-6ADC-4C07-BCB2-9D076DDC0060}"/>
    <cellStyle name="20% - Accent6 3 3 2 6" xfId="12036" xr:uid="{AEE4C515-4E1E-43FF-B07A-95B5B16A6BEF}"/>
    <cellStyle name="20% - Accent6 3 3 2 6 2" xfId="12037" xr:uid="{65D323DB-0481-42F8-B8B8-C4329AEE51C2}"/>
    <cellStyle name="20% - Accent6 3 3 2 7" xfId="12038" xr:uid="{ABE687B9-F972-4AB9-813D-B2EABC60E8E4}"/>
    <cellStyle name="20% - Accent6 3 3 2 7 2" xfId="12039" xr:uid="{95785A68-2D06-44A7-BF80-E004FE9B570F}"/>
    <cellStyle name="20% - Accent6 3 3 2 8" xfId="12040" xr:uid="{F32DBEC2-F24D-4433-A2CC-456B9EAAE3F5}"/>
    <cellStyle name="20% - Accent6 3 3 2 9" xfId="12041" xr:uid="{908AACBE-B411-45AF-8EB2-A1D188B7B1BF}"/>
    <cellStyle name="20% - Accent6 3 3 3" xfId="12042" xr:uid="{9DB81156-19E3-412F-B117-28943CA7B048}"/>
    <cellStyle name="20% - Accent6 3 3 3 2" xfId="12043" xr:uid="{EEEAC225-EE94-420E-960D-587BD75D2169}"/>
    <cellStyle name="20% - Accent6 3 3 3 2 2" xfId="12044" xr:uid="{F0E7FB4B-8964-4D9D-88C5-A91B7765AB3A}"/>
    <cellStyle name="20% - Accent6 3 3 3 2 2 2" xfId="12045" xr:uid="{52F6925B-A059-4411-8CCB-EADE6D668993}"/>
    <cellStyle name="20% - Accent6 3 3 3 2 3" xfId="12046" xr:uid="{47EDED55-69C7-4016-B71A-BB9274B4B2E8}"/>
    <cellStyle name="20% - Accent6 3 3 3 2 3 2" xfId="12047" xr:uid="{5FCD0A68-0091-45D9-8A45-19B3AF504768}"/>
    <cellStyle name="20% - Accent6 3 3 3 2 4" xfId="12048" xr:uid="{3CF9DB0E-EB5D-40CD-8C89-4CC30A8CAB49}"/>
    <cellStyle name="20% - Accent6 3 3 3 3" xfId="12049" xr:uid="{4172FA42-8334-41FF-90C3-C6EB320EB8C8}"/>
    <cellStyle name="20% - Accent6 3 3 3 3 2" xfId="12050" xr:uid="{CAA67B28-98D4-4F0E-A04C-B0655E6CC271}"/>
    <cellStyle name="20% - Accent6 3 3 3 4" xfId="12051" xr:uid="{0C0374FF-5C90-4CCD-9F2E-D938F96A6DD6}"/>
    <cellStyle name="20% - Accent6 3 3 3 4 2" xfId="12052" xr:uid="{59811A26-EB67-4914-B6C0-1B127FFF17FF}"/>
    <cellStyle name="20% - Accent6 3 3 3 5" xfId="12053" xr:uid="{55DFCB21-71C6-4A0F-A6F8-D30F9113B7D4}"/>
    <cellStyle name="20% - Accent6 3 3 3 5 2" xfId="12054" xr:uid="{22DF4D00-04DA-4385-A152-CA8744B6F47D}"/>
    <cellStyle name="20% - Accent6 3 3 3 6" xfId="12055" xr:uid="{2F34CB45-299B-4EF2-AB9A-16691ADE292F}"/>
    <cellStyle name="20% - Accent6 3 3 4" xfId="12056" xr:uid="{6965DE53-62A4-46B3-9CF2-34742E09D8A0}"/>
    <cellStyle name="20% - Accent6 3 3 4 2" xfId="12057" xr:uid="{C3D102F0-51DB-40A8-907A-6FF856B54A12}"/>
    <cellStyle name="20% - Accent6 3 3 4 2 2" xfId="12058" xr:uid="{8233BE62-C95B-4F18-8D2C-E8284329C148}"/>
    <cellStyle name="20% - Accent6 3 3 4 3" xfId="12059" xr:uid="{F28194EF-ACCF-440D-9384-7685B3DE7D15}"/>
    <cellStyle name="20% - Accent6 3 3 4 3 2" xfId="12060" xr:uid="{F551693A-0FC6-4D3A-A6B0-4D8104E81917}"/>
    <cellStyle name="20% - Accent6 3 3 4 4" xfId="12061" xr:uid="{4841028C-A0B5-438D-9B2A-7A9F48FBAA6D}"/>
    <cellStyle name="20% - Accent6 3 3 5" xfId="12062" xr:uid="{1E5E870D-4C53-45C6-B599-4F7F410B2302}"/>
    <cellStyle name="20% - Accent6 3 3 5 2" xfId="12063" xr:uid="{D91C2C9C-9554-4AAA-A1AC-290EE4A2014A}"/>
    <cellStyle name="20% - Accent6 3 3 6" xfId="12064" xr:uid="{F3D54040-633D-4CD4-96F3-794E126A39B1}"/>
    <cellStyle name="20% - Accent6 3 3 6 2" xfId="12065" xr:uid="{0FE1F947-C688-4833-B428-3FF5CBBC458B}"/>
    <cellStyle name="20% - Accent6 3 3 7" xfId="12066" xr:uid="{E22E6C36-E6FA-425A-BAA5-23CBA96075A0}"/>
    <cellStyle name="20% - Accent6 3 3 7 2" xfId="12067" xr:uid="{EB5D8A1A-A2A2-47B0-B6AF-9840C8760BE8}"/>
    <cellStyle name="20% - Accent6 3 3 8" xfId="12068" xr:uid="{8A12DCE7-B396-46A2-9064-737841A8D2B5}"/>
    <cellStyle name="20% - Accent6 3 3 8 2" xfId="12069" xr:uid="{567D56CA-84AE-4D42-9306-45534A7697B8}"/>
    <cellStyle name="20% - Accent6 3 3 9" xfId="12070" xr:uid="{1ADA871A-7D03-416E-8218-2AF9668E5BD6}"/>
    <cellStyle name="20% - Accent6 3 3 9 2" xfId="12071" xr:uid="{EE911A2B-6934-4AEA-89ED-295CBFED5F69}"/>
    <cellStyle name="20% - Accent6 3 4" xfId="12072" xr:uid="{CC73E35C-6E41-4DAE-855B-21A5CA17AC80}"/>
    <cellStyle name="20% - Accent6 3 4 10" xfId="12073" xr:uid="{558E1A6D-0F8D-4EB4-B781-FB8737F92D8A}"/>
    <cellStyle name="20% - Accent6 3 4 11" xfId="12074" xr:uid="{8E43CC3C-6B41-49EC-ADBF-5B022BF36284}"/>
    <cellStyle name="20% - Accent6 3 4 12" xfId="12075" xr:uid="{AA445D06-EFCF-45A8-AFAB-53120213C17B}"/>
    <cellStyle name="20% - Accent6 3 4 2" xfId="12076" xr:uid="{973CCD51-F331-42CE-BA4E-EF4E9925DF95}"/>
    <cellStyle name="20% - Accent6 3 4 2 2" xfId="12077" xr:uid="{E088D60E-D683-402A-A439-FA6E0D4A777A}"/>
    <cellStyle name="20% - Accent6 3 4 2 2 2" xfId="12078" xr:uid="{F047C3D0-5479-4452-BEBD-0CB129CD1D54}"/>
    <cellStyle name="20% - Accent6 3 4 2 2 2 2" xfId="12079" xr:uid="{A8DCBF35-1E43-4EC8-84BA-5E6ABB9123A0}"/>
    <cellStyle name="20% - Accent6 3 4 2 2 3" xfId="12080" xr:uid="{E9F3822C-381E-4D8F-8099-89944F6444AC}"/>
    <cellStyle name="20% - Accent6 3 4 2 2 3 2" xfId="12081" xr:uid="{8D991734-629C-4989-A6D9-2B0B2CF50EBF}"/>
    <cellStyle name="20% - Accent6 3 4 2 2 4" xfId="12082" xr:uid="{9239EDF3-D129-4DA6-B791-39E5B956C890}"/>
    <cellStyle name="20% - Accent6 3 4 2 3" xfId="12083" xr:uid="{C4E65577-8BCA-4437-A85E-1DCA84926D6B}"/>
    <cellStyle name="20% - Accent6 3 4 2 3 2" xfId="12084" xr:uid="{0F04D1C6-5A51-4739-A93B-0B9F2183E758}"/>
    <cellStyle name="20% - Accent6 3 4 2 4" xfId="12085" xr:uid="{4AFB5A6A-514E-45BF-ADB9-08CEC4ED50B9}"/>
    <cellStyle name="20% - Accent6 3 4 2 4 2" xfId="12086" xr:uid="{470D3B2D-D21F-4FF0-8343-44941C098D94}"/>
    <cellStyle name="20% - Accent6 3 4 2 5" xfId="12087" xr:uid="{7DC88B85-849F-42AD-BC1A-EAA871344B3A}"/>
    <cellStyle name="20% - Accent6 3 4 2 5 2" xfId="12088" xr:uid="{6644EFE8-CEDD-40F6-BFBF-8B2A0C4C503A}"/>
    <cellStyle name="20% - Accent6 3 4 2 6" xfId="12089" xr:uid="{77210788-D90D-4DDD-8965-3B71276F22C3}"/>
    <cellStyle name="20% - Accent6 3 4 3" xfId="12090" xr:uid="{2641ABD1-464B-4712-9B0B-F8E347C2B7BA}"/>
    <cellStyle name="20% - Accent6 3 4 3 2" xfId="12091" xr:uid="{DAC07E76-2925-4216-A03B-83814269EAB4}"/>
    <cellStyle name="20% - Accent6 3 4 3 2 2" xfId="12092" xr:uid="{B4995E51-A6D1-43D1-B37E-5C980D755C66}"/>
    <cellStyle name="20% - Accent6 3 4 3 2 2 2" xfId="12093" xr:uid="{AF00AF79-8A4C-4D59-A3AF-9B1C309EA860}"/>
    <cellStyle name="20% - Accent6 3 4 3 2 3" xfId="12094" xr:uid="{53C1E0A3-7C15-4C04-90AA-1C199B814C5C}"/>
    <cellStyle name="20% - Accent6 3 4 3 2 3 2" xfId="12095" xr:uid="{5A0126E6-CC90-4AB3-9539-E92E46F5CCCA}"/>
    <cellStyle name="20% - Accent6 3 4 3 2 4" xfId="12096" xr:uid="{6CC180DD-3E5B-4E31-8423-3ADFA87A1AA9}"/>
    <cellStyle name="20% - Accent6 3 4 3 3" xfId="12097" xr:uid="{ACD8F35A-4D7B-4270-9ED1-9FE7F1BD479A}"/>
    <cellStyle name="20% - Accent6 3 4 3 3 2" xfId="12098" xr:uid="{C302F519-ED57-4EB5-A2E5-E8EF4BB6DA27}"/>
    <cellStyle name="20% - Accent6 3 4 3 4" xfId="12099" xr:uid="{3A481D9D-BBBC-43EC-879C-F6A17C70CB95}"/>
    <cellStyle name="20% - Accent6 3 4 3 4 2" xfId="12100" xr:uid="{BCFC0239-200A-4FCB-A5ED-06A188AD9523}"/>
    <cellStyle name="20% - Accent6 3 4 3 5" xfId="12101" xr:uid="{66857506-02E1-44D0-983C-A29C941027CB}"/>
    <cellStyle name="20% - Accent6 3 4 3 5 2" xfId="12102" xr:uid="{8F021716-2C18-4D33-B932-05D7F13B964E}"/>
    <cellStyle name="20% - Accent6 3 4 3 6" xfId="12103" xr:uid="{1E577A85-2F05-4F32-A0DF-D236BD21DE4E}"/>
    <cellStyle name="20% - Accent6 3 4 4" xfId="12104" xr:uid="{04B83F01-268D-4D18-8954-391B5DE54257}"/>
    <cellStyle name="20% - Accent6 3 4 4 2" xfId="12105" xr:uid="{FF4AF702-08E1-48EA-A0CD-DF89B43E62D1}"/>
    <cellStyle name="20% - Accent6 3 4 4 2 2" xfId="12106" xr:uid="{7462A686-5158-4748-9B71-CC60B03F5183}"/>
    <cellStyle name="20% - Accent6 3 4 4 3" xfId="12107" xr:uid="{7F96061E-7E51-435A-9812-1EF32E2C2E2A}"/>
    <cellStyle name="20% - Accent6 3 4 4 3 2" xfId="12108" xr:uid="{2592C70C-3625-4E02-BB66-340E5655A25E}"/>
    <cellStyle name="20% - Accent6 3 4 4 4" xfId="12109" xr:uid="{BB440C2E-132B-4D8B-B358-E471E8C61F81}"/>
    <cellStyle name="20% - Accent6 3 4 5" xfId="12110" xr:uid="{8ADB5752-9E3B-40A4-92F8-608D78A74C61}"/>
    <cellStyle name="20% - Accent6 3 4 5 2" xfId="12111" xr:uid="{D7992D63-F75E-4833-8A83-D88CE4CFB3D8}"/>
    <cellStyle name="20% - Accent6 3 4 6" xfId="12112" xr:uid="{EE7837C6-EAC7-4A51-B3D8-94DD5816FC3A}"/>
    <cellStyle name="20% - Accent6 3 4 6 2" xfId="12113" xr:uid="{2EE45836-A6C9-4768-89FD-63285DAFC790}"/>
    <cellStyle name="20% - Accent6 3 4 7" xfId="12114" xr:uid="{F2705FD4-42B0-4ECC-B919-AAB6A14C2F74}"/>
    <cellStyle name="20% - Accent6 3 4 7 2" xfId="12115" xr:uid="{EFAF1ABB-DDB3-4DEA-9B13-0A0F3A1D6260}"/>
    <cellStyle name="20% - Accent6 3 4 8" xfId="12116" xr:uid="{354E1018-DE93-41AF-94FD-528E6274EAB4}"/>
    <cellStyle name="20% - Accent6 3 4 8 2" xfId="12117" xr:uid="{3645B715-1C06-48BF-BE9D-BC663D726898}"/>
    <cellStyle name="20% - Accent6 3 4 9" xfId="12118" xr:uid="{6BDC4BEC-78B6-471F-879A-DBD87562B61B}"/>
    <cellStyle name="20% - Accent6 3 4 9 2" xfId="12119" xr:uid="{FD56CD3F-16D8-40EF-A710-FD181295D4AB}"/>
    <cellStyle name="20% - Accent6 3 5" xfId="12120" xr:uid="{89283AAE-9016-4C04-ACCF-816C85DF28AC}"/>
    <cellStyle name="20% - Accent6 3 5 10" xfId="12121" xr:uid="{B89B17C8-978F-4A3A-ABDA-49D742CE69AE}"/>
    <cellStyle name="20% - Accent6 3 5 2" xfId="12122" xr:uid="{91100FAF-7BFD-41CD-8B64-0F865681925E}"/>
    <cellStyle name="20% - Accent6 3 5 2 2" xfId="12123" xr:uid="{2F190FD8-0185-48B1-901A-4E493E56D57C}"/>
    <cellStyle name="20% - Accent6 3 5 2 2 2" xfId="12124" xr:uid="{A3AA861A-DE10-4E25-9C21-2215265C7886}"/>
    <cellStyle name="20% - Accent6 3 5 2 2 2 2" xfId="12125" xr:uid="{2C400E51-050E-4EEC-83F6-D0035B82AA3E}"/>
    <cellStyle name="20% - Accent6 3 5 2 2 3" xfId="12126" xr:uid="{D42F27A4-FDE8-44F8-85F9-C0F92998C917}"/>
    <cellStyle name="20% - Accent6 3 5 2 2 3 2" xfId="12127" xr:uid="{055FF38C-B38F-4CDC-A6BF-5A420B8CA65A}"/>
    <cellStyle name="20% - Accent6 3 5 2 2 4" xfId="12128" xr:uid="{9CB7E41B-CDC4-4F1C-8C70-68B4D32611EE}"/>
    <cellStyle name="20% - Accent6 3 5 2 3" xfId="12129" xr:uid="{29450487-4FE0-4B41-9777-46648FE572F8}"/>
    <cellStyle name="20% - Accent6 3 5 2 3 2" xfId="12130" xr:uid="{1D82687A-40B7-4595-B845-553B71CA1048}"/>
    <cellStyle name="20% - Accent6 3 5 2 4" xfId="12131" xr:uid="{E0FDF4ED-2FB8-4548-B5F6-1BF046842952}"/>
    <cellStyle name="20% - Accent6 3 5 2 4 2" xfId="12132" xr:uid="{2A40700C-54DE-4D0B-944D-ECC83F2DF698}"/>
    <cellStyle name="20% - Accent6 3 5 2 5" xfId="12133" xr:uid="{908C3A71-97CC-429D-8D9E-36B33607D13F}"/>
    <cellStyle name="20% - Accent6 3 5 2 5 2" xfId="12134" xr:uid="{73D56927-85CC-48ED-9008-14A816BDA656}"/>
    <cellStyle name="20% - Accent6 3 5 2 6" xfId="12135" xr:uid="{E246CBDE-0F73-4035-97CD-19D39BA4276B}"/>
    <cellStyle name="20% - Accent6 3 5 3" xfId="12136" xr:uid="{06F373F1-BB2E-4AA4-9083-633F450E836E}"/>
    <cellStyle name="20% - Accent6 3 5 3 2" xfId="12137" xr:uid="{115C2EEA-E400-44CC-9CD8-C4C602AC09E5}"/>
    <cellStyle name="20% - Accent6 3 5 3 2 2" xfId="12138" xr:uid="{47B33D9B-CFB6-41E0-B34D-B86527957956}"/>
    <cellStyle name="20% - Accent6 3 5 3 2 2 2" xfId="12139" xr:uid="{E2B3C3C7-6BAC-44B4-B8AB-1F2FC8307D8C}"/>
    <cellStyle name="20% - Accent6 3 5 3 2 3" xfId="12140" xr:uid="{6AF8CB9B-628A-462B-B8C1-930FB3399904}"/>
    <cellStyle name="20% - Accent6 3 5 3 2 3 2" xfId="12141" xr:uid="{954C45EE-0F4E-4B74-A9CF-91C5035AB01E}"/>
    <cellStyle name="20% - Accent6 3 5 3 2 4" xfId="12142" xr:uid="{F9845F2C-5E9B-4DA1-BBFC-45D18E3AA5C7}"/>
    <cellStyle name="20% - Accent6 3 5 3 3" xfId="12143" xr:uid="{F4DA5A75-E737-43B0-983A-DF532B131CB6}"/>
    <cellStyle name="20% - Accent6 3 5 3 3 2" xfId="12144" xr:uid="{44D0EB6F-9769-4291-B8B8-35FA740F273C}"/>
    <cellStyle name="20% - Accent6 3 5 3 4" xfId="12145" xr:uid="{5055061F-3717-4CA7-B108-59615F22F173}"/>
    <cellStyle name="20% - Accent6 3 5 3 4 2" xfId="12146" xr:uid="{8EC99A69-848B-4054-B775-621F1EBC3F0A}"/>
    <cellStyle name="20% - Accent6 3 5 3 5" xfId="12147" xr:uid="{637ABD4E-BCB9-4E4E-B5BA-D2560F7D457B}"/>
    <cellStyle name="20% - Accent6 3 5 3 5 2" xfId="12148" xr:uid="{C7B5B768-B81A-4870-9CD6-2416BD59A937}"/>
    <cellStyle name="20% - Accent6 3 5 3 6" xfId="12149" xr:uid="{27A8506E-AB48-4AC5-AD37-7345FFFB9F80}"/>
    <cellStyle name="20% - Accent6 3 5 4" xfId="12150" xr:uid="{F470855A-23EB-4FFF-B4B6-C49906841F09}"/>
    <cellStyle name="20% - Accent6 3 5 4 2" xfId="12151" xr:uid="{A1354EE6-DA44-424C-9A33-6E52C0D352B4}"/>
    <cellStyle name="20% - Accent6 3 5 4 2 2" xfId="12152" xr:uid="{BEAD3E5B-FFDF-4CB2-B07E-0F52BEBA0AAB}"/>
    <cellStyle name="20% - Accent6 3 5 4 3" xfId="12153" xr:uid="{D70A252C-2DCC-4A50-AB3E-2BA1223B6DB0}"/>
    <cellStyle name="20% - Accent6 3 5 4 3 2" xfId="12154" xr:uid="{C3FAD8F4-C03F-40AA-9EDD-43EA4287E6E8}"/>
    <cellStyle name="20% - Accent6 3 5 4 4" xfId="12155" xr:uid="{7A9E1D6D-D5F4-4777-A240-5E243F9FB0E2}"/>
    <cellStyle name="20% - Accent6 3 5 5" xfId="12156" xr:uid="{E8CB492F-F8D7-46CF-BA12-D8C33483DCAE}"/>
    <cellStyle name="20% - Accent6 3 5 5 2" xfId="12157" xr:uid="{F33BB587-5C9B-416A-944B-279029AE0729}"/>
    <cellStyle name="20% - Accent6 3 5 6" xfId="12158" xr:uid="{1A9520AE-B76D-4B65-BA87-D85BA2110286}"/>
    <cellStyle name="20% - Accent6 3 5 6 2" xfId="12159" xr:uid="{7509BDCB-146E-459D-A29E-93FDD9D6119B}"/>
    <cellStyle name="20% - Accent6 3 5 7" xfId="12160" xr:uid="{FD79B1DD-B7BB-433F-9C0C-92CEA50B3A79}"/>
    <cellStyle name="20% - Accent6 3 5 7 2" xfId="12161" xr:uid="{B7A0790F-1865-4B04-93B0-974788937836}"/>
    <cellStyle name="20% - Accent6 3 5 8" xfId="12162" xr:uid="{1F2870B3-F5A3-434A-B1BE-4859A901054F}"/>
    <cellStyle name="20% - Accent6 3 5 9" xfId="12163" xr:uid="{A0680EBE-8A00-4B82-BEBB-F15BCFF6EADE}"/>
    <cellStyle name="20% - Accent6 3 6" xfId="12164" xr:uid="{B92F8874-F7BC-4F88-8488-332ED521C85E}"/>
    <cellStyle name="20% - Accent6 3 6 2" xfId="12165" xr:uid="{65493ED4-3C7B-40B9-A3A0-8FD445D4D5E8}"/>
    <cellStyle name="20% - Accent6 3 6 2 2" xfId="12166" xr:uid="{9AA5B997-7ED3-470B-B318-AF2C32B9EFC6}"/>
    <cellStyle name="20% - Accent6 3 6 2 2 2" xfId="12167" xr:uid="{7C84DDFC-890A-4E76-8096-FE6B6FEA7EBA}"/>
    <cellStyle name="20% - Accent6 3 6 2 3" xfId="12168" xr:uid="{FEF90A81-2BEC-41FB-9BDC-FD4C2994F952}"/>
    <cellStyle name="20% - Accent6 3 6 2 3 2" xfId="12169" xr:uid="{D9CF3618-81FD-42B1-83DD-93784B7B46B8}"/>
    <cellStyle name="20% - Accent6 3 6 2 4" xfId="12170" xr:uid="{4E0069C4-E131-430B-B81C-82CDB5D51396}"/>
    <cellStyle name="20% - Accent6 3 6 3" xfId="12171" xr:uid="{70D4470D-760D-461C-A76F-2A8AD2018412}"/>
    <cellStyle name="20% - Accent6 3 6 3 2" xfId="12172" xr:uid="{85FBBAEF-3327-49AC-AC45-010A1EFBB429}"/>
    <cellStyle name="20% - Accent6 3 6 4" xfId="12173" xr:uid="{7A3A931B-AC49-42A4-9D18-6E1D63AF8164}"/>
    <cellStyle name="20% - Accent6 3 6 4 2" xfId="12174" xr:uid="{9AA21AA8-68A4-4C66-AD35-D0462B7E2F37}"/>
    <cellStyle name="20% - Accent6 3 6 5" xfId="12175" xr:uid="{9ADC0AA5-8453-494C-AFF3-99EBAE16A2D6}"/>
    <cellStyle name="20% - Accent6 3 6 5 2" xfId="12176" xr:uid="{4751DE01-D086-4DAE-89D1-4D1CD620BB08}"/>
    <cellStyle name="20% - Accent6 3 6 6" xfId="12177" xr:uid="{885A20FD-17D7-4865-B6F9-E419B9CA57B6}"/>
    <cellStyle name="20% - Accent6 3 6 6 2" xfId="12178" xr:uid="{D00E34AD-6342-49C9-B268-B09E3368417F}"/>
    <cellStyle name="20% - Accent6 3 7" xfId="12179" xr:uid="{6613ACF5-0C8E-449F-B599-24020BF3B75F}"/>
    <cellStyle name="20% - Accent6 3 7 2" xfId="12180" xr:uid="{658554F3-2295-4B89-94A4-7144C7F30130}"/>
    <cellStyle name="20% - Accent6 3 7 2 2" xfId="12181" xr:uid="{392F62BD-E7FB-4A1D-BC6F-83299E1CA4BE}"/>
    <cellStyle name="20% - Accent6 3 7 2 2 2" xfId="12182" xr:uid="{6C489137-9F8D-4F26-8331-6AA20D1B6F1F}"/>
    <cellStyle name="20% - Accent6 3 7 2 3" xfId="12183" xr:uid="{967DF22A-221A-441E-9665-CAAD381F33EA}"/>
    <cellStyle name="20% - Accent6 3 7 2 3 2" xfId="12184" xr:uid="{CDECCF0D-6DB2-41E2-B7B8-E350B37395D5}"/>
    <cellStyle name="20% - Accent6 3 7 2 4" xfId="12185" xr:uid="{282841EB-3DC1-4BDD-92AD-F31B9AB53847}"/>
    <cellStyle name="20% - Accent6 3 7 3" xfId="12186" xr:uid="{2054AC6B-DCEE-4470-B80B-ACC9F9DF0E55}"/>
    <cellStyle name="20% - Accent6 3 7 3 2" xfId="12187" xr:uid="{C3D9A472-8F51-46D8-91A7-D3B21CB5913D}"/>
    <cellStyle name="20% - Accent6 3 7 4" xfId="12188" xr:uid="{F4A205EE-1DC6-4F24-B362-243148CD0672}"/>
    <cellStyle name="20% - Accent6 3 7 4 2" xfId="12189" xr:uid="{331036FE-B4E8-4036-86FF-B8A78625C20D}"/>
    <cellStyle name="20% - Accent6 3 7 5" xfId="12190" xr:uid="{7E0441D8-C0EA-4691-B120-81521F07EA85}"/>
    <cellStyle name="20% - Accent6 3 7 5 2" xfId="12191" xr:uid="{E13E1197-4CA6-435A-A5FC-98643F22C7A4}"/>
    <cellStyle name="20% - Accent6 3 7 6" xfId="12192" xr:uid="{490B86A8-70A3-403D-A74C-2B4E28FCF2D4}"/>
    <cellStyle name="20% - Accent6 3 8" xfId="12193" xr:uid="{08E3B206-2E77-4C99-ACB3-A099305AA1CA}"/>
    <cellStyle name="20% - Accent6 3 8 2" xfId="12194" xr:uid="{D0F32E43-2FCF-4FC4-903F-3256D40A4762}"/>
    <cellStyle name="20% - Accent6 3 8 2 2" xfId="12195" xr:uid="{3AD4E292-B3A8-456A-AC7B-8A4D9BD2D3B9}"/>
    <cellStyle name="20% - Accent6 3 8 3" xfId="12196" xr:uid="{D22625CC-4B06-4F38-9C00-34EAC34CB937}"/>
    <cellStyle name="20% - Accent6 3 8 3 2" xfId="12197" xr:uid="{56FFE6BF-CC2F-4ED4-95ED-9C8EBB6F3AAD}"/>
    <cellStyle name="20% - Accent6 3 8 4" xfId="12198" xr:uid="{35E77221-7EDB-450D-9865-135C71F95A52}"/>
    <cellStyle name="20% - Accent6 3 9" xfId="12199" xr:uid="{C6132A4F-54C6-4D83-9EA1-8A1B0C5E72EB}"/>
    <cellStyle name="20% - Accent6 3 9 2" xfId="12200" xr:uid="{7D516663-69B2-44EA-9D13-F22543DD7ABB}"/>
    <cellStyle name="20% - Accent6 30" xfId="12201" xr:uid="{F0CB219C-F633-4104-A90B-3374E7CF8613}"/>
    <cellStyle name="20% - Accent6 30 2" xfId="12202" xr:uid="{32388346-7437-4E8D-A245-B3B13DE465DC}"/>
    <cellStyle name="20% - Accent6 31" xfId="12203" xr:uid="{7CFA2278-559C-4737-B300-B5D03786924C}"/>
    <cellStyle name="20% - Accent6 31 2" xfId="12204" xr:uid="{2CD4E1F7-7194-4346-A4E9-EEFEF9F05448}"/>
    <cellStyle name="20% - Accent6 32" xfId="12205" xr:uid="{10E2C80E-4AA1-4619-B7ED-1E227699B2F4}"/>
    <cellStyle name="20% - Accent6 32 2" xfId="12206" xr:uid="{69B07ADB-CF0F-4D92-BDBA-BA20C2CDB91D}"/>
    <cellStyle name="20% - Accent6 33" xfId="12207" xr:uid="{75C7D584-F9D7-4B01-8C66-53078916E8BF}"/>
    <cellStyle name="20% - Accent6 33 2" xfId="12208" xr:uid="{F36C9B73-2EE9-4EFD-849E-7E9AED0DDF28}"/>
    <cellStyle name="20% - Accent6 34" xfId="12209" xr:uid="{8B4DE850-CFFB-43E8-BF06-CA48755013C8}"/>
    <cellStyle name="20% - Accent6 34 2" xfId="12210" xr:uid="{EC9A5BB6-DBDE-4B07-B726-03CAB35FA0C7}"/>
    <cellStyle name="20% - Accent6 35" xfId="12211" xr:uid="{4A2B5A96-0241-48C4-8799-22E61D965522}"/>
    <cellStyle name="20% - Accent6 35 2" xfId="12212" xr:uid="{59DE516E-44B2-496A-A976-6DBB8552E918}"/>
    <cellStyle name="20% - Accent6 36" xfId="12213" xr:uid="{203E639C-765A-41ED-89FC-2C82F1CDB51C}"/>
    <cellStyle name="20% - Accent6 36 2" xfId="12214" xr:uid="{01B4643F-3D0C-4350-B697-9840064871D5}"/>
    <cellStyle name="20% - Accent6 37" xfId="12215" xr:uid="{2F50421D-EF25-475A-9357-7439112F4026}"/>
    <cellStyle name="20% - Accent6 37 2" xfId="12216" xr:uid="{1E379E8F-977A-41FF-97EA-17D08DD8061B}"/>
    <cellStyle name="20% - Accent6 38" xfId="12217" xr:uid="{6B862360-99D1-49AE-8F9D-8B71F1E8959E}"/>
    <cellStyle name="20% - Accent6 39" xfId="12218" xr:uid="{A00F67D3-7293-44D5-97DB-89BACCC99168}"/>
    <cellStyle name="20% - Accent6 4" xfId="12219" xr:uid="{55F1CE45-0D15-441A-9163-C6C324C4E08B}"/>
    <cellStyle name="20% - Accent6 4 10" xfId="12220" xr:uid="{7229EEBA-88FE-48F1-974E-F8EDBAEB1751}"/>
    <cellStyle name="20% - Accent6 4 10 2" xfId="12221" xr:uid="{39A3FD3A-2E85-4C63-8A52-0045F9E50558}"/>
    <cellStyle name="20% - Accent6 4 11" xfId="12222" xr:uid="{3EB07E09-9BD3-4136-8431-A5EEEE9C6EFE}"/>
    <cellStyle name="20% - Accent6 4 11 2" xfId="12223" xr:uid="{7516E070-CCDA-4525-AC41-B7EBC41CEE79}"/>
    <cellStyle name="20% - Accent6 4 12" xfId="12224" xr:uid="{148525BB-FA1C-4BAC-A495-EBEDF087A50E}"/>
    <cellStyle name="20% - Accent6 4 12 2" xfId="12225" xr:uid="{41AAA173-7A80-4D7E-AE64-3CDB9497DF18}"/>
    <cellStyle name="20% - Accent6 4 13" xfId="12226" xr:uid="{44BA9687-9AC4-449A-A63A-CC7AA775CC7B}"/>
    <cellStyle name="20% - Accent6 4 13 2" xfId="12227" xr:uid="{83CC0B45-B08E-4CB6-BAD1-1583E8FA5864}"/>
    <cellStyle name="20% - Accent6 4 14" xfId="12228" xr:uid="{EC890D72-B7E0-41A0-A60A-AC32C55BD161}"/>
    <cellStyle name="20% - Accent6 4 15" xfId="12229" xr:uid="{9CB2B9F3-4A9B-4A39-81B2-DB123B62EEA9}"/>
    <cellStyle name="20% - Accent6 4 2" xfId="12230" xr:uid="{535EB0D8-C675-4F0F-80C5-436137A399E0}"/>
    <cellStyle name="20% - Accent6 4 2 10" xfId="12231" xr:uid="{F9D6F5D2-BC7C-4931-AF36-EACF8F2D806B}"/>
    <cellStyle name="20% - Accent6 4 2 10 2" xfId="12232" xr:uid="{7CC34071-DEAE-40CD-8090-1EFD441C5910}"/>
    <cellStyle name="20% - Accent6 4 2 11" xfId="12233" xr:uid="{2E0EB8B2-63EA-487D-8627-509B72A4256F}"/>
    <cellStyle name="20% - Accent6 4 2 11 2" xfId="12234" xr:uid="{1774876E-7A11-4D12-A61D-51FD3FA4EB2B}"/>
    <cellStyle name="20% - Accent6 4 2 12" xfId="12235" xr:uid="{B7E80A99-0F4D-44CF-B997-74ED2A1E7A72}"/>
    <cellStyle name="20% - Accent6 4 2 13" xfId="12236" xr:uid="{BFA82CC6-4E6D-480D-89AC-98D102B4284F}"/>
    <cellStyle name="20% - Accent6 4 2 2" xfId="12237" xr:uid="{3671D324-368D-4B15-A09E-FC436ECDF3BB}"/>
    <cellStyle name="20% - Accent6 4 2 2 10" xfId="12238" xr:uid="{C5FDF7DB-AE52-4F02-8D59-568EB98C987D}"/>
    <cellStyle name="20% - Accent6 4 2 2 11" xfId="12239" xr:uid="{C8B29D59-DCFB-47F2-B21D-37F23CF12207}"/>
    <cellStyle name="20% - Accent6 4 2 2 2" xfId="12240" xr:uid="{EEE547C9-3314-477A-BCE5-EDD68CB870DF}"/>
    <cellStyle name="20% - Accent6 4 2 2 2 2" xfId="12241" xr:uid="{13FD3983-407E-48C8-BA5B-2F3E7604FA5C}"/>
    <cellStyle name="20% - Accent6 4 2 2 2 2 2" xfId="12242" xr:uid="{44EE43A2-70C5-4059-B589-0BAFD5D887D4}"/>
    <cellStyle name="20% - Accent6 4 2 2 2 2 2 2" xfId="12243" xr:uid="{563729C9-F508-4A2A-BD57-1FC2509D7A94}"/>
    <cellStyle name="20% - Accent6 4 2 2 2 2 3" xfId="12244" xr:uid="{4C419A71-BB64-4CF4-97CF-0588AA039A2A}"/>
    <cellStyle name="20% - Accent6 4 2 2 2 2 3 2" xfId="12245" xr:uid="{2E34EA57-D165-474E-8BB8-87A2F4D58C12}"/>
    <cellStyle name="20% - Accent6 4 2 2 2 2 4" xfId="12246" xr:uid="{109AA160-5C72-4C49-9C5F-945BE7FFB04F}"/>
    <cellStyle name="20% - Accent6 4 2 2 2 3" xfId="12247" xr:uid="{F56D91A3-DDDE-4A5C-970A-6F2E23B37238}"/>
    <cellStyle name="20% - Accent6 4 2 2 2 3 2" xfId="12248" xr:uid="{42A78BB1-E390-40BB-AABD-F826A6CE0B5A}"/>
    <cellStyle name="20% - Accent6 4 2 2 2 4" xfId="12249" xr:uid="{A49E22C4-5B7E-4C29-BCDC-8E7A864BC196}"/>
    <cellStyle name="20% - Accent6 4 2 2 2 4 2" xfId="12250" xr:uid="{7E94CD2C-6E01-465E-AB60-E95C1D8952DD}"/>
    <cellStyle name="20% - Accent6 4 2 2 2 5" xfId="12251" xr:uid="{A36824E9-6EA5-4259-B34B-4370B1A138A8}"/>
    <cellStyle name="20% - Accent6 4 2 2 2 5 2" xfId="12252" xr:uid="{30076276-2B9C-49DA-8BAD-C3AECCC9D7DE}"/>
    <cellStyle name="20% - Accent6 4 2 2 2 6" xfId="12253" xr:uid="{DEB83686-C090-4366-8A1C-2B69C3E13123}"/>
    <cellStyle name="20% - Accent6 4 2 2 3" xfId="12254" xr:uid="{307871BD-8F29-43F1-A174-5C7D4BC96E6A}"/>
    <cellStyle name="20% - Accent6 4 2 2 3 2" xfId="12255" xr:uid="{487C9E78-B10C-499F-BE52-0B848CC50CCD}"/>
    <cellStyle name="20% - Accent6 4 2 2 3 2 2" xfId="12256" xr:uid="{B1A6FDA7-EF66-4BE5-8EEE-95BAB28FF923}"/>
    <cellStyle name="20% - Accent6 4 2 2 3 2 2 2" xfId="12257" xr:uid="{391DFEA0-3B81-482C-AC64-047E3B67CA87}"/>
    <cellStyle name="20% - Accent6 4 2 2 3 2 3" xfId="12258" xr:uid="{D0FA47AC-6858-4894-97A5-B121328C668D}"/>
    <cellStyle name="20% - Accent6 4 2 2 3 2 3 2" xfId="12259" xr:uid="{5038748C-8E9A-4695-916C-6E8342CE9016}"/>
    <cellStyle name="20% - Accent6 4 2 2 3 2 4" xfId="12260" xr:uid="{46664710-5553-4F60-9617-A8CEB239AE35}"/>
    <cellStyle name="20% - Accent6 4 2 2 3 3" xfId="12261" xr:uid="{A33539B3-417D-473C-A52A-811AEAD43BD0}"/>
    <cellStyle name="20% - Accent6 4 2 2 3 3 2" xfId="12262" xr:uid="{E46607B6-649A-4FF7-9697-A422D60B9D60}"/>
    <cellStyle name="20% - Accent6 4 2 2 3 4" xfId="12263" xr:uid="{92A9BFC1-DC20-4800-A237-4CD87CF596A2}"/>
    <cellStyle name="20% - Accent6 4 2 2 3 4 2" xfId="12264" xr:uid="{6EB7AF45-52ED-4CAE-9233-09B980BEE353}"/>
    <cellStyle name="20% - Accent6 4 2 2 3 5" xfId="12265" xr:uid="{BDA93E3D-7CE9-4ADF-8FF6-63D4097DCE3A}"/>
    <cellStyle name="20% - Accent6 4 2 2 3 5 2" xfId="12266" xr:uid="{6E43783F-5B6D-4768-A0C3-81B11AC73863}"/>
    <cellStyle name="20% - Accent6 4 2 2 3 6" xfId="12267" xr:uid="{64473A6A-BEC0-4BFA-98A2-5D617D9CCD21}"/>
    <cellStyle name="20% - Accent6 4 2 2 4" xfId="12268" xr:uid="{4FCC583C-ADE7-4018-B680-311D87795EEC}"/>
    <cellStyle name="20% - Accent6 4 2 2 4 2" xfId="12269" xr:uid="{9ED98F84-6779-4080-8D5E-71A25416C22C}"/>
    <cellStyle name="20% - Accent6 4 2 2 4 2 2" xfId="12270" xr:uid="{22C567AB-4CAF-48C0-8E64-E41DAB18A5DB}"/>
    <cellStyle name="20% - Accent6 4 2 2 4 3" xfId="12271" xr:uid="{10A15AA8-59A2-4596-A756-2AD8BACB1484}"/>
    <cellStyle name="20% - Accent6 4 2 2 4 3 2" xfId="12272" xr:uid="{B058F5FF-14F3-4EB2-A39A-A82091334F1C}"/>
    <cellStyle name="20% - Accent6 4 2 2 4 4" xfId="12273" xr:uid="{B590540C-BB15-4458-9A96-8B315E989CB5}"/>
    <cellStyle name="20% - Accent6 4 2 2 5" xfId="12274" xr:uid="{1D3850A6-1913-4C3B-8762-03D2989FE981}"/>
    <cellStyle name="20% - Accent6 4 2 2 5 2" xfId="12275" xr:uid="{B4D06E74-FCB0-457B-B80D-CB4FF01A2F53}"/>
    <cellStyle name="20% - Accent6 4 2 2 6" xfId="12276" xr:uid="{34361E77-8D0A-4FB3-AEC0-E73C1B4DE1BC}"/>
    <cellStyle name="20% - Accent6 4 2 2 6 2" xfId="12277" xr:uid="{8C1D5FE0-8C2B-4B2B-806E-182CADCB2C03}"/>
    <cellStyle name="20% - Accent6 4 2 2 7" xfId="12278" xr:uid="{6BC76B35-C909-4247-BE72-685AFB338BB3}"/>
    <cellStyle name="20% - Accent6 4 2 2 7 2" xfId="12279" xr:uid="{DC726CEB-3E37-430A-BBA1-46FE19796E10}"/>
    <cellStyle name="20% - Accent6 4 2 2 8" xfId="12280" xr:uid="{54931442-FACD-4FD4-8B48-0B795EC64FC2}"/>
    <cellStyle name="20% - Accent6 4 2 2 8 2" xfId="12281" xr:uid="{686B5555-B70A-4382-8352-02F3C0FB084B}"/>
    <cellStyle name="20% - Accent6 4 2 2 9" xfId="12282" xr:uid="{10E72846-3C73-4280-A667-032061F9E525}"/>
    <cellStyle name="20% - Accent6 4 2 2 9 2" xfId="12283" xr:uid="{6B49A5BE-F34A-4164-AD81-DB67988118F0}"/>
    <cellStyle name="20% - Accent6 4 2 3" xfId="12284" xr:uid="{1D2B10E1-2FCE-49BD-9E93-2E44D679D29D}"/>
    <cellStyle name="20% - Accent6 4 2 3 2" xfId="12285" xr:uid="{020315E6-7CC2-402E-9B00-9638DEA84762}"/>
    <cellStyle name="20% - Accent6 4 2 3 2 2" xfId="12286" xr:uid="{5B662A1B-F572-477F-B366-A070FF2507D8}"/>
    <cellStyle name="20% - Accent6 4 2 3 2 2 2" xfId="12287" xr:uid="{FE32A9E7-D024-48E0-B9FE-6542AD5B8F8B}"/>
    <cellStyle name="20% - Accent6 4 2 3 2 2 2 2" xfId="12288" xr:uid="{E4296A97-4F5A-46D6-A4EF-CC5189693F6A}"/>
    <cellStyle name="20% - Accent6 4 2 3 2 2 3" xfId="12289" xr:uid="{3713441B-66FC-49BE-8B3E-3078800939E4}"/>
    <cellStyle name="20% - Accent6 4 2 3 2 2 3 2" xfId="12290" xr:uid="{991A0E50-D511-4378-8573-DA2918A69065}"/>
    <cellStyle name="20% - Accent6 4 2 3 2 2 4" xfId="12291" xr:uid="{54EF1825-AFAC-418E-AB20-10DC133F82A0}"/>
    <cellStyle name="20% - Accent6 4 2 3 2 3" xfId="12292" xr:uid="{7D9E3A1D-362D-4374-80F9-6893AEAEA8CE}"/>
    <cellStyle name="20% - Accent6 4 2 3 2 3 2" xfId="12293" xr:uid="{922A7907-5240-403D-A8BC-B12563986B22}"/>
    <cellStyle name="20% - Accent6 4 2 3 2 4" xfId="12294" xr:uid="{0CF41DCB-A15F-4936-87BF-E83854A848E2}"/>
    <cellStyle name="20% - Accent6 4 2 3 2 4 2" xfId="12295" xr:uid="{E5966BBD-2E30-44CC-9117-E7A7FF164453}"/>
    <cellStyle name="20% - Accent6 4 2 3 2 5" xfId="12296" xr:uid="{2448BC3F-98D4-4466-8CBC-5A202E3A9229}"/>
    <cellStyle name="20% - Accent6 4 2 3 2 5 2" xfId="12297" xr:uid="{B21A3FAE-D3CF-4A2A-9F00-09D75561ADF4}"/>
    <cellStyle name="20% - Accent6 4 2 3 2 6" xfId="12298" xr:uid="{EDB78333-F509-4E3A-BE64-D8D2EF9DE95B}"/>
    <cellStyle name="20% - Accent6 4 2 3 3" xfId="12299" xr:uid="{8319EE42-C89D-47C0-9FE0-C2F2895FEF28}"/>
    <cellStyle name="20% - Accent6 4 2 3 3 2" xfId="12300" xr:uid="{B73AF158-DFF2-4C8D-B009-CBFFE1DECD7D}"/>
    <cellStyle name="20% - Accent6 4 2 3 3 2 2" xfId="12301" xr:uid="{C612067E-7C3B-48A0-85A7-51CDA263708C}"/>
    <cellStyle name="20% - Accent6 4 2 3 3 2 2 2" xfId="12302" xr:uid="{D515EEFC-2E7C-4D08-8131-B3C240DA5262}"/>
    <cellStyle name="20% - Accent6 4 2 3 3 2 3" xfId="12303" xr:uid="{7C90EFBB-359E-4EF6-9BD9-648482443014}"/>
    <cellStyle name="20% - Accent6 4 2 3 3 2 3 2" xfId="12304" xr:uid="{2F208BBF-606A-48F6-96AA-D3BDED9425F7}"/>
    <cellStyle name="20% - Accent6 4 2 3 3 2 4" xfId="12305" xr:uid="{AB2DAA2B-2C0A-464A-9942-081991B080A2}"/>
    <cellStyle name="20% - Accent6 4 2 3 3 3" xfId="12306" xr:uid="{2D8C25D3-60E7-4705-9FD0-A794D32845D9}"/>
    <cellStyle name="20% - Accent6 4 2 3 3 3 2" xfId="12307" xr:uid="{A0E4AF97-2C64-4FD7-8A0D-CC6E3E9044BD}"/>
    <cellStyle name="20% - Accent6 4 2 3 3 4" xfId="12308" xr:uid="{CF327A1A-BA0F-4434-9614-5C9AC234A7FF}"/>
    <cellStyle name="20% - Accent6 4 2 3 3 4 2" xfId="12309" xr:uid="{77632577-C062-42F8-9111-6F9A1EDF5B4B}"/>
    <cellStyle name="20% - Accent6 4 2 3 3 5" xfId="12310" xr:uid="{5A217E45-D3A7-4CFE-99FB-7833F59F1B4E}"/>
    <cellStyle name="20% - Accent6 4 2 3 3 5 2" xfId="12311" xr:uid="{E80DD1A6-26AC-4684-BFD0-BA39CCB0EB87}"/>
    <cellStyle name="20% - Accent6 4 2 3 3 6" xfId="12312" xr:uid="{5585DCEA-712E-4E02-9A7B-33682D2BB375}"/>
    <cellStyle name="20% - Accent6 4 2 3 4" xfId="12313" xr:uid="{8A05827C-0A6B-4E8C-B083-D70D689093A7}"/>
    <cellStyle name="20% - Accent6 4 2 3 4 2" xfId="12314" xr:uid="{3C6C623F-8FB3-4214-9879-938BFD06F26F}"/>
    <cellStyle name="20% - Accent6 4 2 3 4 2 2" xfId="12315" xr:uid="{B4ACEFB5-7F47-41EA-8E24-34A94531A777}"/>
    <cellStyle name="20% - Accent6 4 2 3 4 3" xfId="12316" xr:uid="{4A021EC3-7E7C-44DF-BD14-7E54D4929571}"/>
    <cellStyle name="20% - Accent6 4 2 3 4 3 2" xfId="12317" xr:uid="{30F1933A-4E50-4B9F-B525-FA8FA094C333}"/>
    <cellStyle name="20% - Accent6 4 2 3 4 4" xfId="12318" xr:uid="{7D428B13-47BF-4CD6-B0CC-EF78DABFE2B1}"/>
    <cellStyle name="20% - Accent6 4 2 3 5" xfId="12319" xr:uid="{F06C28BC-059A-4961-BC46-A0D09BD97EC1}"/>
    <cellStyle name="20% - Accent6 4 2 3 5 2" xfId="12320" xr:uid="{B43AD160-65BB-4774-AFAF-241589D24384}"/>
    <cellStyle name="20% - Accent6 4 2 3 6" xfId="12321" xr:uid="{0011E55F-EFB9-4D33-94C5-AD1E1EB46B69}"/>
    <cellStyle name="20% - Accent6 4 2 3 6 2" xfId="12322" xr:uid="{9928BA55-86BC-4AB7-B7E4-2463DC6FE288}"/>
    <cellStyle name="20% - Accent6 4 2 3 7" xfId="12323" xr:uid="{77232300-E57E-450E-8365-94A1EB973A69}"/>
    <cellStyle name="20% - Accent6 4 2 3 7 2" xfId="12324" xr:uid="{CE08C4B9-0885-4639-AE8E-7CCE72B23B06}"/>
    <cellStyle name="20% - Accent6 4 2 3 8" xfId="12325" xr:uid="{871FFD43-C20F-409B-AC9A-EDD1AF61D26D}"/>
    <cellStyle name="20% - Accent6 4 2 4" xfId="12326" xr:uid="{A6724C68-7C39-48CB-9B76-3FA16CB595D4}"/>
    <cellStyle name="20% - Accent6 4 2 4 2" xfId="12327" xr:uid="{FBF3ABAD-B41C-41FE-A38D-2619476CC8EF}"/>
    <cellStyle name="20% - Accent6 4 2 4 2 2" xfId="12328" xr:uid="{79EA4DE3-21C6-4709-B379-816F5D67BBA0}"/>
    <cellStyle name="20% - Accent6 4 2 4 2 2 2" xfId="12329" xr:uid="{34C5A474-F2B2-4419-AB99-109FCE5E61A0}"/>
    <cellStyle name="20% - Accent6 4 2 4 2 3" xfId="12330" xr:uid="{7F653049-1013-46E4-BC38-FE8A2B846067}"/>
    <cellStyle name="20% - Accent6 4 2 4 2 3 2" xfId="12331" xr:uid="{4977A21A-CED4-483E-B21D-E9F8B6511F66}"/>
    <cellStyle name="20% - Accent6 4 2 4 2 4" xfId="12332" xr:uid="{48500F01-30FF-4D7B-9127-298EFB90B1C1}"/>
    <cellStyle name="20% - Accent6 4 2 4 3" xfId="12333" xr:uid="{6CBC49C4-5573-4BE0-AC56-CE44C84B02B8}"/>
    <cellStyle name="20% - Accent6 4 2 4 3 2" xfId="12334" xr:uid="{35AB53E7-2AE9-4998-A517-D66A9D2E19C8}"/>
    <cellStyle name="20% - Accent6 4 2 4 4" xfId="12335" xr:uid="{1C3CC17F-5548-4797-B3D5-A5C76DF46CA8}"/>
    <cellStyle name="20% - Accent6 4 2 4 4 2" xfId="12336" xr:uid="{D13EEC27-BA64-4634-BC90-23C12966DE1D}"/>
    <cellStyle name="20% - Accent6 4 2 4 5" xfId="12337" xr:uid="{227172F2-21B6-4367-8B00-EAAD91D3F42B}"/>
    <cellStyle name="20% - Accent6 4 2 4 5 2" xfId="12338" xr:uid="{ADF4CB4C-5653-4969-9EA3-52167A7214A9}"/>
    <cellStyle name="20% - Accent6 4 2 4 6" xfId="12339" xr:uid="{9509E188-EF43-4EFA-B095-FEBCFE657302}"/>
    <cellStyle name="20% - Accent6 4 2 5" xfId="12340" xr:uid="{94610B19-3AEA-4166-BEB3-4BC8E5FFDDB6}"/>
    <cellStyle name="20% - Accent6 4 2 5 2" xfId="12341" xr:uid="{A7B0D8B2-2F74-49FB-8514-9903F7CEE90A}"/>
    <cellStyle name="20% - Accent6 4 2 5 2 2" xfId="12342" xr:uid="{4F7D0BEA-C39F-4911-8E6C-BF3BA8AF7C86}"/>
    <cellStyle name="20% - Accent6 4 2 5 2 2 2" xfId="12343" xr:uid="{BFE65BBA-6CD1-49E8-B658-C8AFE68401EB}"/>
    <cellStyle name="20% - Accent6 4 2 5 2 3" xfId="12344" xr:uid="{78293E4C-53CE-4456-BA3A-C954236831E3}"/>
    <cellStyle name="20% - Accent6 4 2 5 2 3 2" xfId="12345" xr:uid="{6F767884-E63B-42CF-95D3-3E67FD0A7514}"/>
    <cellStyle name="20% - Accent6 4 2 5 2 4" xfId="12346" xr:uid="{F8E43DA4-6E34-4519-8699-F72CB314FBD5}"/>
    <cellStyle name="20% - Accent6 4 2 5 3" xfId="12347" xr:uid="{C59C56CE-C595-4165-9F81-7284B4896628}"/>
    <cellStyle name="20% - Accent6 4 2 5 3 2" xfId="12348" xr:uid="{F850B4D2-052D-47B1-96DD-FD0A9F0624A3}"/>
    <cellStyle name="20% - Accent6 4 2 5 4" xfId="12349" xr:uid="{3E6F2AF1-F2AF-4DE7-81DF-871E38424D04}"/>
    <cellStyle name="20% - Accent6 4 2 5 4 2" xfId="12350" xr:uid="{5813740B-A255-4ABF-A53B-BA4765E03E68}"/>
    <cellStyle name="20% - Accent6 4 2 5 5" xfId="12351" xr:uid="{DEF48B20-C13D-4A35-BC99-BC4342BA62A9}"/>
    <cellStyle name="20% - Accent6 4 2 5 5 2" xfId="12352" xr:uid="{6A5983A6-EA1F-4330-92D9-444692F56795}"/>
    <cellStyle name="20% - Accent6 4 2 5 6" xfId="12353" xr:uid="{F118FD1F-91FB-4354-B30B-4F0CEEAD28F3}"/>
    <cellStyle name="20% - Accent6 4 2 6" xfId="12354" xr:uid="{96B07F4C-99C2-4010-8F51-DDB79C51DFA8}"/>
    <cellStyle name="20% - Accent6 4 2 6 2" xfId="12355" xr:uid="{690B51D5-5B48-4DA8-BC6D-58A5CD7FF207}"/>
    <cellStyle name="20% - Accent6 4 2 6 2 2" xfId="12356" xr:uid="{F85883FB-D139-4A3B-8542-FBD80A6FFEB6}"/>
    <cellStyle name="20% - Accent6 4 2 6 3" xfId="12357" xr:uid="{92E56D0F-3EF8-46A9-8193-516C08952667}"/>
    <cellStyle name="20% - Accent6 4 2 6 3 2" xfId="12358" xr:uid="{F0772CE0-22A6-4EDB-8C40-3EDC6E8EE6BE}"/>
    <cellStyle name="20% - Accent6 4 2 6 4" xfId="12359" xr:uid="{BBD216D0-9CEF-4070-AF2B-F7B201302691}"/>
    <cellStyle name="20% - Accent6 4 2 7" xfId="12360" xr:uid="{0341FD0A-FB3F-4E35-B89D-7045D67C6C66}"/>
    <cellStyle name="20% - Accent6 4 2 7 2" xfId="12361" xr:uid="{CAB886F2-F464-48A1-BB09-5D6E077FA7B3}"/>
    <cellStyle name="20% - Accent6 4 2 8" xfId="12362" xr:uid="{0D12E2C5-8398-462B-9E77-BC0F84E2FBA4}"/>
    <cellStyle name="20% - Accent6 4 2 8 2" xfId="12363" xr:uid="{9E82F5B2-E6EE-44F6-841D-ACAA93B16E25}"/>
    <cellStyle name="20% - Accent6 4 2 9" xfId="12364" xr:uid="{595E26CB-7BC8-49A8-8B84-6E3E29B32387}"/>
    <cellStyle name="20% - Accent6 4 2 9 2" xfId="12365" xr:uid="{262083CC-7A28-4FA9-B038-116B7C0EEEE5}"/>
    <cellStyle name="20% - Accent6 4 3" xfId="12366" xr:uid="{4E800D50-F758-475A-A27B-6331694A8E81}"/>
    <cellStyle name="20% - Accent6 4 3 10" xfId="12367" xr:uid="{09A6A88D-3141-48F7-A028-B8FF23261186}"/>
    <cellStyle name="20% - Accent6 4 3 11" xfId="12368" xr:uid="{1B77A3EE-9FEA-407B-B0D7-158306D23BDB}"/>
    <cellStyle name="20% - Accent6 4 3 2" xfId="12369" xr:uid="{66A8C2AD-967C-4ABC-8731-2D74B4A4E275}"/>
    <cellStyle name="20% - Accent6 4 3 2 2" xfId="12370" xr:uid="{74EA2A01-063B-48B8-8B51-351EE356955E}"/>
    <cellStyle name="20% - Accent6 4 3 2 2 2" xfId="12371" xr:uid="{EF7EF25E-B789-4246-A49A-865585C63D1C}"/>
    <cellStyle name="20% - Accent6 4 3 2 2 2 2" xfId="12372" xr:uid="{041CFE11-2350-467F-BF78-4D7E9E30F221}"/>
    <cellStyle name="20% - Accent6 4 3 2 2 3" xfId="12373" xr:uid="{3110BC34-8C2C-47E7-A9E4-AA8C1393E4E1}"/>
    <cellStyle name="20% - Accent6 4 3 2 2 3 2" xfId="12374" xr:uid="{C4BAD347-08CA-4C7A-97CA-FA4844B404CE}"/>
    <cellStyle name="20% - Accent6 4 3 2 2 4" xfId="12375" xr:uid="{F84BAE32-8AFF-4DB5-892D-3774358DB6CE}"/>
    <cellStyle name="20% - Accent6 4 3 2 3" xfId="12376" xr:uid="{BC374C4B-54DC-45F9-95E7-C11EF7181C99}"/>
    <cellStyle name="20% - Accent6 4 3 2 3 2" xfId="12377" xr:uid="{B269CEC0-9FDE-4F99-8916-5ADD411772A7}"/>
    <cellStyle name="20% - Accent6 4 3 2 4" xfId="12378" xr:uid="{2D709771-C8EB-46EB-BD19-F7E274220282}"/>
    <cellStyle name="20% - Accent6 4 3 2 4 2" xfId="12379" xr:uid="{FC6280FE-5E26-4B51-B0EF-ACAEF46485CD}"/>
    <cellStyle name="20% - Accent6 4 3 2 5" xfId="12380" xr:uid="{12C7A8EE-1A4D-4816-8377-968E85852603}"/>
    <cellStyle name="20% - Accent6 4 3 2 5 2" xfId="12381" xr:uid="{E1E7249D-41CF-4E1B-B520-71347D86B28B}"/>
    <cellStyle name="20% - Accent6 4 3 2 6" xfId="12382" xr:uid="{DD3D049F-331A-44B0-98A9-6BE5D6D6B936}"/>
    <cellStyle name="20% - Accent6 4 3 2 6 2" xfId="12383" xr:uid="{53E59F70-3E6A-45FE-9674-FF7E8547CB3B}"/>
    <cellStyle name="20% - Accent6 4 3 2 7" xfId="12384" xr:uid="{CD21CCD7-31CF-42B2-9FED-2F650DFDAEE1}"/>
    <cellStyle name="20% - Accent6 4 3 2 7 2" xfId="12385" xr:uid="{EAC1868B-8639-4D51-B647-2015FE6F92C6}"/>
    <cellStyle name="20% - Accent6 4 3 2 8" xfId="12386" xr:uid="{21A1B48F-44AD-4C93-9DE3-6F31A41FDEDD}"/>
    <cellStyle name="20% - Accent6 4 3 3" xfId="12387" xr:uid="{89CC640F-C80D-48E1-BBB0-30E2906AE558}"/>
    <cellStyle name="20% - Accent6 4 3 3 2" xfId="12388" xr:uid="{93583A5E-AFB2-4E33-BC2B-1928B8F5052A}"/>
    <cellStyle name="20% - Accent6 4 3 3 2 2" xfId="12389" xr:uid="{5C526AE8-1374-4EB6-961D-E47A19C88588}"/>
    <cellStyle name="20% - Accent6 4 3 3 2 2 2" xfId="12390" xr:uid="{4CEB03FF-D75D-4B19-B91B-E36793E20D9B}"/>
    <cellStyle name="20% - Accent6 4 3 3 2 3" xfId="12391" xr:uid="{063804DB-AF94-4081-8069-DC1C674DAFC4}"/>
    <cellStyle name="20% - Accent6 4 3 3 2 3 2" xfId="12392" xr:uid="{71474857-120E-4416-B094-660782FD51E3}"/>
    <cellStyle name="20% - Accent6 4 3 3 2 4" xfId="12393" xr:uid="{9BCCDF59-563D-47F3-9DB3-4CDC591DF791}"/>
    <cellStyle name="20% - Accent6 4 3 3 3" xfId="12394" xr:uid="{66D1AC06-E0A5-4003-99F5-0710D72A3CDF}"/>
    <cellStyle name="20% - Accent6 4 3 3 3 2" xfId="12395" xr:uid="{52C43199-E8E3-4DD9-A1BB-4AA1174107CB}"/>
    <cellStyle name="20% - Accent6 4 3 3 4" xfId="12396" xr:uid="{53771985-4495-417E-AEC4-1DAB1873AF89}"/>
    <cellStyle name="20% - Accent6 4 3 3 4 2" xfId="12397" xr:uid="{B1480705-0238-4CDF-A529-9B0B53039FA1}"/>
    <cellStyle name="20% - Accent6 4 3 3 5" xfId="12398" xr:uid="{384D683B-CC94-4F0A-84F6-F0F534891CD2}"/>
    <cellStyle name="20% - Accent6 4 3 3 5 2" xfId="12399" xr:uid="{C2EC3071-DCF5-40AB-AA6A-E957A06D5A4A}"/>
    <cellStyle name="20% - Accent6 4 3 3 6" xfId="12400" xr:uid="{07A3209D-602C-455F-A16C-C5D49395B95A}"/>
    <cellStyle name="20% - Accent6 4 3 4" xfId="12401" xr:uid="{C3DC0942-0240-4069-AAB2-38250E4F694D}"/>
    <cellStyle name="20% - Accent6 4 3 4 2" xfId="12402" xr:uid="{99B74B23-495F-48EC-B5ED-9B3DCE4A4CFE}"/>
    <cellStyle name="20% - Accent6 4 3 4 2 2" xfId="12403" xr:uid="{6BCEEA19-10C3-4021-8022-C54B5342881D}"/>
    <cellStyle name="20% - Accent6 4 3 4 3" xfId="12404" xr:uid="{7088E62A-538E-4C1C-8CC5-CA0EBB907641}"/>
    <cellStyle name="20% - Accent6 4 3 4 3 2" xfId="12405" xr:uid="{FC8B8B9B-1EB1-4C5D-BE51-98161FF13F24}"/>
    <cellStyle name="20% - Accent6 4 3 4 4" xfId="12406" xr:uid="{81A1A260-241B-4999-A40E-48EC6837211D}"/>
    <cellStyle name="20% - Accent6 4 3 5" xfId="12407" xr:uid="{77A9CB3A-0520-4266-9A12-2F7EF67BE8ED}"/>
    <cellStyle name="20% - Accent6 4 3 5 2" xfId="12408" xr:uid="{ED8DD4D5-5223-4F1B-ADB5-A1C440F4AFC0}"/>
    <cellStyle name="20% - Accent6 4 3 6" xfId="12409" xr:uid="{0A27B629-EC1B-4FEF-88ED-1620C2F966DD}"/>
    <cellStyle name="20% - Accent6 4 3 6 2" xfId="12410" xr:uid="{2C5E1DCD-194F-4BA1-B4B6-F3D58D4A8C17}"/>
    <cellStyle name="20% - Accent6 4 3 7" xfId="12411" xr:uid="{890213B0-C542-4A85-B45B-16A028E95F98}"/>
    <cellStyle name="20% - Accent6 4 3 7 2" xfId="12412" xr:uid="{1178A433-49AB-4BAF-9AD6-91CF5D869134}"/>
    <cellStyle name="20% - Accent6 4 3 8" xfId="12413" xr:uid="{1B493F11-7F16-49C3-9ED8-2A0140C75E5F}"/>
    <cellStyle name="20% - Accent6 4 3 8 2" xfId="12414" xr:uid="{8986E174-1793-4055-9A46-4298649E34A2}"/>
    <cellStyle name="20% - Accent6 4 3 9" xfId="12415" xr:uid="{1D1BCACA-44AC-4E3B-A107-4C4CB7485F57}"/>
    <cellStyle name="20% - Accent6 4 3 9 2" xfId="12416" xr:uid="{8740B3DE-4A3D-424A-8D0E-4D24612F8CD4}"/>
    <cellStyle name="20% - Accent6 4 4" xfId="12417" xr:uid="{B66526EA-E9AF-4C6B-9080-33FB8D7691CC}"/>
    <cellStyle name="20% - Accent6 4 4 10" xfId="12418" xr:uid="{A71D995E-1DCC-4D86-BF2C-44814F3022FC}"/>
    <cellStyle name="20% - Accent6 4 4 2" xfId="12419" xr:uid="{C5338E44-CEA3-4575-AC49-49B6D8D4D75D}"/>
    <cellStyle name="20% - Accent6 4 4 2 2" xfId="12420" xr:uid="{D250B42F-6320-4B4B-82CB-0B198FD4402C}"/>
    <cellStyle name="20% - Accent6 4 4 2 2 2" xfId="12421" xr:uid="{2769A637-4197-4AA6-B999-FAE05577B72D}"/>
    <cellStyle name="20% - Accent6 4 4 2 2 2 2" xfId="12422" xr:uid="{8802B01A-34D1-4123-B06F-71D7AC0DF278}"/>
    <cellStyle name="20% - Accent6 4 4 2 2 3" xfId="12423" xr:uid="{EF95CE2B-5A0E-4D3C-B01F-7936D5D8D3E0}"/>
    <cellStyle name="20% - Accent6 4 4 2 2 3 2" xfId="12424" xr:uid="{1722BD3E-AB19-4A4C-B8F7-D6C2F607C18F}"/>
    <cellStyle name="20% - Accent6 4 4 2 2 4" xfId="12425" xr:uid="{DDD5E396-6C21-48E0-A82E-2E485F3005EF}"/>
    <cellStyle name="20% - Accent6 4 4 2 3" xfId="12426" xr:uid="{9D8D9286-BA5A-473B-80A1-E8BB4BE55098}"/>
    <cellStyle name="20% - Accent6 4 4 2 3 2" xfId="12427" xr:uid="{71C72289-5756-4C0D-87F9-228BFC840E84}"/>
    <cellStyle name="20% - Accent6 4 4 2 4" xfId="12428" xr:uid="{C50EBDC2-211B-46DF-B79C-D58ABC4DC7B2}"/>
    <cellStyle name="20% - Accent6 4 4 2 4 2" xfId="12429" xr:uid="{D930A7A4-3721-49D1-9F1D-449F188D3405}"/>
    <cellStyle name="20% - Accent6 4 4 2 5" xfId="12430" xr:uid="{EDB87495-3451-4D53-AA94-0EDB5E9DC67C}"/>
    <cellStyle name="20% - Accent6 4 4 2 5 2" xfId="12431" xr:uid="{74887EFD-12AE-4A8E-8EBF-A1B6926E8943}"/>
    <cellStyle name="20% - Accent6 4 4 2 6" xfId="12432" xr:uid="{AB05AFE9-3C86-4FDC-8B8B-98B2F0C4F251}"/>
    <cellStyle name="20% - Accent6 4 4 3" xfId="12433" xr:uid="{E97B7AA2-4017-4ACC-923F-7D9BA30B3AEB}"/>
    <cellStyle name="20% - Accent6 4 4 3 2" xfId="12434" xr:uid="{785F9E53-C950-4DDB-9762-9EFEFEB2AC02}"/>
    <cellStyle name="20% - Accent6 4 4 3 2 2" xfId="12435" xr:uid="{D54B6137-E7CE-4DC3-AFAD-DC87FAB26AEB}"/>
    <cellStyle name="20% - Accent6 4 4 3 2 2 2" xfId="12436" xr:uid="{32A56619-5D40-4BD3-95CD-1CDC7FF745E6}"/>
    <cellStyle name="20% - Accent6 4 4 3 2 3" xfId="12437" xr:uid="{996A0E49-13F6-419A-97C7-8A2A99DFCBA6}"/>
    <cellStyle name="20% - Accent6 4 4 3 2 3 2" xfId="12438" xr:uid="{4EC0A2F4-FD1E-4A37-BAA9-F434BFD8CFBA}"/>
    <cellStyle name="20% - Accent6 4 4 3 2 4" xfId="12439" xr:uid="{4010C879-BF5C-4C0E-9EC1-6ADAC438E182}"/>
    <cellStyle name="20% - Accent6 4 4 3 3" xfId="12440" xr:uid="{75519C45-181E-43D5-9841-F80D1BA078CC}"/>
    <cellStyle name="20% - Accent6 4 4 3 3 2" xfId="12441" xr:uid="{5F8F762E-9DEC-46FA-BE19-806008DD1A31}"/>
    <cellStyle name="20% - Accent6 4 4 3 4" xfId="12442" xr:uid="{DC3058AB-C104-4F4C-92FA-E6583D9D75DE}"/>
    <cellStyle name="20% - Accent6 4 4 3 4 2" xfId="12443" xr:uid="{7BD9E323-9BE8-4BAB-9374-E12F86282577}"/>
    <cellStyle name="20% - Accent6 4 4 3 5" xfId="12444" xr:uid="{63C4BE0B-6CF5-4124-A215-F5F9B8A3806C}"/>
    <cellStyle name="20% - Accent6 4 4 3 5 2" xfId="12445" xr:uid="{3A60C7C6-F383-4463-9B68-E7641BFD4CC7}"/>
    <cellStyle name="20% - Accent6 4 4 3 6" xfId="12446" xr:uid="{91F19725-DB91-4EA4-BB9D-42CAC49AE17B}"/>
    <cellStyle name="20% - Accent6 4 4 4" xfId="12447" xr:uid="{9B4DC350-66E0-4A56-84E4-BBBBE87841A0}"/>
    <cellStyle name="20% - Accent6 4 4 4 2" xfId="12448" xr:uid="{51BC201D-8D60-4BC6-B298-812AB21CE316}"/>
    <cellStyle name="20% - Accent6 4 4 4 2 2" xfId="12449" xr:uid="{4B842198-3B84-4B11-8B84-D894CD504640}"/>
    <cellStyle name="20% - Accent6 4 4 4 3" xfId="12450" xr:uid="{7419BA71-F74F-4DBA-BBC0-357FF30196DB}"/>
    <cellStyle name="20% - Accent6 4 4 4 3 2" xfId="12451" xr:uid="{299FAFCE-DCE5-43B3-B5E6-CEFE9345E80D}"/>
    <cellStyle name="20% - Accent6 4 4 4 4" xfId="12452" xr:uid="{33073EF3-0666-4AE9-ABF6-9BABA4F61655}"/>
    <cellStyle name="20% - Accent6 4 4 5" xfId="12453" xr:uid="{2A39853E-B324-43C5-BF58-CBE5DAB9809B}"/>
    <cellStyle name="20% - Accent6 4 4 5 2" xfId="12454" xr:uid="{6DF2FB55-6911-4942-B0F6-EE9A3C8D4F73}"/>
    <cellStyle name="20% - Accent6 4 4 6" xfId="12455" xr:uid="{ADCCA603-2542-48C0-B4A2-A964A080B1FC}"/>
    <cellStyle name="20% - Accent6 4 4 6 2" xfId="12456" xr:uid="{EEAD9E8B-95E5-4E86-8321-D62A116F1B9A}"/>
    <cellStyle name="20% - Accent6 4 4 7" xfId="12457" xr:uid="{5F4E4ECA-A1CD-4A92-9EE0-6714FE84736D}"/>
    <cellStyle name="20% - Accent6 4 4 7 2" xfId="12458" xr:uid="{79944F25-FA97-477F-A620-ADDB2FA39E55}"/>
    <cellStyle name="20% - Accent6 4 4 8" xfId="12459" xr:uid="{39CFE822-7085-4B6C-A778-01CCAAF2C90C}"/>
    <cellStyle name="20% - Accent6 4 4 8 2" xfId="12460" xr:uid="{999DA349-01C7-4C45-9E64-FBDD7B1ED6E4}"/>
    <cellStyle name="20% - Accent6 4 4 9" xfId="12461" xr:uid="{ADE47034-54E4-475B-9696-0A56814C624C}"/>
    <cellStyle name="20% - Accent6 4 4 9 2" xfId="12462" xr:uid="{D0B0F47B-5B2D-4750-96FA-C69B895E5211}"/>
    <cellStyle name="20% - Accent6 4 5" xfId="12463" xr:uid="{3A90ABA0-EDF9-4520-B428-3CE8EB8C991B}"/>
    <cellStyle name="20% - Accent6 4 5 2" xfId="12464" xr:uid="{478DD577-2C1F-4B43-9651-B60E9E57CD0C}"/>
    <cellStyle name="20% - Accent6 4 5 2 2" xfId="12465" xr:uid="{BB86B9A2-7252-44FE-82EB-E18C6D1F45FB}"/>
    <cellStyle name="20% - Accent6 4 5 2 2 2" xfId="12466" xr:uid="{E8AD543E-F428-42F2-9929-83954249286A}"/>
    <cellStyle name="20% - Accent6 4 5 2 2 2 2" xfId="12467" xr:uid="{933CBA5E-6AD3-43C3-AC1B-38D932A3D8E6}"/>
    <cellStyle name="20% - Accent6 4 5 2 2 3" xfId="12468" xr:uid="{726D5BE1-D90D-4515-92EE-DB5DC3B9FAC9}"/>
    <cellStyle name="20% - Accent6 4 5 2 2 3 2" xfId="12469" xr:uid="{9FBD1261-9C76-4438-A28C-9A683D247645}"/>
    <cellStyle name="20% - Accent6 4 5 2 2 4" xfId="12470" xr:uid="{473DFE4F-52DD-4CB4-B221-051E54E4158D}"/>
    <cellStyle name="20% - Accent6 4 5 2 3" xfId="12471" xr:uid="{A2662727-8542-420D-A53D-85CBD476D552}"/>
    <cellStyle name="20% - Accent6 4 5 2 3 2" xfId="12472" xr:uid="{D3D8D34D-2FE5-4CED-93A4-B48310089A77}"/>
    <cellStyle name="20% - Accent6 4 5 2 4" xfId="12473" xr:uid="{BB25978D-BBD6-4642-98BB-90F34912ABBC}"/>
    <cellStyle name="20% - Accent6 4 5 2 4 2" xfId="12474" xr:uid="{B8D4513F-B459-4D56-BCC5-B768ABF18548}"/>
    <cellStyle name="20% - Accent6 4 5 2 5" xfId="12475" xr:uid="{0803063C-822F-4EB3-8EC2-5C81A9A47D5C}"/>
    <cellStyle name="20% - Accent6 4 5 2 5 2" xfId="12476" xr:uid="{E7850CED-F32F-4C2B-B169-588A5A6D43F3}"/>
    <cellStyle name="20% - Accent6 4 5 2 6" xfId="12477" xr:uid="{67BEE223-7BBB-470F-A02B-964A4AB89395}"/>
    <cellStyle name="20% - Accent6 4 5 3" xfId="12478" xr:uid="{C053EA0D-E1DB-4C46-A8E9-796A8F4EE887}"/>
    <cellStyle name="20% - Accent6 4 5 3 2" xfId="12479" xr:uid="{17F196BA-7A85-4448-9E39-CC1FD2830176}"/>
    <cellStyle name="20% - Accent6 4 5 3 2 2" xfId="12480" xr:uid="{3BF978FB-CE77-4691-89AE-C2E0B29D95D3}"/>
    <cellStyle name="20% - Accent6 4 5 3 2 2 2" xfId="12481" xr:uid="{590659F8-1BA4-4441-93CA-635429CEC47D}"/>
    <cellStyle name="20% - Accent6 4 5 3 2 3" xfId="12482" xr:uid="{50C9F4B2-B0F0-4CB2-9ADF-84A899103141}"/>
    <cellStyle name="20% - Accent6 4 5 3 2 3 2" xfId="12483" xr:uid="{4F79142D-B363-4154-AC5C-454084EBC2B5}"/>
    <cellStyle name="20% - Accent6 4 5 3 2 4" xfId="12484" xr:uid="{BE600E7C-B933-494F-B0C8-4B2BC4E6FB26}"/>
    <cellStyle name="20% - Accent6 4 5 3 3" xfId="12485" xr:uid="{34C0CA36-D11E-4859-9382-62942DFAD0E6}"/>
    <cellStyle name="20% - Accent6 4 5 3 3 2" xfId="12486" xr:uid="{5DA1D9A2-F49F-4AE5-83A3-6BB3ED90D5EB}"/>
    <cellStyle name="20% - Accent6 4 5 3 4" xfId="12487" xr:uid="{4BC07189-8F83-4811-8F2A-0EA8AA825EE5}"/>
    <cellStyle name="20% - Accent6 4 5 3 4 2" xfId="12488" xr:uid="{6396CA5B-5E38-46CE-AB94-D5DAD366CC25}"/>
    <cellStyle name="20% - Accent6 4 5 3 5" xfId="12489" xr:uid="{F025AAE6-F359-4FE1-BD67-0B68F2E5D98B}"/>
    <cellStyle name="20% - Accent6 4 5 3 5 2" xfId="12490" xr:uid="{624C6F23-491C-4630-8EF4-0C2A5197B698}"/>
    <cellStyle name="20% - Accent6 4 5 3 6" xfId="12491" xr:uid="{4E477632-D7B9-4336-80CB-A7A8AE810605}"/>
    <cellStyle name="20% - Accent6 4 5 4" xfId="12492" xr:uid="{CC9F224A-23F9-43E1-8045-4124E81A5E82}"/>
    <cellStyle name="20% - Accent6 4 5 4 2" xfId="12493" xr:uid="{F6A4051C-68B7-49DD-95EA-A17F040FBECA}"/>
    <cellStyle name="20% - Accent6 4 5 4 2 2" xfId="12494" xr:uid="{871D779D-E9D4-4454-B806-517DEF228B6F}"/>
    <cellStyle name="20% - Accent6 4 5 4 3" xfId="12495" xr:uid="{4AEFDEB2-41D8-46B0-A0F1-889FC3F63427}"/>
    <cellStyle name="20% - Accent6 4 5 4 3 2" xfId="12496" xr:uid="{22984AD1-97A3-485D-A477-E0ADBA563511}"/>
    <cellStyle name="20% - Accent6 4 5 4 4" xfId="12497" xr:uid="{9677A015-4644-4FD4-91BD-A7890B5C9E0B}"/>
    <cellStyle name="20% - Accent6 4 5 5" xfId="12498" xr:uid="{938B51B3-7BDA-4750-8CBB-DE3B75FA40AA}"/>
    <cellStyle name="20% - Accent6 4 5 5 2" xfId="12499" xr:uid="{1D44F17E-1358-4EE6-9D89-12B901AA6A25}"/>
    <cellStyle name="20% - Accent6 4 5 6" xfId="12500" xr:uid="{9A977490-78E9-47EE-9439-1AE58063ACA3}"/>
    <cellStyle name="20% - Accent6 4 5 6 2" xfId="12501" xr:uid="{4197F275-EDCB-4158-BADF-0BFBE0B28DC5}"/>
    <cellStyle name="20% - Accent6 4 5 7" xfId="12502" xr:uid="{837AC0E3-2DF8-4B23-95DA-92ED2194EFD4}"/>
    <cellStyle name="20% - Accent6 4 5 7 2" xfId="12503" xr:uid="{B597280B-5FED-4265-9D12-DC22D5DEDF2E}"/>
    <cellStyle name="20% - Accent6 4 5 8" xfId="12504" xr:uid="{68A983AB-0CA1-48F0-AFB4-EFE2222D42A8}"/>
    <cellStyle name="20% - Accent6 4 6" xfId="12505" xr:uid="{3A139E12-BAEE-4246-9EF5-DFA81ABB01DC}"/>
    <cellStyle name="20% - Accent6 4 6 2" xfId="12506" xr:uid="{1E47ABBE-2411-4682-98DF-98DC5F8BC5F2}"/>
    <cellStyle name="20% - Accent6 4 6 2 2" xfId="12507" xr:uid="{040A3A76-E676-4CDE-AB91-C94F458A010C}"/>
    <cellStyle name="20% - Accent6 4 6 2 2 2" xfId="12508" xr:uid="{763A6B9E-958D-431E-8B30-98976CC57E76}"/>
    <cellStyle name="20% - Accent6 4 6 2 3" xfId="12509" xr:uid="{E920B9B1-D080-4F28-B8E8-3053D50A869C}"/>
    <cellStyle name="20% - Accent6 4 6 2 3 2" xfId="12510" xr:uid="{0245BB38-786A-4DAA-8064-74B6DA7307A1}"/>
    <cellStyle name="20% - Accent6 4 6 2 4" xfId="12511" xr:uid="{3AEB6306-8ED8-4FC1-B76B-C3F3610B6920}"/>
    <cellStyle name="20% - Accent6 4 6 3" xfId="12512" xr:uid="{A0DE94ED-0035-4502-83E7-83A8594FAF03}"/>
    <cellStyle name="20% - Accent6 4 6 3 2" xfId="12513" xr:uid="{8BF55826-657B-453F-A162-073F84BC235B}"/>
    <cellStyle name="20% - Accent6 4 6 4" xfId="12514" xr:uid="{FDE9D587-BC4B-49A3-B21D-75FC41C65424}"/>
    <cellStyle name="20% - Accent6 4 6 4 2" xfId="12515" xr:uid="{8D5708DB-306B-4E98-B8FB-2B59453FE8DC}"/>
    <cellStyle name="20% - Accent6 4 6 5" xfId="12516" xr:uid="{B3D88B91-91E5-49F5-B7B0-BC987BD58647}"/>
    <cellStyle name="20% - Accent6 4 6 5 2" xfId="12517" xr:uid="{349678C2-0ED9-4B3F-8C32-48ABD2DE5A07}"/>
    <cellStyle name="20% - Accent6 4 6 6" xfId="12518" xr:uid="{B027A408-15A1-47D3-A22F-9550AE48F89F}"/>
    <cellStyle name="20% - Accent6 4 7" xfId="12519" xr:uid="{1E9231B0-F952-42FE-9C14-2FB2DBE0C190}"/>
    <cellStyle name="20% - Accent6 4 7 2" xfId="12520" xr:uid="{2202CF7B-CBD3-4FCF-B916-48CF19A3C1AB}"/>
    <cellStyle name="20% - Accent6 4 7 2 2" xfId="12521" xr:uid="{4EF7FB72-F9EC-4CAD-B256-5CEAE4186CBF}"/>
    <cellStyle name="20% - Accent6 4 7 2 2 2" xfId="12522" xr:uid="{DC15A08B-43B7-4233-B763-F2C82F308E00}"/>
    <cellStyle name="20% - Accent6 4 7 2 3" xfId="12523" xr:uid="{5C1D2CBE-FE13-4E2E-9C41-D47B786C8B12}"/>
    <cellStyle name="20% - Accent6 4 7 2 3 2" xfId="12524" xr:uid="{7F0AFD1E-E004-4688-B96B-5742D085EB43}"/>
    <cellStyle name="20% - Accent6 4 7 2 4" xfId="12525" xr:uid="{26834C4E-A4F4-46E7-82E2-631661ACECCF}"/>
    <cellStyle name="20% - Accent6 4 7 3" xfId="12526" xr:uid="{F6F11282-37A3-40C6-B126-7E65C219D6D8}"/>
    <cellStyle name="20% - Accent6 4 7 3 2" xfId="12527" xr:uid="{84F45174-DCBF-4A65-B7EE-110345B9868C}"/>
    <cellStyle name="20% - Accent6 4 7 4" xfId="12528" xr:uid="{7D1A3820-8CBE-4991-B6FD-883696A881DD}"/>
    <cellStyle name="20% - Accent6 4 7 4 2" xfId="12529" xr:uid="{7295A651-C103-4E9D-8EA7-91D7A08C9A0B}"/>
    <cellStyle name="20% - Accent6 4 7 5" xfId="12530" xr:uid="{12C54C2E-3B0E-43FE-93E6-A08F4E778E4E}"/>
    <cellStyle name="20% - Accent6 4 7 5 2" xfId="12531" xr:uid="{9516E3ED-9728-4C9B-928D-2143EABF4627}"/>
    <cellStyle name="20% - Accent6 4 7 6" xfId="12532" xr:uid="{0008875B-E10B-412D-9B6A-A2BB34D17B7E}"/>
    <cellStyle name="20% - Accent6 4 8" xfId="12533" xr:uid="{FBF4FA48-F0DF-4891-9477-5483E406AFD9}"/>
    <cellStyle name="20% - Accent6 4 8 2" xfId="12534" xr:uid="{22FBB8C0-B360-4FA0-9CDF-377B3D3AEAFA}"/>
    <cellStyle name="20% - Accent6 4 8 2 2" xfId="12535" xr:uid="{3CA68E9B-89EA-4E67-B959-864FA9441D58}"/>
    <cellStyle name="20% - Accent6 4 8 3" xfId="12536" xr:uid="{B5C18572-4AA6-4B31-A995-4E6369AA2423}"/>
    <cellStyle name="20% - Accent6 4 8 3 2" xfId="12537" xr:uid="{A588DF58-843E-4CE0-A79A-FD39DD9D9B32}"/>
    <cellStyle name="20% - Accent6 4 8 4" xfId="12538" xr:uid="{92F531CB-3589-4252-9192-7F822398BDCB}"/>
    <cellStyle name="20% - Accent6 4 9" xfId="12539" xr:uid="{F9616486-E1DD-428D-87A5-2DB734B1CCC6}"/>
    <cellStyle name="20% - Accent6 4 9 2" xfId="12540" xr:uid="{87D36BFE-6653-4649-98C0-58BFA1D50216}"/>
    <cellStyle name="20% - Accent6 5" xfId="12541" xr:uid="{66DC6F53-C126-4A0F-A0D8-8D70A83F08C1}"/>
    <cellStyle name="20% - Accent6 5 10" xfId="12542" xr:uid="{116BFA67-EC62-4BB2-9BA3-1C91697DD24F}"/>
    <cellStyle name="20% - Accent6 5 10 2" xfId="12543" xr:uid="{E86240E8-5174-4BDD-962F-99432EA19D95}"/>
    <cellStyle name="20% - Accent6 5 11" xfId="12544" xr:uid="{B2337F79-8290-445F-B92D-5ED6CA389401}"/>
    <cellStyle name="20% - Accent6 5 11 2" xfId="12545" xr:uid="{B6953E10-627C-40EE-BF9C-5E665815B2CA}"/>
    <cellStyle name="20% - Accent6 5 12" xfId="12546" xr:uid="{4B9D5095-B32B-43CA-99B3-104D8F6CB3BF}"/>
    <cellStyle name="20% - Accent6 5 12 2" xfId="12547" xr:uid="{567F459A-CF42-4ABE-AD85-28CAEBF09ED2}"/>
    <cellStyle name="20% - Accent6 5 13" xfId="12548" xr:uid="{D02EFC6F-0237-46E2-B25A-B5D34430D4AF}"/>
    <cellStyle name="20% - Accent6 5 13 2" xfId="12549" xr:uid="{6B3636B3-2EFC-4C81-896D-B0CFA9E00248}"/>
    <cellStyle name="20% - Accent6 5 14" xfId="12550" xr:uid="{64C337EF-117F-400D-BD63-D960C873EAAC}"/>
    <cellStyle name="20% - Accent6 5 15" xfId="12551" xr:uid="{21D0AEA3-D781-4859-8983-08ADB69CBE9C}"/>
    <cellStyle name="20% - Accent6 5 2" xfId="12552" xr:uid="{CA672EB2-E9A0-442E-BE48-CCCAC882BBAC}"/>
    <cellStyle name="20% - Accent6 5 2 10" xfId="12553" xr:uid="{51452987-633C-4C44-9CDB-496310B11B1D}"/>
    <cellStyle name="20% - Accent6 5 2 10 2" xfId="12554" xr:uid="{7EAF6065-3BC1-49D1-9F2B-C3220BF7A2C8}"/>
    <cellStyle name="20% - Accent6 5 2 11" xfId="12555" xr:uid="{E3656628-6BF5-4557-9AE9-DF469E318B10}"/>
    <cellStyle name="20% - Accent6 5 2 11 2" xfId="12556" xr:uid="{CEA716FC-5F4A-44C1-971E-FEBA36BD9DBB}"/>
    <cellStyle name="20% - Accent6 5 2 12" xfId="12557" xr:uid="{3E6D18D7-18D3-468C-BA9F-DBE523A239CC}"/>
    <cellStyle name="20% - Accent6 5 2 13" xfId="12558" xr:uid="{188E593F-3850-432B-9487-F77EE9BBC8C6}"/>
    <cellStyle name="20% - Accent6 5 2 2" xfId="12559" xr:uid="{07E6EF64-26BA-4850-90A0-679A25E5D2D5}"/>
    <cellStyle name="20% - Accent6 5 2 2 10" xfId="12560" xr:uid="{18666A54-CBF8-4EDD-8F65-9A681CC5F8D1}"/>
    <cellStyle name="20% - Accent6 5 2 2 11" xfId="12561" xr:uid="{7DFECB83-FEBD-41C6-A769-F6CEC02F3D36}"/>
    <cellStyle name="20% - Accent6 5 2 2 2" xfId="12562" xr:uid="{12206D7B-24C0-4309-A112-B08BA45DE381}"/>
    <cellStyle name="20% - Accent6 5 2 2 2 2" xfId="12563" xr:uid="{491B7A81-2241-4FC7-9967-1C4978361A33}"/>
    <cellStyle name="20% - Accent6 5 2 2 2 2 2" xfId="12564" xr:uid="{147D457B-5716-4AF8-BFB2-62E96254B944}"/>
    <cellStyle name="20% - Accent6 5 2 2 2 2 2 2" xfId="12565" xr:uid="{47AD854D-18E9-47E6-9E5E-FBF26D2520CE}"/>
    <cellStyle name="20% - Accent6 5 2 2 2 2 3" xfId="12566" xr:uid="{714CC55C-65D2-4B3A-A38B-91D6F55249AA}"/>
    <cellStyle name="20% - Accent6 5 2 2 2 2 3 2" xfId="12567" xr:uid="{77F0C013-F15E-4D89-BC93-32E3AFED9A6E}"/>
    <cellStyle name="20% - Accent6 5 2 2 2 2 4" xfId="12568" xr:uid="{F08A7254-E461-4487-A250-0D511E61ABD0}"/>
    <cellStyle name="20% - Accent6 5 2 2 2 3" xfId="12569" xr:uid="{0BA1D5AD-4FD6-466A-AE12-199CEA98D28D}"/>
    <cellStyle name="20% - Accent6 5 2 2 2 3 2" xfId="12570" xr:uid="{3F426CED-FFD6-465A-9E1B-786DFE3B692D}"/>
    <cellStyle name="20% - Accent6 5 2 2 2 4" xfId="12571" xr:uid="{E8A8E3CF-E9B8-4A4A-9120-06A9F25F093E}"/>
    <cellStyle name="20% - Accent6 5 2 2 2 4 2" xfId="12572" xr:uid="{298E7249-6F3E-4435-AA66-78EC8639F271}"/>
    <cellStyle name="20% - Accent6 5 2 2 2 5" xfId="12573" xr:uid="{334B8749-57D0-4641-9981-0A52CC277F87}"/>
    <cellStyle name="20% - Accent6 5 2 2 2 5 2" xfId="12574" xr:uid="{280B45D7-A2DE-41F5-9B72-4A1E18C68D9D}"/>
    <cellStyle name="20% - Accent6 5 2 2 2 6" xfId="12575" xr:uid="{8A09BB14-84B2-4AE9-BA35-7EB796333994}"/>
    <cellStyle name="20% - Accent6 5 2 2 3" xfId="12576" xr:uid="{0492C6F7-E936-4EE4-B95B-DB1D510927E4}"/>
    <cellStyle name="20% - Accent6 5 2 2 3 2" xfId="12577" xr:uid="{63DF1BFB-1E7A-4D3B-9D2B-5612572EB4FC}"/>
    <cellStyle name="20% - Accent6 5 2 2 3 2 2" xfId="12578" xr:uid="{83FDF2F3-8C8C-4839-93BF-92E57A34A1F6}"/>
    <cellStyle name="20% - Accent6 5 2 2 3 2 2 2" xfId="12579" xr:uid="{A8769BC8-C8CA-46CF-8816-33DC12C7E7BB}"/>
    <cellStyle name="20% - Accent6 5 2 2 3 2 3" xfId="12580" xr:uid="{2C4520D8-FC38-422B-B57E-209E6A0AE68D}"/>
    <cellStyle name="20% - Accent6 5 2 2 3 2 3 2" xfId="12581" xr:uid="{F2913D6B-B780-466D-AF56-8A1ED58A27F2}"/>
    <cellStyle name="20% - Accent6 5 2 2 3 2 4" xfId="12582" xr:uid="{5AF725F6-024C-4116-88CB-BA2972B8FBA0}"/>
    <cellStyle name="20% - Accent6 5 2 2 3 3" xfId="12583" xr:uid="{A6F7CBA9-B1CF-4D12-B74A-E6F1BDF784E8}"/>
    <cellStyle name="20% - Accent6 5 2 2 3 3 2" xfId="12584" xr:uid="{406B9D2C-88D6-48DF-B6E0-B56A92D36251}"/>
    <cellStyle name="20% - Accent6 5 2 2 3 4" xfId="12585" xr:uid="{0C5B75F3-C7C5-49BC-9F5A-8EEB2C7DE0A2}"/>
    <cellStyle name="20% - Accent6 5 2 2 3 4 2" xfId="12586" xr:uid="{F15ADEFA-03D0-478E-BFFC-EC96F9EF5F01}"/>
    <cellStyle name="20% - Accent6 5 2 2 3 5" xfId="12587" xr:uid="{CD736242-2048-4365-85AE-816DF2E5A5AD}"/>
    <cellStyle name="20% - Accent6 5 2 2 3 5 2" xfId="12588" xr:uid="{707A93DD-797D-47E0-945E-85608A7B8A4B}"/>
    <cellStyle name="20% - Accent6 5 2 2 3 6" xfId="12589" xr:uid="{66DF2CFE-575A-4764-82C2-E8C1CECF540E}"/>
    <cellStyle name="20% - Accent6 5 2 2 4" xfId="12590" xr:uid="{5B60F3FA-DAED-4225-B2D1-9492E9B80A74}"/>
    <cellStyle name="20% - Accent6 5 2 2 4 2" xfId="12591" xr:uid="{436FED5A-C385-4C3C-8525-462696083B88}"/>
    <cellStyle name="20% - Accent6 5 2 2 4 2 2" xfId="12592" xr:uid="{161DFB5D-8333-40AC-82B0-49D752CA70F8}"/>
    <cellStyle name="20% - Accent6 5 2 2 4 3" xfId="12593" xr:uid="{CC0B5F41-9A4B-491F-B5B4-CC418C2E02BA}"/>
    <cellStyle name="20% - Accent6 5 2 2 4 3 2" xfId="12594" xr:uid="{1A4F5687-F76D-4779-97CB-F40BE04DCEB8}"/>
    <cellStyle name="20% - Accent6 5 2 2 4 4" xfId="12595" xr:uid="{D8816D36-9C8B-4F26-ADF3-56D23E17CD4F}"/>
    <cellStyle name="20% - Accent6 5 2 2 5" xfId="12596" xr:uid="{734C124F-5A74-4D7E-9B75-799435723D9E}"/>
    <cellStyle name="20% - Accent6 5 2 2 5 2" xfId="12597" xr:uid="{63086263-2DB5-4D0B-85A7-6260E45D75A9}"/>
    <cellStyle name="20% - Accent6 5 2 2 6" xfId="12598" xr:uid="{B4EC1A38-84D4-4F74-A793-56047A6E7024}"/>
    <cellStyle name="20% - Accent6 5 2 2 6 2" xfId="12599" xr:uid="{2C35DDAF-5538-42F1-A279-CC7B5B3EF8E3}"/>
    <cellStyle name="20% - Accent6 5 2 2 7" xfId="12600" xr:uid="{9B57D42D-436E-4A4A-9FCD-5363352F8105}"/>
    <cellStyle name="20% - Accent6 5 2 2 7 2" xfId="12601" xr:uid="{9C344218-6345-4D1E-8E64-3CBC92AD4999}"/>
    <cellStyle name="20% - Accent6 5 2 2 8" xfId="12602" xr:uid="{28ECB210-1F0C-4A9E-AEB3-6A4932DD6760}"/>
    <cellStyle name="20% - Accent6 5 2 2 8 2" xfId="12603" xr:uid="{76EAD4A3-4C94-47A2-9215-9430900708A1}"/>
    <cellStyle name="20% - Accent6 5 2 2 9" xfId="12604" xr:uid="{1B2C65F8-DFF6-4440-9422-68FA3F5553C1}"/>
    <cellStyle name="20% - Accent6 5 2 2 9 2" xfId="12605" xr:uid="{47731EF4-BD54-4D0B-941E-30315EBEAD70}"/>
    <cellStyle name="20% - Accent6 5 2 3" xfId="12606" xr:uid="{71CDA403-805A-45F2-8D57-EA4318BCC0EC}"/>
    <cellStyle name="20% - Accent6 5 2 3 2" xfId="12607" xr:uid="{877EAAB3-A78A-4677-81CB-D448090F7AA7}"/>
    <cellStyle name="20% - Accent6 5 2 3 2 2" xfId="12608" xr:uid="{E8722DA8-31E8-46A2-9E5B-964EF516D273}"/>
    <cellStyle name="20% - Accent6 5 2 3 2 2 2" xfId="12609" xr:uid="{14FD2F10-EA3B-4780-B8E9-AE76DB2DABB1}"/>
    <cellStyle name="20% - Accent6 5 2 3 2 2 2 2" xfId="12610" xr:uid="{722B0C1F-7D5D-4E7C-917C-F3B684723035}"/>
    <cellStyle name="20% - Accent6 5 2 3 2 2 3" xfId="12611" xr:uid="{650BBEA6-FEE1-4373-AFB6-43E466005955}"/>
    <cellStyle name="20% - Accent6 5 2 3 2 2 3 2" xfId="12612" xr:uid="{54DD0BED-CE3E-446D-8CE6-767D5097B130}"/>
    <cellStyle name="20% - Accent6 5 2 3 2 2 4" xfId="12613" xr:uid="{93731744-518E-4866-91C4-1654FD2E3154}"/>
    <cellStyle name="20% - Accent6 5 2 3 2 3" xfId="12614" xr:uid="{B3BD0BC7-7C0E-445C-96CF-55B6937C4593}"/>
    <cellStyle name="20% - Accent6 5 2 3 2 3 2" xfId="12615" xr:uid="{6B844CA7-01EE-4448-8898-99E372B9CA6E}"/>
    <cellStyle name="20% - Accent6 5 2 3 2 4" xfId="12616" xr:uid="{93D5F7D2-1A00-48FE-BFA4-1B87EBD55530}"/>
    <cellStyle name="20% - Accent6 5 2 3 2 4 2" xfId="12617" xr:uid="{DAB6AB04-3D4A-41F0-9879-EA19C020887F}"/>
    <cellStyle name="20% - Accent6 5 2 3 2 5" xfId="12618" xr:uid="{B9990B84-153E-4204-B830-1F85CAA14725}"/>
    <cellStyle name="20% - Accent6 5 2 3 2 5 2" xfId="12619" xr:uid="{089525DB-D991-491A-AF1E-2B7572621A3E}"/>
    <cellStyle name="20% - Accent6 5 2 3 2 6" xfId="12620" xr:uid="{EEC66A3A-0FE6-4069-BA4A-D96F2D4412B3}"/>
    <cellStyle name="20% - Accent6 5 2 3 3" xfId="12621" xr:uid="{0C49D5C0-32B8-4580-A6CE-294C86841151}"/>
    <cellStyle name="20% - Accent6 5 2 3 3 2" xfId="12622" xr:uid="{97F2828B-6C82-478E-A8E6-55EF1DB163C2}"/>
    <cellStyle name="20% - Accent6 5 2 3 3 2 2" xfId="12623" xr:uid="{DEF11FB2-696F-49E8-BB6D-6ABF316BC4FD}"/>
    <cellStyle name="20% - Accent6 5 2 3 3 2 2 2" xfId="12624" xr:uid="{FA83554F-F32C-47B7-A05D-8C19F6B135E9}"/>
    <cellStyle name="20% - Accent6 5 2 3 3 2 3" xfId="12625" xr:uid="{A5E31649-8C09-45D2-BABE-40BEBC2FB9B8}"/>
    <cellStyle name="20% - Accent6 5 2 3 3 2 3 2" xfId="12626" xr:uid="{886BE866-CE70-47E1-A8BE-7786DC5B5974}"/>
    <cellStyle name="20% - Accent6 5 2 3 3 2 4" xfId="12627" xr:uid="{88AE4F40-9978-496B-857E-5BB2835EAA8C}"/>
    <cellStyle name="20% - Accent6 5 2 3 3 3" xfId="12628" xr:uid="{2A14F0DD-957E-4FB5-A4B5-F46DA7B13A26}"/>
    <cellStyle name="20% - Accent6 5 2 3 3 3 2" xfId="12629" xr:uid="{7F5E0295-D698-440D-A818-36D5A9BAF2F7}"/>
    <cellStyle name="20% - Accent6 5 2 3 3 4" xfId="12630" xr:uid="{6D481AE4-AB41-4198-B9CD-CC404C992ACE}"/>
    <cellStyle name="20% - Accent6 5 2 3 3 4 2" xfId="12631" xr:uid="{D98888C3-68CB-4A6F-9667-A56B8A8A89CF}"/>
    <cellStyle name="20% - Accent6 5 2 3 3 5" xfId="12632" xr:uid="{02557B89-4DF5-4745-A67D-D7440AA715DE}"/>
    <cellStyle name="20% - Accent6 5 2 3 3 5 2" xfId="12633" xr:uid="{52F604EA-CAA2-4478-90AE-656D39FC137E}"/>
    <cellStyle name="20% - Accent6 5 2 3 3 6" xfId="12634" xr:uid="{C6B3EE28-58AD-4CF8-830E-9215A7854321}"/>
    <cellStyle name="20% - Accent6 5 2 3 4" xfId="12635" xr:uid="{A86AA171-5D20-4636-A077-89C62CFDADC4}"/>
    <cellStyle name="20% - Accent6 5 2 3 4 2" xfId="12636" xr:uid="{CC814AA5-EA34-47CB-899D-D2E72D91E854}"/>
    <cellStyle name="20% - Accent6 5 2 3 4 2 2" xfId="12637" xr:uid="{8D25A5E7-DCDF-4BD1-8A7B-1987177F8894}"/>
    <cellStyle name="20% - Accent6 5 2 3 4 3" xfId="12638" xr:uid="{723263F4-EE3E-44E3-9707-6870C4E07478}"/>
    <cellStyle name="20% - Accent6 5 2 3 4 3 2" xfId="12639" xr:uid="{E1C881DC-294C-480C-8F11-20C11608B504}"/>
    <cellStyle name="20% - Accent6 5 2 3 4 4" xfId="12640" xr:uid="{69BEFEC3-1611-42E0-AFE7-1641292CAA54}"/>
    <cellStyle name="20% - Accent6 5 2 3 5" xfId="12641" xr:uid="{D52661A0-53D9-4BC5-9CAF-8887C1590130}"/>
    <cellStyle name="20% - Accent6 5 2 3 5 2" xfId="12642" xr:uid="{3B9E2E8B-F8BC-42F9-8C94-B07390BED0D4}"/>
    <cellStyle name="20% - Accent6 5 2 3 6" xfId="12643" xr:uid="{9E4D1707-42E0-4B06-B845-AC30889AAA45}"/>
    <cellStyle name="20% - Accent6 5 2 3 6 2" xfId="12644" xr:uid="{141E5D78-9FFB-4C9B-876A-1CFDD21CEB3D}"/>
    <cellStyle name="20% - Accent6 5 2 3 7" xfId="12645" xr:uid="{9473F520-FCA6-44BF-9E15-A4FFB17A931A}"/>
    <cellStyle name="20% - Accent6 5 2 3 7 2" xfId="12646" xr:uid="{C0D7E9E5-9629-4522-8ABA-E1B47C70AB00}"/>
    <cellStyle name="20% - Accent6 5 2 3 8" xfId="12647" xr:uid="{8EB21934-950B-47E6-86B8-7BCF3F114967}"/>
    <cellStyle name="20% - Accent6 5 2 4" xfId="12648" xr:uid="{84DF434C-8CC2-47C8-9761-A9638330B180}"/>
    <cellStyle name="20% - Accent6 5 2 4 2" xfId="12649" xr:uid="{507C1BF4-A8FC-45DF-9EB9-83FC0D657F39}"/>
    <cellStyle name="20% - Accent6 5 2 4 2 2" xfId="12650" xr:uid="{811558C7-369F-4B79-9D00-557ABF523532}"/>
    <cellStyle name="20% - Accent6 5 2 4 2 2 2" xfId="12651" xr:uid="{3660F176-ECFE-4FE6-9FDF-96C89841945D}"/>
    <cellStyle name="20% - Accent6 5 2 4 2 3" xfId="12652" xr:uid="{9184B9AA-E98D-43E9-9D60-5D402B401BFA}"/>
    <cellStyle name="20% - Accent6 5 2 4 2 3 2" xfId="12653" xr:uid="{5B666385-A179-4E14-9D8A-12029C4CC6D6}"/>
    <cellStyle name="20% - Accent6 5 2 4 2 4" xfId="12654" xr:uid="{4915FA37-C8C1-4582-B637-35B35E2EFA47}"/>
    <cellStyle name="20% - Accent6 5 2 4 3" xfId="12655" xr:uid="{E9C21E43-D382-4024-8C23-A996B94D0325}"/>
    <cellStyle name="20% - Accent6 5 2 4 3 2" xfId="12656" xr:uid="{31231DBA-37A0-4535-858E-796283796760}"/>
    <cellStyle name="20% - Accent6 5 2 4 4" xfId="12657" xr:uid="{494F44E5-AC21-4069-8DF3-437F22B27DB3}"/>
    <cellStyle name="20% - Accent6 5 2 4 4 2" xfId="12658" xr:uid="{37389FC8-C98C-46F1-996A-9EE6BBB69926}"/>
    <cellStyle name="20% - Accent6 5 2 4 5" xfId="12659" xr:uid="{4A5911C8-DE7E-4D88-83E9-158F2CCB09B5}"/>
    <cellStyle name="20% - Accent6 5 2 4 5 2" xfId="12660" xr:uid="{D068CF3F-8AE3-4C3E-BE4B-77CF380A689D}"/>
    <cellStyle name="20% - Accent6 5 2 4 6" xfId="12661" xr:uid="{63737BCA-1A23-44D2-BA0E-D06A4254E4CF}"/>
    <cellStyle name="20% - Accent6 5 2 5" xfId="12662" xr:uid="{B3AF6CF6-4245-4C94-B8F9-4459AE446ED2}"/>
    <cellStyle name="20% - Accent6 5 2 5 2" xfId="12663" xr:uid="{B6A0F621-9F1C-4CC3-91A9-A962230A343A}"/>
    <cellStyle name="20% - Accent6 5 2 5 2 2" xfId="12664" xr:uid="{5EE12A24-CCC4-4271-A933-83DE381481BE}"/>
    <cellStyle name="20% - Accent6 5 2 5 2 2 2" xfId="12665" xr:uid="{7B62A511-7D31-49AE-A5D0-5B92FFB4AF8C}"/>
    <cellStyle name="20% - Accent6 5 2 5 2 3" xfId="12666" xr:uid="{6CE181B1-E001-4F5F-8DE8-DE76B6F13F44}"/>
    <cellStyle name="20% - Accent6 5 2 5 2 3 2" xfId="12667" xr:uid="{83DFED04-60FD-4427-8576-D31015651D11}"/>
    <cellStyle name="20% - Accent6 5 2 5 2 4" xfId="12668" xr:uid="{D6514329-5B77-48D0-9C57-00296B7C4E22}"/>
    <cellStyle name="20% - Accent6 5 2 5 3" xfId="12669" xr:uid="{EF69B8C9-7F35-43AE-9157-D4011E46AA50}"/>
    <cellStyle name="20% - Accent6 5 2 5 3 2" xfId="12670" xr:uid="{278CFC14-F57B-456E-BDC4-FEC9AC0CF5FD}"/>
    <cellStyle name="20% - Accent6 5 2 5 4" xfId="12671" xr:uid="{467BCF0E-D02C-45D1-8DD5-2C7ECB3ADAB2}"/>
    <cellStyle name="20% - Accent6 5 2 5 4 2" xfId="12672" xr:uid="{BD9C2A78-9336-4E96-B956-8CA742F8ACBE}"/>
    <cellStyle name="20% - Accent6 5 2 5 5" xfId="12673" xr:uid="{DF1939CB-EBB2-4162-A666-D5E212ABC711}"/>
    <cellStyle name="20% - Accent6 5 2 5 5 2" xfId="12674" xr:uid="{A22D5398-C5B7-4BBD-89A5-A637E2E039ED}"/>
    <cellStyle name="20% - Accent6 5 2 5 6" xfId="12675" xr:uid="{3BD80331-EDD3-430C-BA21-E54E7B10D869}"/>
    <cellStyle name="20% - Accent6 5 2 6" xfId="12676" xr:uid="{6272320F-6A31-4A13-802D-A6CDD893414D}"/>
    <cellStyle name="20% - Accent6 5 2 6 2" xfId="12677" xr:uid="{B12EDC35-1EF5-4643-9EB7-4D27CFC88326}"/>
    <cellStyle name="20% - Accent6 5 2 6 2 2" xfId="12678" xr:uid="{C612DF83-1F0B-4E39-AB5C-43E37AB970CD}"/>
    <cellStyle name="20% - Accent6 5 2 6 3" xfId="12679" xr:uid="{69752C0D-0427-44F8-A810-0149AE7C893A}"/>
    <cellStyle name="20% - Accent6 5 2 6 3 2" xfId="12680" xr:uid="{655B1E0B-7DEE-47A2-8636-612033EDAB9E}"/>
    <cellStyle name="20% - Accent6 5 2 6 4" xfId="12681" xr:uid="{B73F636E-73A8-4E99-B800-C55D196449C0}"/>
    <cellStyle name="20% - Accent6 5 2 7" xfId="12682" xr:uid="{5E82F60E-DA1D-4C1B-9378-2D8EC8815D32}"/>
    <cellStyle name="20% - Accent6 5 2 7 2" xfId="12683" xr:uid="{B4D22D0B-810A-41B2-9B1D-637029350117}"/>
    <cellStyle name="20% - Accent6 5 2 8" xfId="12684" xr:uid="{AC641E54-1FF8-46BC-974B-6326B9193429}"/>
    <cellStyle name="20% - Accent6 5 2 8 2" xfId="12685" xr:uid="{C8E38F92-A178-46B6-8D07-4221AE04B9F2}"/>
    <cellStyle name="20% - Accent6 5 2 9" xfId="12686" xr:uid="{6B371DB7-5AFF-4969-BE5A-1C1232000268}"/>
    <cellStyle name="20% - Accent6 5 2 9 2" xfId="12687" xr:uid="{98EF203B-914C-4EB7-844E-871E18D854CB}"/>
    <cellStyle name="20% - Accent6 5 3" xfId="12688" xr:uid="{2F9CF086-59F8-4E21-B6DD-A88704991375}"/>
    <cellStyle name="20% - Accent6 5 3 10" xfId="12689" xr:uid="{E7D3A2CA-9865-474A-9BAA-8769F646E281}"/>
    <cellStyle name="20% - Accent6 5 3 11" xfId="12690" xr:uid="{442142F5-806A-4453-995A-F9CEDBC541ED}"/>
    <cellStyle name="20% - Accent6 5 3 2" xfId="12691" xr:uid="{DBE6D8D9-8FA5-42D9-8956-7DE298350209}"/>
    <cellStyle name="20% - Accent6 5 3 2 2" xfId="12692" xr:uid="{45B3E3F6-579E-40C8-8288-45FED2296EB2}"/>
    <cellStyle name="20% - Accent6 5 3 2 2 2" xfId="12693" xr:uid="{FF195965-D10B-4FA2-A8FD-C43822B423E9}"/>
    <cellStyle name="20% - Accent6 5 3 2 2 2 2" xfId="12694" xr:uid="{DD355050-9FC5-4C9C-AF0A-BBAC456A1415}"/>
    <cellStyle name="20% - Accent6 5 3 2 2 3" xfId="12695" xr:uid="{FBCF4332-A2D8-4DF7-8917-7E3A84CD1134}"/>
    <cellStyle name="20% - Accent6 5 3 2 2 3 2" xfId="12696" xr:uid="{D9A724DC-EC85-4883-B11A-497693B8E91F}"/>
    <cellStyle name="20% - Accent6 5 3 2 2 4" xfId="12697" xr:uid="{3BDE3D34-AA23-41C7-9AEA-033B22C9F9D0}"/>
    <cellStyle name="20% - Accent6 5 3 2 3" xfId="12698" xr:uid="{2BC84A6C-D237-4B3A-A82B-8D8DEF061238}"/>
    <cellStyle name="20% - Accent6 5 3 2 3 2" xfId="12699" xr:uid="{BCBE097A-ACF8-4895-B03D-FCE53DD45585}"/>
    <cellStyle name="20% - Accent6 5 3 2 4" xfId="12700" xr:uid="{8F5F007A-845A-4745-8154-B0124EE3870D}"/>
    <cellStyle name="20% - Accent6 5 3 2 4 2" xfId="12701" xr:uid="{DBFF6792-1F41-4E26-B22E-8BC7E7C90888}"/>
    <cellStyle name="20% - Accent6 5 3 2 5" xfId="12702" xr:uid="{4FEAD7B4-B2B9-47A4-87E1-CAB1EA1D0E0A}"/>
    <cellStyle name="20% - Accent6 5 3 2 5 2" xfId="12703" xr:uid="{BFE406EE-A0EC-4CF5-9D7D-EA0D6DE2B1A7}"/>
    <cellStyle name="20% - Accent6 5 3 2 6" xfId="12704" xr:uid="{42A3824F-87E2-4A42-9338-3CB3DE878085}"/>
    <cellStyle name="20% - Accent6 5 3 2 6 2" xfId="12705" xr:uid="{96DA5201-F4FE-4D50-B821-241DD47655C7}"/>
    <cellStyle name="20% - Accent6 5 3 2 7" xfId="12706" xr:uid="{6A5DFDED-621D-4212-8A1A-E67E61011DD1}"/>
    <cellStyle name="20% - Accent6 5 3 2 7 2" xfId="12707" xr:uid="{901DB8A6-1B46-4AC7-8FEE-0C82D6532878}"/>
    <cellStyle name="20% - Accent6 5 3 2 8" xfId="12708" xr:uid="{F068A69B-7DDE-4EC0-B361-16C72C5279B2}"/>
    <cellStyle name="20% - Accent6 5 3 3" xfId="12709" xr:uid="{F70B0319-96C4-4904-96F3-C2F618CD00DD}"/>
    <cellStyle name="20% - Accent6 5 3 3 2" xfId="12710" xr:uid="{BAF3CA9C-AA0C-4904-B78B-96A3A58DEE46}"/>
    <cellStyle name="20% - Accent6 5 3 3 2 2" xfId="12711" xr:uid="{959B599C-2746-403C-8FA9-8664F6DCAD50}"/>
    <cellStyle name="20% - Accent6 5 3 3 2 2 2" xfId="12712" xr:uid="{67166AD2-B68D-4E4A-81F8-D03461C94D68}"/>
    <cellStyle name="20% - Accent6 5 3 3 2 3" xfId="12713" xr:uid="{7FCBDAB9-1607-4B20-AA04-CDE780FB0BC3}"/>
    <cellStyle name="20% - Accent6 5 3 3 2 3 2" xfId="12714" xr:uid="{C93C3392-9FA3-40B6-87EA-57326BB612CD}"/>
    <cellStyle name="20% - Accent6 5 3 3 2 4" xfId="12715" xr:uid="{83FC4703-0507-4E5C-B61E-F7985CA06E95}"/>
    <cellStyle name="20% - Accent6 5 3 3 3" xfId="12716" xr:uid="{C6665215-4961-4C61-BACD-3E0D38B485DB}"/>
    <cellStyle name="20% - Accent6 5 3 3 3 2" xfId="12717" xr:uid="{0BBE045C-C2EE-4772-A0CF-081A19B163E3}"/>
    <cellStyle name="20% - Accent6 5 3 3 4" xfId="12718" xr:uid="{767A0E2A-2514-44B4-9F6B-10A57D316D68}"/>
    <cellStyle name="20% - Accent6 5 3 3 4 2" xfId="12719" xr:uid="{10E082B8-EA8E-4BE9-8FCD-DA10D1575F5F}"/>
    <cellStyle name="20% - Accent6 5 3 3 5" xfId="12720" xr:uid="{496F2859-D1F1-4DD4-8BF3-05355ADE4C44}"/>
    <cellStyle name="20% - Accent6 5 3 3 5 2" xfId="12721" xr:uid="{F4EFF88E-61CD-4F5B-9FEC-2BE51A5B78EA}"/>
    <cellStyle name="20% - Accent6 5 3 3 6" xfId="12722" xr:uid="{96DB85E3-F3B9-4B71-81AB-B609300C952C}"/>
    <cellStyle name="20% - Accent6 5 3 4" xfId="12723" xr:uid="{A89E043F-6C87-4BCE-919B-BE1CBF5C9D55}"/>
    <cellStyle name="20% - Accent6 5 3 4 2" xfId="12724" xr:uid="{4B87639B-BE51-401C-A645-A9740D0458F5}"/>
    <cellStyle name="20% - Accent6 5 3 4 2 2" xfId="12725" xr:uid="{71680E22-BE50-407B-86A8-03F570740352}"/>
    <cellStyle name="20% - Accent6 5 3 4 3" xfId="12726" xr:uid="{C60F94D5-9A4D-4E49-947A-4033B9DC3C82}"/>
    <cellStyle name="20% - Accent6 5 3 4 3 2" xfId="12727" xr:uid="{BBB74E24-14F9-41B3-808F-E40DEB12142B}"/>
    <cellStyle name="20% - Accent6 5 3 4 4" xfId="12728" xr:uid="{B38C7C53-F947-4129-8196-AB19E4954072}"/>
    <cellStyle name="20% - Accent6 5 3 5" xfId="12729" xr:uid="{5B3C7836-08FE-4D22-BF24-88490F9D0839}"/>
    <cellStyle name="20% - Accent6 5 3 5 2" xfId="12730" xr:uid="{853617DA-4BFD-47CC-B49D-371D17EB1BBE}"/>
    <cellStyle name="20% - Accent6 5 3 6" xfId="12731" xr:uid="{3CEBB711-3E43-4280-BFC7-369039FFC80E}"/>
    <cellStyle name="20% - Accent6 5 3 6 2" xfId="12732" xr:uid="{B540C1B9-D0F0-4641-840B-106C042BE781}"/>
    <cellStyle name="20% - Accent6 5 3 7" xfId="12733" xr:uid="{D333960C-29A4-4EB2-965D-ABD8333738B7}"/>
    <cellStyle name="20% - Accent6 5 3 7 2" xfId="12734" xr:uid="{2A16C642-E421-4157-8C15-CB963F2A1736}"/>
    <cellStyle name="20% - Accent6 5 3 8" xfId="12735" xr:uid="{80457A0D-5AC8-4A66-A621-FA92897556FD}"/>
    <cellStyle name="20% - Accent6 5 3 8 2" xfId="12736" xr:uid="{46FE53F2-F07D-4E7B-9FF8-C3BD25AF8E5D}"/>
    <cellStyle name="20% - Accent6 5 3 9" xfId="12737" xr:uid="{BAD73FBD-3645-4602-BA21-A1014F449F36}"/>
    <cellStyle name="20% - Accent6 5 3 9 2" xfId="12738" xr:uid="{AEC62E85-1292-4B76-8FD6-FE7C32342012}"/>
    <cellStyle name="20% - Accent6 5 4" xfId="12739" xr:uid="{878748A4-E4D1-4BCF-BD24-8E611E6CB833}"/>
    <cellStyle name="20% - Accent6 5 4 10" xfId="12740" xr:uid="{B8CACE8D-A406-44DE-A388-28E0581DA7FD}"/>
    <cellStyle name="20% - Accent6 5 4 2" xfId="12741" xr:uid="{C6C0D21B-D2EC-43BA-A90A-E2DC5928E1F6}"/>
    <cellStyle name="20% - Accent6 5 4 2 2" xfId="12742" xr:uid="{2968DCD9-C509-4E64-8BAC-D5D6F9E5CB3D}"/>
    <cellStyle name="20% - Accent6 5 4 2 2 2" xfId="12743" xr:uid="{44B5B21C-E883-469A-AD1C-CFCDC304095D}"/>
    <cellStyle name="20% - Accent6 5 4 2 2 2 2" xfId="12744" xr:uid="{6BB4B80B-7DFC-4A3E-B69C-15514C6E4297}"/>
    <cellStyle name="20% - Accent6 5 4 2 2 3" xfId="12745" xr:uid="{5E8A255F-ADBD-4FED-A92E-FA22EDFB9EF2}"/>
    <cellStyle name="20% - Accent6 5 4 2 2 3 2" xfId="12746" xr:uid="{028880D8-92F0-436A-9A2E-95EF49B7DF2D}"/>
    <cellStyle name="20% - Accent6 5 4 2 2 4" xfId="12747" xr:uid="{4003F208-22D0-4A7D-ADFD-60188DFACB67}"/>
    <cellStyle name="20% - Accent6 5 4 2 3" xfId="12748" xr:uid="{0A48DDC0-77A1-4F05-B8E8-AD7BC562CCEA}"/>
    <cellStyle name="20% - Accent6 5 4 2 3 2" xfId="12749" xr:uid="{211C1697-2C83-4E01-BB13-0036F69E6680}"/>
    <cellStyle name="20% - Accent6 5 4 2 4" xfId="12750" xr:uid="{5C7C6239-186A-4CCF-8211-246AE6A60556}"/>
    <cellStyle name="20% - Accent6 5 4 2 4 2" xfId="12751" xr:uid="{A7BAB069-B839-4DCC-84C5-4D00A3F11C40}"/>
    <cellStyle name="20% - Accent6 5 4 2 5" xfId="12752" xr:uid="{55132E68-E42B-42A9-AA94-36F2C24FDED4}"/>
    <cellStyle name="20% - Accent6 5 4 2 5 2" xfId="12753" xr:uid="{0E32059C-8D6B-4625-BF7E-9D259D138A09}"/>
    <cellStyle name="20% - Accent6 5 4 2 6" xfId="12754" xr:uid="{17FA2728-42D3-4798-94CC-447DE17105CC}"/>
    <cellStyle name="20% - Accent6 5 4 3" xfId="12755" xr:uid="{2EDCFEA0-7668-40CC-A095-5DE016E0D40A}"/>
    <cellStyle name="20% - Accent6 5 4 3 2" xfId="12756" xr:uid="{40345D21-B97B-423B-945A-A2DE8DAE132F}"/>
    <cellStyle name="20% - Accent6 5 4 3 2 2" xfId="12757" xr:uid="{25E84798-6D11-4ECF-9489-E42DB6F863FD}"/>
    <cellStyle name="20% - Accent6 5 4 3 2 2 2" xfId="12758" xr:uid="{CE4E04C2-9D15-423D-BE6F-049D675045D2}"/>
    <cellStyle name="20% - Accent6 5 4 3 2 3" xfId="12759" xr:uid="{9AD52F03-D077-4F64-A907-4B5837D92DA6}"/>
    <cellStyle name="20% - Accent6 5 4 3 2 3 2" xfId="12760" xr:uid="{E7289ECB-52BE-4742-ABE5-84483206A6D7}"/>
    <cellStyle name="20% - Accent6 5 4 3 2 4" xfId="12761" xr:uid="{90635B1A-B62D-44AE-BC08-4EC3916299B2}"/>
    <cellStyle name="20% - Accent6 5 4 3 3" xfId="12762" xr:uid="{799FE017-DAD3-484C-96FD-1C19C8F8FAEF}"/>
    <cellStyle name="20% - Accent6 5 4 3 3 2" xfId="12763" xr:uid="{9A175585-24BD-452A-8F9F-8920D5ED9B8E}"/>
    <cellStyle name="20% - Accent6 5 4 3 4" xfId="12764" xr:uid="{AC1321C4-6D3D-45AC-908E-F91E0813574A}"/>
    <cellStyle name="20% - Accent6 5 4 3 4 2" xfId="12765" xr:uid="{B888BAEB-9C08-4EDC-AB7F-E57C93A505C3}"/>
    <cellStyle name="20% - Accent6 5 4 3 5" xfId="12766" xr:uid="{ADA07653-2F0A-4300-BF0C-324277B48D37}"/>
    <cellStyle name="20% - Accent6 5 4 3 5 2" xfId="12767" xr:uid="{8F8A2B14-BFFF-4DA4-AF2C-40800AB223A0}"/>
    <cellStyle name="20% - Accent6 5 4 3 6" xfId="12768" xr:uid="{B126E88E-917D-4B61-9357-9B6E8FDFC274}"/>
    <cellStyle name="20% - Accent6 5 4 4" xfId="12769" xr:uid="{3B835434-6E0A-4EB5-9CE6-044883B16E4C}"/>
    <cellStyle name="20% - Accent6 5 4 4 2" xfId="12770" xr:uid="{FDD352E7-5894-4A58-B564-725E4906208C}"/>
    <cellStyle name="20% - Accent6 5 4 4 2 2" xfId="12771" xr:uid="{E584F4D8-9FA4-4627-82D7-946EB4A380C9}"/>
    <cellStyle name="20% - Accent6 5 4 4 3" xfId="12772" xr:uid="{E63CE671-3142-4747-BCD2-1A1CECEE839D}"/>
    <cellStyle name="20% - Accent6 5 4 4 3 2" xfId="12773" xr:uid="{C3FB850C-5FBE-46DC-84B5-5429BA8301FE}"/>
    <cellStyle name="20% - Accent6 5 4 4 4" xfId="12774" xr:uid="{D2BEB749-867D-4751-ACDC-5F9775F860B9}"/>
    <cellStyle name="20% - Accent6 5 4 5" xfId="12775" xr:uid="{BE8E6F29-FEA3-427D-9171-F28885212877}"/>
    <cellStyle name="20% - Accent6 5 4 5 2" xfId="12776" xr:uid="{EE98E215-2E24-4268-994F-C178A41F8AFF}"/>
    <cellStyle name="20% - Accent6 5 4 6" xfId="12777" xr:uid="{ABCBAF14-20CF-4F0F-9841-F07352289A65}"/>
    <cellStyle name="20% - Accent6 5 4 6 2" xfId="12778" xr:uid="{C176309C-0906-4F76-AC89-D00E57E31BF7}"/>
    <cellStyle name="20% - Accent6 5 4 7" xfId="12779" xr:uid="{590DF896-D856-4D51-8E66-94CEB092013A}"/>
    <cellStyle name="20% - Accent6 5 4 7 2" xfId="12780" xr:uid="{BF67CF86-9071-4E8D-9E0B-2BD62B3F2C44}"/>
    <cellStyle name="20% - Accent6 5 4 8" xfId="12781" xr:uid="{6CCE64CD-07C1-4196-AEAA-76E7467240F8}"/>
    <cellStyle name="20% - Accent6 5 4 8 2" xfId="12782" xr:uid="{8D866EB4-F0BB-490F-A5FF-32FFBDAFEE84}"/>
    <cellStyle name="20% - Accent6 5 4 9" xfId="12783" xr:uid="{758136C5-C25C-4605-9666-AB62DEDFD176}"/>
    <cellStyle name="20% - Accent6 5 4 9 2" xfId="12784" xr:uid="{198C6B39-6712-413D-A090-DBE65AD5DC61}"/>
    <cellStyle name="20% - Accent6 5 5" xfId="12785" xr:uid="{42B42D0F-A766-4D70-9B66-A346D9AB36DC}"/>
    <cellStyle name="20% - Accent6 5 5 2" xfId="12786" xr:uid="{B9BB1E20-9621-45B0-8477-91EEE74C30E0}"/>
    <cellStyle name="20% - Accent6 5 5 2 2" xfId="12787" xr:uid="{96E148CE-BE63-4886-AB2A-58660924D48E}"/>
    <cellStyle name="20% - Accent6 5 5 2 2 2" xfId="12788" xr:uid="{63055446-E5C7-4B2E-A3F2-C91883549A64}"/>
    <cellStyle name="20% - Accent6 5 5 2 2 2 2" xfId="12789" xr:uid="{3B7C62A7-8FAC-4019-B6CB-0DE57B118C8D}"/>
    <cellStyle name="20% - Accent6 5 5 2 2 3" xfId="12790" xr:uid="{F4A0E95F-CE12-4EE3-8D38-E4DF70B91086}"/>
    <cellStyle name="20% - Accent6 5 5 2 2 3 2" xfId="12791" xr:uid="{02A21D2E-4355-49D6-9DAF-6796C7D72609}"/>
    <cellStyle name="20% - Accent6 5 5 2 2 4" xfId="12792" xr:uid="{1E7741FE-46BD-4349-BBED-0B54C9FE2F5A}"/>
    <cellStyle name="20% - Accent6 5 5 2 3" xfId="12793" xr:uid="{F709E67E-B824-4500-B9ED-45C5BE6D7898}"/>
    <cellStyle name="20% - Accent6 5 5 2 3 2" xfId="12794" xr:uid="{E264B9E3-E5DA-46C1-A63C-55109433E464}"/>
    <cellStyle name="20% - Accent6 5 5 2 4" xfId="12795" xr:uid="{081D84D1-8C16-4EE6-82C8-01BD555368EB}"/>
    <cellStyle name="20% - Accent6 5 5 2 4 2" xfId="12796" xr:uid="{0A377DB9-15D6-4976-A852-073FFC8B8E95}"/>
    <cellStyle name="20% - Accent6 5 5 2 5" xfId="12797" xr:uid="{51D18AE5-8F6E-4A7A-8D46-C340171F6535}"/>
    <cellStyle name="20% - Accent6 5 5 2 5 2" xfId="12798" xr:uid="{758779EB-6A40-4266-8D6B-8E551AA1EA52}"/>
    <cellStyle name="20% - Accent6 5 5 2 6" xfId="12799" xr:uid="{7FC8C8A8-8889-490F-8FB3-C1D9ABBACB05}"/>
    <cellStyle name="20% - Accent6 5 5 3" xfId="12800" xr:uid="{232F64BF-E0D5-4EC9-BB04-DC8A968B20A6}"/>
    <cellStyle name="20% - Accent6 5 5 3 2" xfId="12801" xr:uid="{8F50FA43-2BC0-460B-A1AF-84B4147FFCEA}"/>
    <cellStyle name="20% - Accent6 5 5 3 2 2" xfId="12802" xr:uid="{C056C683-D09D-44BB-A490-3B5A90412F5B}"/>
    <cellStyle name="20% - Accent6 5 5 3 2 2 2" xfId="12803" xr:uid="{B0BF4FE9-4E1F-44ED-A2EC-87BA2A241569}"/>
    <cellStyle name="20% - Accent6 5 5 3 2 3" xfId="12804" xr:uid="{BC2C964A-20BC-4DFB-BB5F-7814EEBE4D4B}"/>
    <cellStyle name="20% - Accent6 5 5 3 2 3 2" xfId="12805" xr:uid="{19570819-FCD0-4247-B108-50CA290A8397}"/>
    <cellStyle name="20% - Accent6 5 5 3 2 4" xfId="12806" xr:uid="{5422DADB-4C25-4E88-9DE2-726504D9D3E6}"/>
    <cellStyle name="20% - Accent6 5 5 3 3" xfId="12807" xr:uid="{B7D73050-5524-4A0E-A82F-A1B5DA3B0234}"/>
    <cellStyle name="20% - Accent6 5 5 3 3 2" xfId="12808" xr:uid="{2645EB22-4ACA-4300-B63C-D66FF38D0286}"/>
    <cellStyle name="20% - Accent6 5 5 3 4" xfId="12809" xr:uid="{CAE0BD2A-A075-4AB0-8271-09311A6A1F61}"/>
    <cellStyle name="20% - Accent6 5 5 3 4 2" xfId="12810" xr:uid="{EB1E5A4A-B084-4B10-A042-E765C8DD1DE9}"/>
    <cellStyle name="20% - Accent6 5 5 3 5" xfId="12811" xr:uid="{3F1BD77E-08DF-449D-8568-701C515AF9E3}"/>
    <cellStyle name="20% - Accent6 5 5 3 5 2" xfId="12812" xr:uid="{B6F6C53C-5FD4-47FD-B0FC-6B7EE6A4259A}"/>
    <cellStyle name="20% - Accent6 5 5 3 6" xfId="12813" xr:uid="{D71423C9-638F-4569-B0B0-3B05119684F4}"/>
    <cellStyle name="20% - Accent6 5 5 4" xfId="12814" xr:uid="{01EB3097-7BBB-4E0B-8F96-A4BF2F1E8691}"/>
    <cellStyle name="20% - Accent6 5 5 4 2" xfId="12815" xr:uid="{12BD4C75-B0B6-45E7-8318-AA0866FAAA7C}"/>
    <cellStyle name="20% - Accent6 5 5 4 2 2" xfId="12816" xr:uid="{348F6D0F-9BB1-4011-8202-4715B6065D37}"/>
    <cellStyle name="20% - Accent6 5 5 4 3" xfId="12817" xr:uid="{743BA52C-1C85-4AED-9DA2-B5FD2687E58F}"/>
    <cellStyle name="20% - Accent6 5 5 4 3 2" xfId="12818" xr:uid="{4AA86592-2225-47FD-AA2B-DF8B49D2DB8F}"/>
    <cellStyle name="20% - Accent6 5 5 4 4" xfId="12819" xr:uid="{35CEE85A-2E25-4214-9858-0D3B06D99B16}"/>
    <cellStyle name="20% - Accent6 5 5 5" xfId="12820" xr:uid="{38523046-CECF-4C44-A170-549F36B52799}"/>
    <cellStyle name="20% - Accent6 5 5 5 2" xfId="12821" xr:uid="{D9FEB40E-9E84-4587-83AE-2ED2BB915658}"/>
    <cellStyle name="20% - Accent6 5 5 6" xfId="12822" xr:uid="{84D67171-9200-4761-BFB6-33CCB377DAC0}"/>
    <cellStyle name="20% - Accent6 5 5 6 2" xfId="12823" xr:uid="{DC9095AF-B1B2-4BEA-9CE0-533A430171CA}"/>
    <cellStyle name="20% - Accent6 5 5 7" xfId="12824" xr:uid="{AC651ABE-E61D-4F0F-B7D7-08B102E97741}"/>
    <cellStyle name="20% - Accent6 5 5 7 2" xfId="12825" xr:uid="{38E887D2-C0B4-4539-A832-3E2886220F67}"/>
    <cellStyle name="20% - Accent6 5 5 8" xfId="12826" xr:uid="{078EFFE7-E60E-4FDB-84B5-D511353CE54D}"/>
    <cellStyle name="20% - Accent6 5 6" xfId="12827" xr:uid="{BCBB5D7E-1B4D-4950-AC03-2BE7943008E8}"/>
    <cellStyle name="20% - Accent6 5 6 2" xfId="12828" xr:uid="{F1921976-D11F-447A-98E0-9736438E40A5}"/>
    <cellStyle name="20% - Accent6 5 6 2 2" xfId="12829" xr:uid="{E4520597-D779-4CB6-97C7-43237740FE04}"/>
    <cellStyle name="20% - Accent6 5 6 2 2 2" xfId="12830" xr:uid="{CCA6CEFE-74DD-43FE-8FE7-445918CE679C}"/>
    <cellStyle name="20% - Accent6 5 6 2 3" xfId="12831" xr:uid="{205A1ADC-5803-464E-AF17-F5970166792D}"/>
    <cellStyle name="20% - Accent6 5 6 2 3 2" xfId="12832" xr:uid="{D32F04A1-BBF7-4279-BB12-AA911111DBB7}"/>
    <cellStyle name="20% - Accent6 5 6 2 4" xfId="12833" xr:uid="{194C468C-2124-4552-A90D-B6F273921BAD}"/>
    <cellStyle name="20% - Accent6 5 6 3" xfId="12834" xr:uid="{2F1F9FC9-3F80-4375-B807-34DBBCC22181}"/>
    <cellStyle name="20% - Accent6 5 6 3 2" xfId="12835" xr:uid="{06E32519-7FB0-47B8-A08D-288569431546}"/>
    <cellStyle name="20% - Accent6 5 6 4" xfId="12836" xr:uid="{BCC88426-7AC7-4BBE-AE9C-35BC253A4888}"/>
    <cellStyle name="20% - Accent6 5 6 4 2" xfId="12837" xr:uid="{C822D901-62A4-47AC-BB6A-55B8CFE1A528}"/>
    <cellStyle name="20% - Accent6 5 6 5" xfId="12838" xr:uid="{67BF2800-ABAB-4D84-B94B-D5CEFE2A7940}"/>
    <cellStyle name="20% - Accent6 5 6 5 2" xfId="12839" xr:uid="{6D30D2C3-BA68-4F6D-8711-774F1838F2A1}"/>
    <cellStyle name="20% - Accent6 5 6 6" xfId="12840" xr:uid="{E04E7583-BA47-41B2-A575-3BA631951982}"/>
    <cellStyle name="20% - Accent6 5 7" xfId="12841" xr:uid="{E6402D92-79E4-4ABD-94CD-509032C77803}"/>
    <cellStyle name="20% - Accent6 5 7 2" xfId="12842" xr:uid="{4777FC5B-6AE5-457F-97CE-4CAFD097A3BA}"/>
    <cellStyle name="20% - Accent6 5 7 2 2" xfId="12843" xr:uid="{F4E1FC2D-807B-4117-B100-078D7823E688}"/>
    <cellStyle name="20% - Accent6 5 7 2 2 2" xfId="12844" xr:uid="{C1BCB7AA-D9F2-48A5-8ED3-F67183FD19A5}"/>
    <cellStyle name="20% - Accent6 5 7 2 3" xfId="12845" xr:uid="{75A4C560-4429-4825-B26B-822901FA8952}"/>
    <cellStyle name="20% - Accent6 5 7 2 3 2" xfId="12846" xr:uid="{3ECDB8EF-A668-4991-8C8A-F8EED9AA1234}"/>
    <cellStyle name="20% - Accent6 5 7 2 4" xfId="12847" xr:uid="{7C1107E3-AD15-4ADA-A54C-F7E837D3B5A2}"/>
    <cellStyle name="20% - Accent6 5 7 3" xfId="12848" xr:uid="{4D41C56E-3DF3-41B4-BA9D-3F4B24DF04BE}"/>
    <cellStyle name="20% - Accent6 5 7 3 2" xfId="12849" xr:uid="{9F8C8B91-A3DD-4611-8ECF-7E0D44725739}"/>
    <cellStyle name="20% - Accent6 5 7 4" xfId="12850" xr:uid="{733D4803-4301-499E-8E34-65161A46DF95}"/>
    <cellStyle name="20% - Accent6 5 7 4 2" xfId="12851" xr:uid="{409F03BD-A072-4679-A1B4-1FB4658F01CA}"/>
    <cellStyle name="20% - Accent6 5 7 5" xfId="12852" xr:uid="{DF1824C9-0798-4C04-9B54-FCBDD3E8895F}"/>
    <cellStyle name="20% - Accent6 5 7 5 2" xfId="12853" xr:uid="{9F65D9BF-7474-4A79-98B7-72D1D013D01C}"/>
    <cellStyle name="20% - Accent6 5 7 6" xfId="12854" xr:uid="{BA74C762-0367-4A0C-8C49-B894D32E8409}"/>
    <cellStyle name="20% - Accent6 5 8" xfId="12855" xr:uid="{2665EF8B-E6DC-483D-9CDF-88E6355B6A2D}"/>
    <cellStyle name="20% - Accent6 5 8 2" xfId="12856" xr:uid="{AE74DE2F-577D-4F77-A5E3-37CE009DC0DD}"/>
    <cellStyle name="20% - Accent6 5 8 2 2" xfId="12857" xr:uid="{40E58974-8D86-43B5-B1E2-9E55D56F506D}"/>
    <cellStyle name="20% - Accent6 5 8 3" xfId="12858" xr:uid="{C74FDB3C-B469-461F-AFA5-AF607DAB8E9A}"/>
    <cellStyle name="20% - Accent6 5 8 3 2" xfId="12859" xr:uid="{8D640129-9835-4E7C-BB43-FC6C04BA9BB9}"/>
    <cellStyle name="20% - Accent6 5 8 4" xfId="12860" xr:uid="{2597B7D8-94E3-4ADD-94D3-BB5CAE69279F}"/>
    <cellStyle name="20% - Accent6 5 9" xfId="12861" xr:uid="{B592B139-CE16-4987-9ACB-7C45070DCF7E}"/>
    <cellStyle name="20% - Accent6 5 9 2" xfId="12862" xr:uid="{24A1D690-3ECF-4E5B-933F-5143E24C32C2}"/>
    <cellStyle name="20% - Accent6 6" xfId="12863" xr:uid="{B8EDEBC2-7D22-4C20-81B5-CB2E80AEABC4}"/>
    <cellStyle name="20% - Accent6 6 10" xfId="12864" xr:uid="{87EFACD8-5ADA-4CE8-A0C8-19B40854DEDC}"/>
    <cellStyle name="20% - Accent6 6 10 2" xfId="12865" xr:uid="{88701D94-45C2-4E66-B9A4-EDB7FC5E018B}"/>
    <cellStyle name="20% - Accent6 6 11" xfId="12866" xr:uid="{C422D0E5-6C6E-4FBB-9622-C592989B0B28}"/>
    <cellStyle name="20% - Accent6 6 11 2" xfId="12867" xr:uid="{BD0F11BB-7BC7-48C8-9D12-E9C893C833AE}"/>
    <cellStyle name="20% - Accent6 6 12" xfId="12868" xr:uid="{939A53BF-32F1-4B14-B986-69142720D502}"/>
    <cellStyle name="20% - Accent6 6 12 2" xfId="12869" xr:uid="{4401967C-0C2A-427B-A50E-C372428886D4}"/>
    <cellStyle name="20% - Accent6 6 13" xfId="12870" xr:uid="{62681941-B612-45BC-A69A-824F9F5C2EB5}"/>
    <cellStyle name="20% - Accent6 6 14" xfId="12871" xr:uid="{75105A00-2B03-4E22-A718-E99694A8D161}"/>
    <cellStyle name="20% - Accent6 6 2" xfId="12872" xr:uid="{6E432870-3ED4-469D-BB64-605E20D8E06F}"/>
    <cellStyle name="20% - Accent6 6 2 10" xfId="12873" xr:uid="{23D5B208-2716-4CCD-B68C-417F350003C9}"/>
    <cellStyle name="20% - Accent6 6 2 11" xfId="12874" xr:uid="{FE838F36-0979-4EFC-93C8-C82C29BA3DEC}"/>
    <cellStyle name="20% - Accent6 6 2 2" xfId="12875" xr:uid="{7A85B407-A9F1-4859-B10C-FA0918803AAA}"/>
    <cellStyle name="20% - Accent6 6 2 2 2" xfId="12876" xr:uid="{76D0C911-F6E2-46AB-BA1B-6B2E38CA08DA}"/>
    <cellStyle name="20% - Accent6 6 2 2 2 2" xfId="12877" xr:uid="{B3B88AF7-204B-4399-8F10-B484A068B9E6}"/>
    <cellStyle name="20% - Accent6 6 2 2 2 2 2" xfId="12878" xr:uid="{B6D08FCD-F092-4AB1-8D5B-ED089D53F46E}"/>
    <cellStyle name="20% - Accent6 6 2 2 2 3" xfId="12879" xr:uid="{8DEFB52E-486A-442C-8A6A-70DAEED90FC4}"/>
    <cellStyle name="20% - Accent6 6 2 2 2 3 2" xfId="12880" xr:uid="{807E1810-E704-4CFC-86BD-CCBDCB6F0A71}"/>
    <cellStyle name="20% - Accent6 6 2 2 2 4" xfId="12881" xr:uid="{E07F003D-FF3F-438A-98C6-0CCB6A84A7BF}"/>
    <cellStyle name="20% - Accent6 6 2 2 3" xfId="12882" xr:uid="{D4A4A8BE-EF97-419D-921F-37435750B692}"/>
    <cellStyle name="20% - Accent6 6 2 2 3 2" xfId="12883" xr:uid="{6F7DFA9B-8FA8-4A5B-A0BE-D6DFCA8BC8F4}"/>
    <cellStyle name="20% - Accent6 6 2 2 4" xfId="12884" xr:uid="{C3BBE4F9-F59F-4D14-B3F6-161F4D758376}"/>
    <cellStyle name="20% - Accent6 6 2 2 4 2" xfId="12885" xr:uid="{0E8B3441-8D46-47B0-BB3A-38E3F2659D64}"/>
    <cellStyle name="20% - Accent6 6 2 2 5" xfId="12886" xr:uid="{08F7E8D8-2EE0-4F73-A365-141B487BC919}"/>
    <cellStyle name="20% - Accent6 6 2 2 5 2" xfId="12887" xr:uid="{91534E1A-C518-47EA-8E81-CF69C663EC15}"/>
    <cellStyle name="20% - Accent6 6 2 2 6" xfId="12888" xr:uid="{CAD14701-A0FE-4CD0-A783-D8C7ACA9982E}"/>
    <cellStyle name="20% - Accent6 6 2 2 6 2" xfId="12889" xr:uid="{18944DD5-D5B6-4F3F-A6C1-EAAB20CB56DC}"/>
    <cellStyle name="20% - Accent6 6 2 2 7" xfId="12890" xr:uid="{39812FFD-1598-4CED-B959-1052F4DFE927}"/>
    <cellStyle name="20% - Accent6 6 2 2 7 2" xfId="12891" xr:uid="{F754D229-193D-4A6C-A124-C6901E1761DA}"/>
    <cellStyle name="20% - Accent6 6 2 2 8" xfId="12892" xr:uid="{43182A0E-599F-4A1C-9C9D-9CB2A174D584}"/>
    <cellStyle name="20% - Accent6 6 2 3" xfId="12893" xr:uid="{B63D8654-96C9-4A22-9E76-5503E1AFD737}"/>
    <cellStyle name="20% - Accent6 6 2 3 2" xfId="12894" xr:uid="{C73BA3A1-899D-450D-95F6-4F6D8F166BDB}"/>
    <cellStyle name="20% - Accent6 6 2 3 2 2" xfId="12895" xr:uid="{6C671C12-A235-4521-ABC5-7C3A6E51CCDD}"/>
    <cellStyle name="20% - Accent6 6 2 3 2 2 2" xfId="12896" xr:uid="{8B603421-F4E8-4956-8DAA-FC88F0F30E34}"/>
    <cellStyle name="20% - Accent6 6 2 3 2 3" xfId="12897" xr:uid="{599C97E1-2EA2-4FF6-A112-E823CA41CE1B}"/>
    <cellStyle name="20% - Accent6 6 2 3 2 3 2" xfId="12898" xr:uid="{47B13D9A-D50F-4D89-8941-8CBE8A628DB6}"/>
    <cellStyle name="20% - Accent6 6 2 3 2 4" xfId="12899" xr:uid="{7E6D174C-E11E-4482-924B-9EFEB25F50E0}"/>
    <cellStyle name="20% - Accent6 6 2 3 3" xfId="12900" xr:uid="{EE0E2C98-8B94-48D4-A420-2572A7E6FEF2}"/>
    <cellStyle name="20% - Accent6 6 2 3 3 2" xfId="12901" xr:uid="{145EA5A3-1AA4-48D9-9C74-C4F0B4ED2174}"/>
    <cellStyle name="20% - Accent6 6 2 3 4" xfId="12902" xr:uid="{1CCB4416-5C30-4CF8-A7CD-0E1E75CC8CED}"/>
    <cellStyle name="20% - Accent6 6 2 3 4 2" xfId="12903" xr:uid="{B8589221-A09B-4CEE-9746-FCDEE2DA14EE}"/>
    <cellStyle name="20% - Accent6 6 2 3 5" xfId="12904" xr:uid="{5B31FF0C-F70B-4433-8FC4-2F6D26845B30}"/>
    <cellStyle name="20% - Accent6 6 2 3 5 2" xfId="12905" xr:uid="{214D290D-621A-4442-9CC0-DD3E0803D281}"/>
    <cellStyle name="20% - Accent6 6 2 3 6" xfId="12906" xr:uid="{81F5198F-ED11-4037-8F35-88F08AD9581E}"/>
    <cellStyle name="20% - Accent6 6 2 4" xfId="12907" xr:uid="{4D25DB95-6AFA-4218-A85E-399939B72483}"/>
    <cellStyle name="20% - Accent6 6 2 4 2" xfId="12908" xr:uid="{10DCDD2C-4C8E-47B0-85B4-CE711F4E3932}"/>
    <cellStyle name="20% - Accent6 6 2 4 2 2" xfId="12909" xr:uid="{A0B84E39-8885-4768-AF51-B1E10B4A3A18}"/>
    <cellStyle name="20% - Accent6 6 2 4 3" xfId="12910" xr:uid="{901FEA1E-706B-4044-82A8-41A875EF0465}"/>
    <cellStyle name="20% - Accent6 6 2 4 3 2" xfId="12911" xr:uid="{7F5E5A17-75ED-4C6D-A0B6-2CD25FEAB68E}"/>
    <cellStyle name="20% - Accent6 6 2 4 4" xfId="12912" xr:uid="{3AF11ADF-349F-4843-B6B0-D71C746BE4BC}"/>
    <cellStyle name="20% - Accent6 6 2 5" xfId="12913" xr:uid="{AA150CAA-25CA-4E98-B7AD-42B73AF6F30D}"/>
    <cellStyle name="20% - Accent6 6 2 5 2" xfId="12914" xr:uid="{B81EBBBB-CE1E-4ABE-9CC9-E20D25B0D886}"/>
    <cellStyle name="20% - Accent6 6 2 6" xfId="12915" xr:uid="{7A1AAF9F-670C-4BE7-B822-BD819BF50B3A}"/>
    <cellStyle name="20% - Accent6 6 2 6 2" xfId="12916" xr:uid="{137F7F08-9427-4662-8B3D-908B561481A4}"/>
    <cellStyle name="20% - Accent6 6 2 7" xfId="12917" xr:uid="{DD29A383-3401-4353-A40A-6BA27FE56781}"/>
    <cellStyle name="20% - Accent6 6 2 7 2" xfId="12918" xr:uid="{2805C6BC-57D7-4AF7-9A8D-F983358D05EA}"/>
    <cellStyle name="20% - Accent6 6 2 8" xfId="12919" xr:uid="{1A38070F-7F9F-498D-836B-098F7694E30B}"/>
    <cellStyle name="20% - Accent6 6 2 8 2" xfId="12920" xr:uid="{3AEF62C7-B2D0-4B3B-B4FC-5A905A3FE492}"/>
    <cellStyle name="20% - Accent6 6 2 9" xfId="12921" xr:uid="{FA749B2D-4860-460E-88A4-86A0B0E4F0B2}"/>
    <cellStyle name="20% - Accent6 6 2 9 2" xfId="12922" xr:uid="{2FFC0CF7-671D-4E5E-B60F-47A8A2DDF332}"/>
    <cellStyle name="20% - Accent6 6 3" xfId="12923" xr:uid="{51DE48BD-45A6-464D-9DD6-66FFFF7E1624}"/>
    <cellStyle name="20% - Accent6 6 3 10" xfId="12924" xr:uid="{EB3DFCD1-0A67-4D89-AB9F-19C26EF78EC9}"/>
    <cellStyle name="20% - Accent6 6 3 2" xfId="12925" xr:uid="{5A81EA5B-0359-43F0-B955-A2ECCFE822A0}"/>
    <cellStyle name="20% - Accent6 6 3 2 2" xfId="12926" xr:uid="{780846A2-8CCF-42B4-9D01-453F3009B62B}"/>
    <cellStyle name="20% - Accent6 6 3 2 2 2" xfId="12927" xr:uid="{1F550191-1A8C-4344-8EB2-B7A52A0B26A8}"/>
    <cellStyle name="20% - Accent6 6 3 2 2 2 2" xfId="12928" xr:uid="{74ACD35D-EA50-412B-A8BF-8550EDAAC42E}"/>
    <cellStyle name="20% - Accent6 6 3 2 2 3" xfId="12929" xr:uid="{E81A8E68-4A4C-4A06-A0F3-8A30C265BB05}"/>
    <cellStyle name="20% - Accent6 6 3 2 2 3 2" xfId="12930" xr:uid="{0FC9E0B7-2752-4E35-BFAC-1236769C3014}"/>
    <cellStyle name="20% - Accent6 6 3 2 2 4" xfId="12931" xr:uid="{B2E9B413-8553-4C22-A038-5302605A31A4}"/>
    <cellStyle name="20% - Accent6 6 3 2 3" xfId="12932" xr:uid="{338CEA91-2E0A-4270-A04C-4BD2CE5A0D6B}"/>
    <cellStyle name="20% - Accent6 6 3 2 3 2" xfId="12933" xr:uid="{389DE039-A350-4FC8-97AE-A0E0DAAD6A23}"/>
    <cellStyle name="20% - Accent6 6 3 2 4" xfId="12934" xr:uid="{D0BCAC6C-07A8-40BD-B7E8-71F8EE1CDBC9}"/>
    <cellStyle name="20% - Accent6 6 3 2 4 2" xfId="12935" xr:uid="{AF727A26-DC28-4FC2-B440-7F87DC18C2A5}"/>
    <cellStyle name="20% - Accent6 6 3 2 5" xfId="12936" xr:uid="{C28103FA-6359-4E52-8185-41C46AC65FEB}"/>
    <cellStyle name="20% - Accent6 6 3 2 5 2" xfId="12937" xr:uid="{38DC0C3E-C15B-4EA6-AE8C-D5E2A047FFCD}"/>
    <cellStyle name="20% - Accent6 6 3 2 6" xfId="12938" xr:uid="{0FB2DA61-EA13-4AE3-81C7-3EE48868BA19}"/>
    <cellStyle name="20% - Accent6 6 3 2 6 2" xfId="12939" xr:uid="{73001BB6-1AFE-4C7F-ACC4-EF31E4F8ABA4}"/>
    <cellStyle name="20% - Accent6 6 3 2 7" xfId="12940" xr:uid="{F7D0B6D1-031A-40E5-A210-E5DE1E02CD2F}"/>
    <cellStyle name="20% - Accent6 6 3 2 7 2" xfId="12941" xr:uid="{D8519FAE-0567-4552-8E91-E9D85901C4B3}"/>
    <cellStyle name="20% - Accent6 6 3 2 8" xfId="12942" xr:uid="{09697041-B5E7-416C-B2A7-0A47D2AA965D}"/>
    <cellStyle name="20% - Accent6 6 3 3" xfId="12943" xr:uid="{A597667D-4356-4B7F-80A9-0A03A1770DA2}"/>
    <cellStyle name="20% - Accent6 6 3 3 2" xfId="12944" xr:uid="{B584969A-CADF-47C8-AB71-59DDAA4D66D0}"/>
    <cellStyle name="20% - Accent6 6 3 3 2 2" xfId="12945" xr:uid="{2076D58A-8ABC-4141-B673-8E3543794418}"/>
    <cellStyle name="20% - Accent6 6 3 3 2 2 2" xfId="12946" xr:uid="{D8171658-1B83-49E3-AFEB-13C863F151C8}"/>
    <cellStyle name="20% - Accent6 6 3 3 2 3" xfId="12947" xr:uid="{7DBA2A6B-E42D-49D5-BD17-A1F726A2BC77}"/>
    <cellStyle name="20% - Accent6 6 3 3 2 3 2" xfId="12948" xr:uid="{C6C37F0D-BE6E-4262-A446-414F8419C66C}"/>
    <cellStyle name="20% - Accent6 6 3 3 2 4" xfId="12949" xr:uid="{1CACD850-22A0-4DC2-9D23-9A5EB7E16F6D}"/>
    <cellStyle name="20% - Accent6 6 3 3 3" xfId="12950" xr:uid="{E45C8CD6-D848-4FB7-A9F6-E7A08B8B750B}"/>
    <cellStyle name="20% - Accent6 6 3 3 3 2" xfId="12951" xr:uid="{2221ADFF-246D-4239-B629-E8B73A6DDD85}"/>
    <cellStyle name="20% - Accent6 6 3 3 4" xfId="12952" xr:uid="{89036770-197C-4F34-A82C-E3A0308A0F50}"/>
    <cellStyle name="20% - Accent6 6 3 3 4 2" xfId="12953" xr:uid="{1DF80C74-77E8-40F9-91E3-0F59FD6AF41E}"/>
    <cellStyle name="20% - Accent6 6 3 3 5" xfId="12954" xr:uid="{8C565645-757D-462E-8A22-9341E38C4A64}"/>
    <cellStyle name="20% - Accent6 6 3 3 5 2" xfId="12955" xr:uid="{3EBB1E00-49CA-4728-A31B-A6DFA49EA444}"/>
    <cellStyle name="20% - Accent6 6 3 3 6" xfId="12956" xr:uid="{A96EAB2E-F7E0-47F3-B8AF-8B6C4DDD365B}"/>
    <cellStyle name="20% - Accent6 6 3 4" xfId="12957" xr:uid="{9FA43F18-F1E0-48D6-8DFF-DFC78538B5F0}"/>
    <cellStyle name="20% - Accent6 6 3 4 2" xfId="12958" xr:uid="{A351936C-23A6-4DDD-868E-9D230E1E5683}"/>
    <cellStyle name="20% - Accent6 6 3 4 2 2" xfId="12959" xr:uid="{998DDBC1-B82C-4FEE-80B8-E10D2B90E9A3}"/>
    <cellStyle name="20% - Accent6 6 3 4 3" xfId="12960" xr:uid="{408F4A5D-7B57-42D8-80F1-A754159CE1FF}"/>
    <cellStyle name="20% - Accent6 6 3 4 3 2" xfId="12961" xr:uid="{851B9A22-2C6C-4E0A-A86C-C6DF95EE6F23}"/>
    <cellStyle name="20% - Accent6 6 3 4 4" xfId="12962" xr:uid="{3575D873-35F1-42C3-AC15-2996F40F1157}"/>
    <cellStyle name="20% - Accent6 6 3 5" xfId="12963" xr:uid="{2031F423-56BE-4D67-859A-D083C279C374}"/>
    <cellStyle name="20% - Accent6 6 3 5 2" xfId="12964" xr:uid="{9B9B12D7-F4A0-456B-8FF9-D9162B64832A}"/>
    <cellStyle name="20% - Accent6 6 3 6" xfId="12965" xr:uid="{C29190A1-E2EA-404D-8435-8E4F69561CB1}"/>
    <cellStyle name="20% - Accent6 6 3 6 2" xfId="12966" xr:uid="{ED8E72D4-F8B2-42AF-85B1-E21D400DC97D}"/>
    <cellStyle name="20% - Accent6 6 3 7" xfId="12967" xr:uid="{88A8DBD8-451C-4B6C-A749-C00283F7A1AD}"/>
    <cellStyle name="20% - Accent6 6 3 7 2" xfId="12968" xr:uid="{999CB3C6-6D63-4BBD-AC4D-0598BC03BA41}"/>
    <cellStyle name="20% - Accent6 6 3 8" xfId="12969" xr:uid="{34862AB8-E819-4140-8505-C3563DF06925}"/>
    <cellStyle name="20% - Accent6 6 3 8 2" xfId="12970" xr:uid="{98EE509B-A9EA-45F0-98CE-C60B956B32D9}"/>
    <cellStyle name="20% - Accent6 6 3 9" xfId="12971" xr:uid="{56931172-95D3-4727-8CAB-09FFD41D90B8}"/>
    <cellStyle name="20% - Accent6 6 3 9 2" xfId="12972" xr:uid="{7FDD46DE-26B3-4709-99AA-97884DB3DA9A}"/>
    <cellStyle name="20% - Accent6 6 4" xfId="12973" xr:uid="{A0C7F0C3-7FAB-43B3-B571-5A30E056B0EF}"/>
    <cellStyle name="20% - Accent6 6 4 10" xfId="12974" xr:uid="{5B3447F3-573E-45F7-8040-4966A3F4EFDC}"/>
    <cellStyle name="20% - Accent6 6 4 2" xfId="12975" xr:uid="{E52853E7-C836-4CFC-A20A-1B42643C13C1}"/>
    <cellStyle name="20% - Accent6 6 4 2 2" xfId="12976" xr:uid="{231B76C0-9DDD-4A53-BD2E-012A7A87FD3F}"/>
    <cellStyle name="20% - Accent6 6 4 2 2 2" xfId="12977" xr:uid="{BDD5EA56-B2E1-4C96-A946-05C3E2DC592F}"/>
    <cellStyle name="20% - Accent6 6 4 2 2 2 2" xfId="12978" xr:uid="{FCE93C13-AFE3-48BD-8B54-CA4AD6A0A540}"/>
    <cellStyle name="20% - Accent6 6 4 2 2 3" xfId="12979" xr:uid="{CE9198F8-D24C-4A8D-8601-45F4AAE39D76}"/>
    <cellStyle name="20% - Accent6 6 4 2 2 3 2" xfId="12980" xr:uid="{30C8F4FA-0C40-4EC7-A379-34EEC5D078B0}"/>
    <cellStyle name="20% - Accent6 6 4 2 2 4" xfId="12981" xr:uid="{4B36BAA0-9398-4029-8D5F-C020AF1BCD53}"/>
    <cellStyle name="20% - Accent6 6 4 2 3" xfId="12982" xr:uid="{B99BEC07-1846-40AE-9F63-CF13349E3E28}"/>
    <cellStyle name="20% - Accent6 6 4 2 3 2" xfId="12983" xr:uid="{BF4627D3-CE4B-4832-A4EC-F90839B3D65A}"/>
    <cellStyle name="20% - Accent6 6 4 2 4" xfId="12984" xr:uid="{D0D8D65C-FF4E-4FC4-8A80-1C3634E43216}"/>
    <cellStyle name="20% - Accent6 6 4 2 4 2" xfId="12985" xr:uid="{634674CD-69EE-4245-BEFE-A6E472713F0A}"/>
    <cellStyle name="20% - Accent6 6 4 2 5" xfId="12986" xr:uid="{B732D3A5-8CAD-47F6-8863-7062C6C44BBD}"/>
    <cellStyle name="20% - Accent6 6 4 2 5 2" xfId="12987" xr:uid="{04216F2C-DA4B-43E6-905C-C051CA9871AE}"/>
    <cellStyle name="20% - Accent6 6 4 2 6" xfId="12988" xr:uid="{42DE77C2-7758-4C8E-BCBC-C4C3CDFFBAE5}"/>
    <cellStyle name="20% - Accent6 6 4 3" xfId="12989" xr:uid="{7812BC40-01EC-4873-A622-ADE7142B7D8F}"/>
    <cellStyle name="20% - Accent6 6 4 3 2" xfId="12990" xr:uid="{4F7F2EF2-11CF-4E50-855A-40665A92D668}"/>
    <cellStyle name="20% - Accent6 6 4 3 2 2" xfId="12991" xr:uid="{689B767D-3071-4A22-8F74-1D56DEAF01AB}"/>
    <cellStyle name="20% - Accent6 6 4 3 2 2 2" xfId="12992" xr:uid="{05C87AA4-BAE8-4D15-B739-A19335C03FC6}"/>
    <cellStyle name="20% - Accent6 6 4 3 2 3" xfId="12993" xr:uid="{8DD4A461-18B8-4F77-A1C7-A3500323CCB9}"/>
    <cellStyle name="20% - Accent6 6 4 3 2 3 2" xfId="12994" xr:uid="{1953C3C9-FA08-4287-9264-480F81D40CAC}"/>
    <cellStyle name="20% - Accent6 6 4 3 2 4" xfId="12995" xr:uid="{EDA3093C-2E6C-46F1-B822-D73317E28308}"/>
    <cellStyle name="20% - Accent6 6 4 3 3" xfId="12996" xr:uid="{4DAC5725-2520-48AA-B608-1F46B028414D}"/>
    <cellStyle name="20% - Accent6 6 4 3 3 2" xfId="12997" xr:uid="{CC69D1BD-2063-4185-AD88-D113BCFDB606}"/>
    <cellStyle name="20% - Accent6 6 4 3 4" xfId="12998" xr:uid="{3820B17D-4FBF-4623-857C-E303BEACF46B}"/>
    <cellStyle name="20% - Accent6 6 4 3 4 2" xfId="12999" xr:uid="{74CBEABF-405E-4943-8BD3-F90D7989AFC1}"/>
    <cellStyle name="20% - Accent6 6 4 3 5" xfId="13000" xr:uid="{3A2A4242-012D-46DD-8C01-5815D09CC076}"/>
    <cellStyle name="20% - Accent6 6 4 3 5 2" xfId="13001" xr:uid="{99F7D38B-A123-45CD-97C1-E80BD37BDD17}"/>
    <cellStyle name="20% - Accent6 6 4 3 6" xfId="13002" xr:uid="{04ACBF9C-DC52-46BF-8117-AA189E919588}"/>
    <cellStyle name="20% - Accent6 6 4 4" xfId="13003" xr:uid="{195F2C5C-1976-4294-A065-2C540B54B37E}"/>
    <cellStyle name="20% - Accent6 6 4 4 2" xfId="13004" xr:uid="{2715304B-8021-4832-8A14-B2C9F9D22592}"/>
    <cellStyle name="20% - Accent6 6 4 4 2 2" xfId="13005" xr:uid="{AB752F4C-956B-4A69-9E89-F0652CA32599}"/>
    <cellStyle name="20% - Accent6 6 4 4 3" xfId="13006" xr:uid="{43D7B7AA-1931-4CAE-8D87-00E87D303800}"/>
    <cellStyle name="20% - Accent6 6 4 4 3 2" xfId="13007" xr:uid="{9D036DC9-6C96-4928-A759-EC496C0105A2}"/>
    <cellStyle name="20% - Accent6 6 4 4 4" xfId="13008" xr:uid="{C3BB0EB9-DD6B-4719-906D-26E891B89E4C}"/>
    <cellStyle name="20% - Accent6 6 4 5" xfId="13009" xr:uid="{C4EEB829-0AB4-4E9C-BFFD-BB3D3DAF8AB7}"/>
    <cellStyle name="20% - Accent6 6 4 5 2" xfId="13010" xr:uid="{D76424EC-C673-41CF-B7AA-2E5E0C37DD83}"/>
    <cellStyle name="20% - Accent6 6 4 6" xfId="13011" xr:uid="{BB4FCDC8-42CF-4C97-B933-D0DCD79CACC6}"/>
    <cellStyle name="20% - Accent6 6 4 6 2" xfId="13012" xr:uid="{E41F2576-81C8-44F9-B58F-4FEEF4404F72}"/>
    <cellStyle name="20% - Accent6 6 4 7" xfId="13013" xr:uid="{932B1545-60AD-4620-B35C-4720D00987A0}"/>
    <cellStyle name="20% - Accent6 6 4 7 2" xfId="13014" xr:uid="{39549D97-BC4D-4FE1-8276-CEA0D231448D}"/>
    <cellStyle name="20% - Accent6 6 4 8" xfId="13015" xr:uid="{51BEC20E-C088-4C76-A85B-A85864C2C607}"/>
    <cellStyle name="20% - Accent6 6 4 8 2" xfId="13016" xr:uid="{705A08A5-8D0A-4A69-9C5C-A7024E0307B7}"/>
    <cellStyle name="20% - Accent6 6 4 9" xfId="13017" xr:uid="{E9C4C494-0283-46A4-9FB3-668ABB729893}"/>
    <cellStyle name="20% - Accent6 6 4 9 2" xfId="13018" xr:uid="{25546421-292C-4151-B8B7-F6C7D03FF8B3}"/>
    <cellStyle name="20% - Accent6 6 5" xfId="13019" xr:uid="{626EBC43-50D3-4D57-B8CC-A404D3347070}"/>
    <cellStyle name="20% - Accent6 6 5 2" xfId="13020" xr:uid="{E1152E68-5995-4890-BA48-A812949589BB}"/>
    <cellStyle name="20% - Accent6 6 5 2 2" xfId="13021" xr:uid="{DC08DF3A-3CDC-4B1E-856B-E61A65D21405}"/>
    <cellStyle name="20% - Accent6 6 5 2 2 2" xfId="13022" xr:uid="{75B80861-77D2-4766-A119-86459DE00F64}"/>
    <cellStyle name="20% - Accent6 6 5 2 3" xfId="13023" xr:uid="{99993D17-6E93-4780-AA6A-7CBCEBF6AB9A}"/>
    <cellStyle name="20% - Accent6 6 5 2 3 2" xfId="13024" xr:uid="{9445E5C0-754A-428C-B47A-AEADD0B61752}"/>
    <cellStyle name="20% - Accent6 6 5 2 4" xfId="13025" xr:uid="{F11E7AE3-5ACA-4C04-8A4A-9B570F245DB1}"/>
    <cellStyle name="20% - Accent6 6 5 3" xfId="13026" xr:uid="{B7698F1C-4DA9-43B6-A16B-218AE0CC1E86}"/>
    <cellStyle name="20% - Accent6 6 5 3 2" xfId="13027" xr:uid="{4FFA1696-001A-432D-AB9B-2EB2BD0C918E}"/>
    <cellStyle name="20% - Accent6 6 5 4" xfId="13028" xr:uid="{000F6090-DC52-446E-8C97-D57DF147BDA0}"/>
    <cellStyle name="20% - Accent6 6 5 4 2" xfId="13029" xr:uid="{9DBDFB28-DE60-421F-85C1-986F32B69888}"/>
    <cellStyle name="20% - Accent6 6 5 5" xfId="13030" xr:uid="{9D13E770-5D43-4A97-99FD-4D83D4D38698}"/>
    <cellStyle name="20% - Accent6 6 5 5 2" xfId="13031" xr:uid="{027F7A73-F967-4521-8467-882EBA97E2C2}"/>
    <cellStyle name="20% - Accent6 6 5 6" xfId="13032" xr:uid="{A532A579-B349-40E3-9C81-70D78C4B952B}"/>
    <cellStyle name="20% - Accent6 6 6" xfId="13033" xr:uid="{71A49F60-003C-4660-94CD-70D9BC708FCF}"/>
    <cellStyle name="20% - Accent6 6 6 2" xfId="13034" xr:uid="{6EFDF858-D974-4C7D-9CF0-35E0AADE2BBF}"/>
    <cellStyle name="20% - Accent6 6 6 2 2" xfId="13035" xr:uid="{2E093845-6061-4BF5-8D29-2E660A055511}"/>
    <cellStyle name="20% - Accent6 6 6 2 2 2" xfId="13036" xr:uid="{27F41D6E-57AF-4457-A53B-6534FE1A8685}"/>
    <cellStyle name="20% - Accent6 6 6 2 3" xfId="13037" xr:uid="{4FFB7C9E-CBF6-40F4-8B18-114F0E310B88}"/>
    <cellStyle name="20% - Accent6 6 6 2 3 2" xfId="13038" xr:uid="{153ACC31-0B2E-40BC-81CE-D5D3C62E4F94}"/>
    <cellStyle name="20% - Accent6 6 6 2 4" xfId="13039" xr:uid="{28F20512-59CF-402F-B985-CA8EBA2BC9FF}"/>
    <cellStyle name="20% - Accent6 6 6 3" xfId="13040" xr:uid="{9789F549-5E2E-4F33-AC39-38D0C4A7C93E}"/>
    <cellStyle name="20% - Accent6 6 6 3 2" xfId="13041" xr:uid="{CBB02DB8-9E06-42A0-B9DC-CD0E0F7A4A43}"/>
    <cellStyle name="20% - Accent6 6 6 4" xfId="13042" xr:uid="{831B4BD0-3473-4D4E-A767-06626F95EED4}"/>
    <cellStyle name="20% - Accent6 6 6 4 2" xfId="13043" xr:uid="{F17359A4-51B7-421D-9BCA-F715EB46DD39}"/>
    <cellStyle name="20% - Accent6 6 6 5" xfId="13044" xr:uid="{584930B1-3BCE-4B2A-8136-791F66E7E06F}"/>
    <cellStyle name="20% - Accent6 6 6 5 2" xfId="13045" xr:uid="{AA0776C4-2832-484E-B946-60F0C9E509F5}"/>
    <cellStyle name="20% - Accent6 6 6 6" xfId="13046" xr:uid="{AB579E7F-782F-47C5-933A-EAE6E25EE649}"/>
    <cellStyle name="20% - Accent6 6 7" xfId="13047" xr:uid="{BA71F76B-87CA-4361-8AAA-AFBC89035ECB}"/>
    <cellStyle name="20% - Accent6 6 7 2" xfId="13048" xr:uid="{587E5D88-899D-4A93-AA93-B53BF4F8EAFB}"/>
    <cellStyle name="20% - Accent6 6 7 2 2" xfId="13049" xr:uid="{13ABC5EF-D701-4FD0-9ECA-617B577511C5}"/>
    <cellStyle name="20% - Accent6 6 7 3" xfId="13050" xr:uid="{2F1CFF53-0400-4297-A36D-2DBAC6E3A163}"/>
    <cellStyle name="20% - Accent6 6 7 3 2" xfId="13051" xr:uid="{7777D4E9-4238-47F3-B996-F58832FC0EB3}"/>
    <cellStyle name="20% - Accent6 6 7 4" xfId="13052" xr:uid="{A81F3349-7FE9-4AEA-BC59-C6D759980ACB}"/>
    <cellStyle name="20% - Accent6 6 8" xfId="13053" xr:uid="{1FF4EDCF-2D0A-48A7-82CC-4DE6837605C8}"/>
    <cellStyle name="20% - Accent6 6 8 2" xfId="13054" xr:uid="{9C754DE7-B427-4FC5-85B5-B6161058DCD3}"/>
    <cellStyle name="20% - Accent6 6 9" xfId="13055" xr:uid="{D767D85C-A41B-4153-B1E3-9A2FC809ABD1}"/>
    <cellStyle name="20% - Accent6 6 9 2" xfId="13056" xr:uid="{F7BE26AA-5C58-4359-BA5D-37902F269C9C}"/>
    <cellStyle name="20% - Accent6 7" xfId="13057" xr:uid="{41559AFC-1909-4A86-A4D6-F466396FF812}"/>
    <cellStyle name="20% - Accent6 7 10" xfId="13058" xr:uid="{B031ADBD-421E-4C2B-AED8-DEDEE1E8E28E}"/>
    <cellStyle name="20% - Accent6 7 10 2" xfId="13059" xr:uid="{591ED3E2-9147-48C5-9246-D1A7829D39B2}"/>
    <cellStyle name="20% - Accent6 7 11" xfId="13060" xr:uid="{EA788513-1BE2-477F-888D-9A184BF937B6}"/>
    <cellStyle name="20% - Accent6 7 11 2" xfId="13061" xr:uid="{7A0B3A7E-5333-4676-963D-80DF4DD0BA54}"/>
    <cellStyle name="20% - Accent6 7 12" xfId="13062" xr:uid="{FCB7FAB8-332D-4352-A735-448619AA9881}"/>
    <cellStyle name="20% - Accent6 7 13" xfId="13063" xr:uid="{3C4B2955-8ECC-4850-AB3C-01CDCE51220F}"/>
    <cellStyle name="20% - Accent6 7 2" xfId="13064" xr:uid="{A30E6FEE-3FC9-478D-9464-6B9F997973CB}"/>
    <cellStyle name="20% - Accent6 7 2 10" xfId="13065" xr:uid="{72E641AC-0D4E-4C6F-8C3E-6B2E07F2AC70}"/>
    <cellStyle name="20% - Accent6 7 2 2" xfId="13066" xr:uid="{A2829346-1790-41A7-A3A1-EA7BF5FCD0AD}"/>
    <cellStyle name="20% - Accent6 7 2 2 2" xfId="13067" xr:uid="{81266F4A-D1F7-4D25-9DAF-97229C6E9FFD}"/>
    <cellStyle name="20% - Accent6 7 2 2 2 2" xfId="13068" xr:uid="{670895BC-F262-4A1E-821C-C553FE763B82}"/>
    <cellStyle name="20% - Accent6 7 2 2 2 2 2" xfId="13069" xr:uid="{342CC5FC-ABB2-489B-B6D9-8D1D27CF79BC}"/>
    <cellStyle name="20% - Accent6 7 2 2 2 3" xfId="13070" xr:uid="{8010A23F-4E6C-4E1B-8940-C0C92C7CC053}"/>
    <cellStyle name="20% - Accent6 7 2 2 2 3 2" xfId="13071" xr:uid="{A10CACE8-365E-4335-8A69-27FF5BC57956}"/>
    <cellStyle name="20% - Accent6 7 2 2 2 4" xfId="13072" xr:uid="{65C06B71-4CFD-4BC5-BACB-F3C00B234C68}"/>
    <cellStyle name="20% - Accent6 7 2 2 3" xfId="13073" xr:uid="{94C8B504-1D77-4F02-BD9F-8362A0E6E9A2}"/>
    <cellStyle name="20% - Accent6 7 2 2 3 2" xfId="13074" xr:uid="{0FC5D053-D017-4F90-9DBB-183F9A7BCE49}"/>
    <cellStyle name="20% - Accent6 7 2 2 4" xfId="13075" xr:uid="{D666AB82-5519-421F-AB17-64E27E184184}"/>
    <cellStyle name="20% - Accent6 7 2 2 4 2" xfId="13076" xr:uid="{2A28E911-354F-4D62-AEA2-E2166A3CE77D}"/>
    <cellStyle name="20% - Accent6 7 2 2 5" xfId="13077" xr:uid="{1CAA63EC-38AC-4730-A4AF-A6D6B237EFE7}"/>
    <cellStyle name="20% - Accent6 7 2 2 5 2" xfId="13078" xr:uid="{4ABD753D-433D-4B63-B99C-C10604859892}"/>
    <cellStyle name="20% - Accent6 7 2 2 6" xfId="13079" xr:uid="{02F820CF-F9B9-472A-ABB4-D8E1E0B906FB}"/>
    <cellStyle name="20% - Accent6 7 2 2 6 2" xfId="13080" xr:uid="{9B63CB02-E7F8-4915-84F1-76CD062DB63B}"/>
    <cellStyle name="20% - Accent6 7 2 2 7" xfId="13081" xr:uid="{242212AB-1F86-46B9-8EB4-C75A0A2AC0BE}"/>
    <cellStyle name="20% - Accent6 7 2 2 7 2" xfId="13082" xr:uid="{70E465DF-7603-4F46-B11F-1E2A2805D33F}"/>
    <cellStyle name="20% - Accent6 7 2 2 8" xfId="13083" xr:uid="{A394484E-8BCD-4E3D-817E-96B32442E099}"/>
    <cellStyle name="20% - Accent6 7 2 3" xfId="13084" xr:uid="{C4EE4FA2-0A6B-4A30-A6AD-BC4F35655935}"/>
    <cellStyle name="20% - Accent6 7 2 3 2" xfId="13085" xr:uid="{260E81D3-F383-49D1-8B11-2B1FE528C78D}"/>
    <cellStyle name="20% - Accent6 7 2 3 2 2" xfId="13086" xr:uid="{6972182F-959A-43F5-B146-0BD7ABECA6A4}"/>
    <cellStyle name="20% - Accent6 7 2 3 2 2 2" xfId="13087" xr:uid="{7A454300-686E-4433-B24C-9A7EED6D1916}"/>
    <cellStyle name="20% - Accent6 7 2 3 2 3" xfId="13088" xr:uid="{B3EB2336-EE16-4FF3-82CD-B7D1399071CA}"/>
    <cellStyle name="20% - Accent6 7 2 3 2 3 2" xfId="13089" xr:uid="{80D80DA6-7E03-4E41-9954-9A431E846A7D}"/>
    <cellStyle name="20% - Accent6 7 2 3 2 4" xfId="13090" xr:uid="{CEC43EF9-6A70-4017-9125-B675A8DC5F50}"/>
    <cellStyle name="20% - Accent6 7 2 3 3" xfId="13091" xr:uid="{8FCC0903-F068-4CA8-B9EB-50FEA155FAEE}"/>
    <cellStyle name="20% - Accent6 7 2 3 3 2" xfId="13092" xr:uid="{76CA18B4-E622-478A-AFCE-54F7EE47C926}"/>
    <cellStyle name="20% - Accent6 7 2 3 4" xfId="13093" xr:uid="{962FD902-10B1-4E89-8235-9AB6C3FF55C9}"/>
    <cellStyle name="20% - Accent6 7 2 3 4 2" xfId="13094" xr:uid="{5AF89AD5-06C3-4F28-B33D-C55572B94E24}"/>
    <cellStyle name="20% - Accent6 7 2 3 5" xfId="13095" xr:uid="{9CE9601C-5038-40AE-9D52-2DF5C0A4F8EF}"/>
    <cellStyle name="20% - Accent6 7 2 3 5 2" xfId="13096" xr:uid="{0DDE0D24-F9F3-4E3B-BA1C-1121C9108C7F}"/>
    <cellStyle name="20% - Accent6 7 2 3 6" xfId="13097" xr:uid="{1E40B34E-C148-4D63-A0D6-9F590709ED24}"/>
    <cellStyle name="20% - Accent6 7 2 4" xfId="13098" xr:uid="{8D36D5A4-E37B-4B35-8733-68DD78DFF88C}"/>
    <cellStyle name="20% - Accent6 7 2 4 2" xfId="13099" xr:uid="{7DFED7F1-4AAA-4254-8CF9-864629B54464}"/>
    <cellStyle name="20% - Accent6 7 2 4 2 2" xfId="13100" xr:uid="{E524877F-01AE-4416-BCB8-09991B5EF967}"/>
    <cellStyle name="20% - Accent6 7 2 4 3" xfId="13101" xr:uid="{B660F2EA-EF0D-456B-BAEB-B76D27A93C63}"/>
    <cellStyle name="20% - Accent6 7 2 4 3 2" xfId="13102" xr:uid="{4CE6D55E-1005-4C31-A7E1-774F47163EED}"/>
    <cellStyle name="20% - Accent6 7 2 4 4" xfId="13103" xr:uid="{B85CE151-3582-4A57-8867-C56665637180}"/>
    <cellStyle name="20% - Accent6 7 2 5" xfId="13104" xr:uid="{0F10344E-2182-4D26-89FD-7C87F6CDD178}"/>
    <cellStyle name="20% - Accent6 7 2 5 2" xfId="13105" xr:uid="{89820E14-5BEC-4E0B-A40B-E7B357D81976}"/>
    <cellStyle name="20% - Accent6 7 2 6" xfId="13106" xr:uid="{40513782-F0BC-4D63-A337-5CE6F2A8A15F}"/>
    <cellStyle name="20% - Accent6 7 2 6 2" xfId="13107" xr:uid="{0B4F6093-84BF-4C7F-A92C-6E2659693240}"/>
    <cellStyle name="20% - Accent6 7 2 7" xfId="13108" xr:uid="{5E254422-6CC6-4658-AE95-594D6EFD8816}"/>
    <cellStyle name="20% - Accent6 7 2 7 2" xfId="13109" xr:uid="{32B9A1F9-7108-42DB-8B33-97EC90F29020}"/>
    <cellStyle name="20% - Accent6 7 2 8" xfId="13110" xr:uid="{399C030D-0BCB-4212-91FA-7850FF5B7907}"/>
    <cellStyle name="20% - Accent6 7 2 8 2" xfId="13111" xr:uid="{AA73EA3F-89D3-4D2A-96C2-58EC93BA22F3}"/>
    <cellStyle name="20% - Accent6 7 2 9" xfId="13112" xr:uid="{505FC4A5-15C6-44B9-A8F7-0E69A34E1FC4}"/>
    <cellStyle name="20% - Accent6 7 2 9 2" xfId="13113" xr:uid="{701328A1-E902-404B-9F51-0FC8D48D793A}"/>
    <cellStyle name="20% - Accent6 7 3" xfId="13114" xr:uid="{18470079-7323-4778-AC93-595D565F0BC3}"/>
    <cellStyle name="20% - Accent6 7 3 10" xfId="13115" xr:uid="{A9BA52E6-63AE-4A85-B0E4-5FD76C4F212A}"/>
    <cellStyle name="20% - Accent6 7 3 2" xfId="13116" xr:uid="{8012D0B4-F23F-4429-9FE3-1C1565030CBD}"/>
    <cellStyle name="20% - Accent6 7 3 2 2" xfId="13117" xr:uid="{D30848E2-B562-465D-9C29-43C7E81DF6C9}"/>
    <cellStyle name="20% - Accent6 7 3 2 2 2" xfId="13118" xr:uid="{CBA3A4D6-754E-46FA-8EA1-D575E9F57E3B}"/>
    <cellStyle name="20% - Accent6 7 3 2 2 2 2" xfId="13119" xr:uid="{493B33CE-6AB2-4D10-A09E-EDC8F27290BE}"/>
    <cellStyle name="20% - Accent6 7 3 2 2 3" xfId="13120" xr:uid="{D9EF60FA-4704-4C4C-8A47-353C004046E7}"/>
    <cellStyle name="20% - Accent6 7 3 2 2 3 2" xfId="13121" xr:uid="{B3082770-9AAB-4DD9-A516-EBD1A216ADCE}"/>
    <cellStyle name="20% - Accent6 7 3 2 2 4" xfId="13122" xr:uid="{E21472B8-B4EC-4D20-A824-D7750F30F8CC}"/>
    <cellStyle name="20% - Accent6 7 3 2 3" xfId="13123" xr:uid="{D8BD6046-65BA-4B1D-B18C-BD20D2373DE7}"/>
    <cellStyle name="20% - Accent6 7 3 2 3 2" xfId="13124" xr:uid="{A5F5EAE3-6844-47E7-881F-568D68C0039B}"/>
    <cellStyle name="20% - Accent6 7 3 2 4" xfId="13125" xr:uid="{63219348-B976-4C75-B22D-FFC5EE480048}"/>
    <cellStyle name="20% - Accent6 7 3 2 4 2" xfId="13126" xr:uid="{40DE073A-1898-44E3-AF12-50A907C8853F}"/>
    <cellStyle name="20% - Accent6 7 3 2 5" xfId="13127" xr:uid="{7D18546C-5DD7-41F7-BB53-FB2FDF5ECCD1}"/>
    <cellStyle name="20% - Accent6 7 3 2 5 2" xfId="13128" xr:uid="{0026DD61-64B1-445F-8894-169AEC9DE8CE}"/>
    <cellStyle name="20% - Accent6 7 3 2 6" xfId="13129" xr:uid="{3AC19D7A-14CB-4ECC-B8E5-31C52CCB66DE}"/>
    <cellStyle name="20% - Accent6 7 3 2 6 2" xfId="13130" xr:uid="{34170192-7E8D-4733-BD05-F726AA617794}"/>
    <cellStyle name="20% - Accent6 7 3 2 7" xfId="13131" xr:uid="{A572FB3B-9D55-47B9-890B-A1C8F19DA459}"/>
    <cellStyle name="20% - Accent6 7 3 2 7 2" xfId="13132" xr:uid="{FB266A6C-0292-4D6E-A206-5AAFD00DEEE6}"/>
    <cellStyle name="20% - Accent6 7 3 2 8" xfId="13133" xr:uid="{D4BF4793-3DFD-467C-9C91-6339979CE756}"/>
    <cellStyle name="20% - Accent6 7 3 3" xfId="13134" xr:uid="{1200ED8C-4DEA-48D6-87B7-F2E29D84F026}"/>
    <cellStyle name="20% - Accent6 7 3 3 2" xfId="13135" xr:uid="{FFB0D493-FA97-4DAE-8034-A12E29E4C3CC}"/>
    <cellStyle name="20% - Accent6 7 3 3 2 2" xfId="13136" xr:uid="{B91B9397-D7B4-4F2B-98F0-ADD7CBCA06A0}"/>
    <cellStyle name="20% - Accent6 7 3 3 2 2 2" xfId="13137" xr:uid="{0D93B69C-9623-468F-9600-29DCDA75DA86}"/>
    <cellStyle name="20% - Accent6 7 3 3 2 3" xfId="13138" xr:uid="{1E313CB4-9BE9-4DE6-BC3F-CF0EDDA83B12}"/>
    <cellStyle name="20% - Accent6 7 3 3 2 3 2" xfId="13139" xr:uid="{F602D5DE-F05B-4C46-ABCD-876E4584E3A4}"/>
    <cellStyle name="20% - Accent6 7 3 3 2 4" xfId="13140" xr:uid="{E8833015-5B18-48A8-BA27-6EA2D3DC1CA6}"/>
    <cellStyle name="20% - Accent6 7 3 3 3" xfId="13141" xr:uid="{FDEA61BF-8E5F-4F08-A1B7-1786EE71B113}"/>
    <cellStyle name="20% - Accent6 7 3 3 3 2" xfId="13142" xr:uid="{B3F9A98F-B603-49DE-8C82-358436DC574E}"/>
    <cellStyle name="20% - Accent6 7 3 3 4" xfId="13143" xr:uid="{ADD3B7E0-0CA8-4AB6-9FCD-398CD84744C0}"/>
    <cellStyle name="20% - Accent6 7 3 3 4 2" xfId="13144" xr:uid="{12767F0F-F250-4602-ABA9-D12E29BC6A15}"/>
    <cellStyle name="20% - Accent6 7 3 3 5" xfId="13145" xr:uid="{6E69AEAE-BAB6-42DB-A4C9-04B9DD9DD98A}"/>
    <cellStyle name="20% - Accent6 7 3 3 5 2" xfId="13146" xr:uid="{E1BD2746-0D67-4D1B-AF40-45C58235529E}"/>
    <cellStyle name="20% - Accent6 7 3 3 6" xfId="13147" xr:uid="{2A06875F-8F8D-49B4-90F2-EC382F3B71C1}"/>
    <cellStyle name="20% - Accent6 7 3 4" xfId="13148" xr:uid="{22B974BE-3B66-41FE-A5EA-46A871A16F52}"/>
    <cellStyle name="20% - Accent6 7 3 4 2" xfId="13149" xr:uid="{AAFDCA2C-887A-4E1E-86A5-1252EDD3C2C2}"/>
    <cellStyle name="20% - Accent6 7 3 4 2 2" xfId="13150" xr:uid="{3665D47F-84C5-4131-AB56-E975527950F0}"/>
    <cellStyle name="20% - Accent6 7 3 4 3" xfId="13151" xr:uid="{9539A1C0-4DEB-4069-B946-246E510E732C}"/>
    <cellStyle name="20% - Accent6 7 3 4 3 2" xfId="13152" xr:uid="{D96C3302-E32B-468B-BCE8-4FB1DB390B8C}"/>
    <cellStyle name="20% - Accent6 7 3 4 4" xfId="13153" xr:uid="{5BDE0425-23E7-4779-B5D8-6F9A0B9392F0}"/>
    <cellStyle name="20% - Accent6 7 3 5" xfId="13154" xr:uid="{02E06137-C0D2-458E-9B9A-1CB807122C6F}"/>
    <cellStyle name="20% - Accent6 7 3 5 2" xfId="13155" xr:uid="{9012B279-D572-4DF8-86FB-6352D67F401E}"/>
    <cellStyle name="20% - Accent6 7 3 6" xfId="13156" xr:uid="{AC1C3896-D420-4609-A430-04C796035B61}"/>
    <cellStyle name="20% - Accent6 7 3 6 2" xfId="13157" xr:uid="{1F8D04FF-733D-4936-BA05-568CBD789EC8}"/>
    <cellStyle name="20% - Accent6 7 3 7" xfId="13158" xr:uid="{6E0D11FD-6990-40F2-A3E4-7ED083682DD4}"/>
    <cellStyle name="20% - Accent6 7 3 7 2" xfId="13159" xr:uid="{E3D15560-09BA-4EB1-9A49-D46502F5D8A3}"/>
    <cellStyle name="20% - Accent6 7 3 8" xfId="13160" xr:uid="{0884B821-BF3C-45CA-AD95-384F772FFE83}"/>
    <cellStyle name="20% - Accent6 7 3 8 2" xfId="13161" xr:uid="{D4F8FD9D-ADF6-4A85-9463-C5900D6B3770}"/>
    <cellStyle name="20% - Accent6 7 3 9" xfId="13162" xr:uid="{60E0722F-9E21-416F-A403-228CB47A83E3}"/>
    <cellStyle name="20% - Accent6 7 3 9 2" xfId="13163" xr:uid="{7E6A654F-7730-4CDA-8AC2-3A9BAC2BC4EC}"/>
    <cellStyle name="20% - Accent6 7 4" xfId="13164" xr:uid="{738A1086-EFFC-4243-8168-4EF7F6BC8002}"/>
    <cellStyle name="20% - Accent6 7 4 2" xfId="13165" xr:uid="{176607DF-F384-44B8-9955-4D784625A8DE}"/>
    <cellStyle name="20% - Accent6 7 4 2 2" xfId="13166" xr:uid="{12BEAA3B-1038-4B7D-A0E8-74228C4ED14B}"/>
    <cellStyle name="20% - Accent6 7 4 2 2 2" xfId="13167" xr:uid="{4F2C9EC4-29D1-4F9C-B342-304BF8380C64}"/>
    <cellStyle name="20% - Accent6 7 4 2 3" xfId="13168" xr:uid="{F38A7E95-6D23-4EFD-8611-B96DBE3AACC7}"/>
    <cellStyle name="20% - Accent6 7 4 2 3 2" xfId="13169" xr:uid="{6F623E0B-6268-413F-A3AC-DB127186D895}"/>
    <cellStyle name="20% - Accent6 7 4 2 4" xfId="13170" xr:uid="{B2ADCC51-2AB6-4A4E-B3B2-165F44600342}"/>
    <cellStyle name="20% - Accent6 7 4 3" xfId="13171" xr:uid="{66032F6D-AD7E-4542-9F4A-A1ACA25607F9}"/>
    <cellStyle name="20% - Accent6 7 4 3 2" xfId="13172" xr:uid="{4D01B6F5-410F-43CB-84EF-163E6F74C87E}"/>
    <cellStyle name="20% - Accent6 7 4 4" xfId="13173" xr:uid="{208BB4EB-F06A-40D5-8C58-0A75872EE2F5}"/>
    <cellStyle name="20% - Accent6 7 4 4 2" xfId="13174" xr:uid="{65FDC2EC-F440-4FF5-8925-03C112622E74}"/>
    <cellStyle name="20% - Accent6 7 4 5" xfId="13175" xr:uid="{5C63D504-021F-4834-93F7-124A1685B0B4}"/>
    <cellStyle name="20% - Accent6 7 4 5 2" xfId="13176" xr:uid="{584335A1-9BE7-4812-ABE9-1C40CF815679}"/>
    <cellStyle name="20% - Accent6 7 4 6" xfId="13177" xr:uid="{DE2C9A56-FBE9-479B-B320-9E661D82BC32}"/>
    <cellStyle name="20% - Accent6 7 4 6 2" xfId="13178" xr:uid="{912A9067-651B-47AC-856B-8AF2B48D06C9}"/>
    <cellStyle name="20% - Accent6 7 4 7" xfId="13179" xr:uid="{055FFB28-9C14-404E-97B3-AC26DD2D3E1C}"/>
    <cellStyle name="20% - Accent6 7 4 7 2" xfId="13180" xr:uid="{A7F27DEF-E78A-4D3C-9846-82814BFD7947}"/>
    <cellStyle name="20% - Accent6 7 4 8" xfId="13181" xr:uid="{26031EB6-5D83-4A0A-B0D1-9FDA4DAF1026}"/>
    <cellStyle name="20% - Accent6 7 5" xfId="13182" xr:uid="{57D7FAC0-9E29-40E8-8705-0E215432EFE9}"/>
    <cellStyle name="20% - Accent6 7 5 2" xfId="13183" xr:uid="{11038C63-F476-4B89-A776-8D4F7135A1CF}"/>
    <cellStyle name="20% - Accent6 7 5 2 2" xfId="13184" xr:uid="{D43559EC-C220-4FC9-8C1A-55634F15E7D4}"/>
    <cellStyle name="20% - Accent6 7 5 2 2 2" xfId="13185" xr:uid="{CACC3A4C-B9C4-4200-9E20-6FAC4BF68201}"/>
    <cellStyle name="20% - Accent6 7 5 2 3" xfId="13186" xr:uid="{7660B28A-EF00-4C39-8D8B-538A99515969}"/>
    <cellStyle name="20% - Accent6 7 5 2 3 2" xfId="13187" xr:uid="{6A76EDF1-CE6C-4A6A-A359-094B6C0B4902}"/>
    <cellStyle name="20% - Accent6 7 5 2 4" xfId="13188" xr:uid="{2909676A-8C90-44EC-B8F2-A8A6979B45FA}"/>
    <cellStyle name="20% - Accent6 7 5 3" xfId="13189" xr:uid="{8B0A8E86-DA7E-4A72-9416-F2AF6991D73E}"/>
    <cellStyle name="20% - Accent6 7 5 3 2" xfId="13190" xr:uid="{83A72C64-ACD9-4037-944B-20265859A4EC}"/>
    <cellStyle name="20% - Accent6 7 5 4" xfId="13191" xr:uid="{A0F711B2-452C-431C-BBEB-884DDB069A06}"/>
    <cellStyle name="20% - Accent6 7 5 4 2" xfId="13192" xr:uid="{7CBAB0E8-15E6-4289-A4EA-349487EA1423}"/>
    <cellStyle name="20% - Accent6 7 5 5" xfId="13193" xr:uid="{BB2B6FA9-EE5B-46E5-97EC-2CA00D130573}"/>
    <cellStyle name="20% - Accent6 7 5 5 2" xfId="13194" xr:uid="{59D403CC-35CB-4633-A236-C5B2D3346094}"/>
    <cellStyle name="20% - Accent6 7 5 6" xfId="13195" xr:uid="{28B8CE2B-D31E-40DA-A639-805F57B3003C}"/>
    <cellStyle name="20% - Accent6 7 6" xfId="13196" xr:uid="{C77460EF-22B1-4AF6-AFDF-3DFCB225459C}"/>
    <cellStyle name="20% - Accent6 7 6 2" xfId="13197" xr:uid="{180A58CF-5819-476C-ADA7-57CF65DA22B0}"/>
    <cellStyle name="20% - Accent6 7 6 2 2" xfId="13198" xr:uid="{A5DC3326-679E-41A1-90CD-6512551D1565}"/>
    <cellStyle name="20% - Accent6 7 6 3" xfId="13199" xr:uid="{CF656B81-CF03-4C6C-BB91-3617CE167F48}"/>
    <cellStyle name="20% - Accent6 7 6 3 2" xfId="13200" xr:uid="{C058E6A2-2F3B-4AA7-901E-666821834ABC}"/>
    <cellStyle name="20% - Accent6 7 6 4" xfId="13201" xr:uid="{123DA3CC-0FBB-400E-96D3-7621947475A3}"/>
    <cellStyle name="20% - Accent6 7 7" xfId="13202" xr:uid="{6F61A286-3190-44DC-8243-0D727D8CAE2E}"/>
    <cellStyle name="20% - Accent6 7 7 2" xfId="13203" xr:uid="{DFC2B942-3815-415E-A725-E1AC40021AB9}"/>
    <cellStyle name="20% - Accent6 7 8" xfId="13204" xr:uid="{C5C96161-8C40-48E0-ABFC-0A81CFCEFEB3}"/>
    <cellStyle name="20% - Accent6 7 8 2" xfId="13205" xr:uid="{40C9D55A-845F-44F0-A645-2FAFCE1A0688}"/>
    <cellStyle name="20% - Accent6 7 9" xfId="13206" xr:uid="{C0EF139A-B4A3-43E7-963C-1B8098A7FD21}"/>
    <cellStyle name="20% - Accent6 7 9 2" xfId="13207" xr:uid="{9496220E-0947-4E55-A491-9E7A4CAC9D3E}"/>
    <cellStyle name="20% - Accent6 8" xfId="13208" xr:uid="{4996D039-E4A5-4CA2-8948-69499DEFAC2F}"/>
    <cellStyle name="20% - Accent6 8 10" xfId="13209" xr:uid="{07787ED9-CE76-46AE-955C-8FC52C82ED92}"/>
    <cellStyle name="20% - Accent6 8 11" xfId="13210" xr:uid="{34D4F021-8747-4109-B505-227C492B74A0}"/>
    <cellStyle name="20% - Accent6 8 2" xfId="13211" xr:uid="{B190A9F8-669B-4059-AD67-1AD704C88BB6}"/>
    <cellStyle name="20% - Accent6 8 2 2" xfId="13212" xr:uid="{BF42D75F-1878-409E-B9CB-C267BC064CBC}"/>
    <cellStyle name="20% - Accent6 8 2 2 2" xfId="13213" xr:uid="{6F9862B8-4AE0-4501-9024-4E614ED59C83}"/>
    <cellStyle name="20% - Accent6 8 2 2 2 2" xfId="13214" xr:uid="{3FD11D58-A8C1-43C0-AABA-8C4B5C10F43D}"/>
    <cellStyle name="20% - Accent6 8 2 2 3" xfId="13215" xr:uid="{FF011B77-4360-47ED-82F9-9DC1429CD566}"/>
    <cellStyle name="20% - Accent6 8 2 2 3 2" xfId="13216" xr:uid="{40E0A1CB-ACCF-4204-80D9-70F655C46558}"/>
    <cellStyle name="20% - Accent6 8 2 2 4" xfId="13217" xr:uid="{4B0B774F-2A35-4A8F-B4B7-4EB734593349}"/>
    <cellStyle name="20% - Accent6 8 2 2 4 2" xfId="13218" xr:uid="{F3E98E12-1F2E-4A18-97DA-9F0BC8D96A20}"/>
    <cellStyle name="20% - Accent6 8 2 2 5" xfId="13219" xr:uid="{6F4A09CE-B73E-4044-9DF4-2E313EFC25A8}"/>
    <cellStyle name="20% - Accent6 8 2 2 5 2" xfId="13220" xr:uid="{00922590-811C-4BB9-BF85-CA7C01D0CB59}"/>
    <cellStyle name="20% - Accent6 8 2 2 6" xfId="13221" xr:uid="{0897E681-59A3-4AA2-8405-0CB14D3EA25A}"/>
    <cellStyle name="20% - Accent6 8 2 3" xfId="13222" xr:uid="{5B2B01E4-3B26-4249-9014-49920A7A1458}"/>
    <cellStyle name="20% - Accent6 8 2 3 2" xfId="13223" xr:uid="{5E9707D1-5A27-4ABC-A3F1-176BE349697C}"/>
    <cellStyle name="20% - Accent6 8 2 4" xfId="13224" xr:uid="{CA35C235-9737-4A56-B08D-78A793A6F829}"/>
    <cellStyle name="20% - Accent6 8 2 4 2" xfId="13225" xr:uid="{141EA1BA-8E6B-46AD-A451-1E89795AD8D8}"/>
    <cellStyle name="20% - Accent6 8 2 5" xfId="13226" xr:uid="{DF382EF0-96E6-47BB-BB9C-AF6894934930}"/>
    <cellStyle name="20% - Accent6 8 2 5 2" xfId="13227" xr:uid="{D40BF5EB-F1DF-4920-8C69-9AD941C487E5}"/>
    <cellStyle name="20% - Accent6 8 2 6" xfId="13228" xr:uid="{1B3B5640-9EF6-4A6D-BB59-FC705A03F26E}"/>
    <cellStyle name="20% - Accent6 8 2 6 2" xfId="13229" xr:uid="{D2923BC1-D2E3-4999-9053-6DC7FA10AD9C}"/>
    <cellStyle name="20% - Accent6 8 2 7" xfId="13230" xr:uid="{CCF5E22E-9D02-4473-81F8-4363911F6AE6}"/>
    <cellStyle name="20% - Accent6 8 2 7 2" xfId="13231" xr:uid="{8E6E25AD-8FC3-41F6-B465-2BBC126D649B}"/>
    <cellStyle name="20% - Accent6 8 2 8" xfId="13232" xr:uid="{F8B4089B-6987-44C0-AE1B-09C3F00E005E}"/>
    <cellStyle name="20% - Accent6 8 3" xfId="13233" xr:uid="{8B87AC1B-3233-43B3-B326-AE0561F9F3ED}"/>
    <cellStyle name="20% - Accent6 8 3 2" xfId="13234" xr:uid="{FE2CBA18-8CE8-41CC-8D19-34482119FF13}"/>
    <cellStyle name="20% - Accent6 8 3 2 2" xfId="13235" xr:uid="{4C2487AC-25CE-4271-ABE5-6E9EE126201E}"/>
    <cellStyle name="20% - Accent6 8 3 2 2 2" xfId="13236" xr:uid="{D98E166F-9FC1-45E9-9612-9A427215CF1A}"/>
    <cellStyle name="20% - Accent6 8 3 2 3" xfId="13237" xr:uid="{020226D1-5B87-4117-9352-455C0B0FD2EB}"/>
    <cellStyle name="20% - Accent6 8 3 2 3 2" xfId="13238" xr:uid="{1961AF94-CF3D-438D-B650-A770D4F1C203}"/>
    <cellStyle name="20% - Accent6 8 3 2 4" xfId="13239" xr:uid="{BFC1FA1E-D401-43AE-87EE-2314DA5E08F3}"/>
    <cellStyle name="20% - Accent6 8 3 2 4 2" xfId="13240" xr:uid="{4BFFDCB4-094E-47C0-829F-CCC2ECDF95FE}"/>
    <cellStyle name="20% - Accent6 8 3 2 5" xfId="13241" xr:uid="{7430B626-D796-4D50-9F22-9AB294787573}"/>
    <cellStyle name="20% - Accent6 8 3 2 5 2" xfId="13242" xr:uid="{45621C8C-0638-48B6-A2DB-FDAA2EA2BFF7}"/>
    <cellStyle name="20% - Accent6 8 3 2 6" xfId="13243" xr:uid="{A7A4C017-1E4B-4A43-A500-79AB59643E59}"/>
    <cellStyle name="20% - Accent6 8 3 3" xfId="13244" xr:uid="{E527003C-347E-47AC-9186-18C51982418C}"/>
    <cellStyle name="20% - Accent6 8 3 3 2" xfId="13245" xr:uid="{272D55BF-2085-4597-AA44-D456E5A82073}"/>
    <cellStyle name="20% - Accent6 8 3 4" xfId="13246" xr:uid="{A8AECF5A-2ED8-443F-AD26-7731DB463D45}"/>
    <cellStyle name="20% - Accent6 8 3 4 2" xfId="13247" xr:uid="{8F67CF94-C571-4994-8F18-0CF90EB5E481}"/>
    <cellStyle name="20% - Accent6 8 3 5" xfId="13248" xr:uid="{BB98452A-9559-4ED2-A9B5-A9AC75B28EAE}"/>
    <cellStyle name="20% - Accent6 8 3 5 2" xfId="13249" xr:uid="{E5297414-0D92-45CF-9DE2-E86BC32373E5}"/>
    <cellStyle name="20% - Accent6 8 3 6" xfId="13250" xr:uid="{9218E471-BE01-4C9E-B9BD-5EB26A025F78}"/>
    <cellStyle name="20% - Accent6 8 3 6 2" xfId="13251" xr:uid="{CD1E13CE-333C-41C2-BA20-D24EA32C1071}"/>
    <cellStyle name="20% - Accent6 8 3 7" xfId="13252" xr:uid="{FF1CCF4B-A337-4FD1-9B54-460F818D99A5}"/>
    <cellStyle name="20% - Accent6 8 3 7 2" xfId="13253" xr:uid="{AB06CC4D-C8B3-43F4-8857-993F08046CC0}"/>
    <cellStyle name="20% - Accent6 8 3 8" xfId="13254" xr:uid="{603BEE3E-3BD3-457E-A701-DD708BD7B778}"/>
    <cellStyle name="20% - Accent6 8 4" xfId="13255" xr:uid="{C2943257-5F26-4E16-B5DF-B3282B8B837A}"/>
    <cellStyle name="20% - Accent6 8 4 2" xfId="13256" xr:uid="{5DE8637B-AAB6-4000-A171-927F389D8E1E}"/>
    <cellStyle name="20% - Accent6 8 4 2 2" xfId="13257" xr:uid="{63209791-5378-4C70-86AE-E1DDC752DEFB}"/>
    <cellStyle name="20% - Accent6 8 4 3" xfId="13258" xr:uid="{9244CD49-792F-4D7B-B998-09ABA5B2B5B3}"/>
    <cellStyle name="20% - Accent6 8 4 3 2" xfId="13259" xr:uid="{BB836052-A1E5-4E02-92EB-C7D0D66B2C40}"/>
    <cellStyle name="20% - Accent6 8 4 4" xfId="13260" xr:uid="{42EAB566-EE6E-4FA0-8AC8-13BFAC28772E}"/>
    <cellStyle name="20% - Accent6 8 4 4 2" xfId="13261" xr:uid="{3BD32C4E-91BA-4968-B9E0-A67D519BB313}"/>
    <cellStyle name="20% - Accent6 8 4 5" xfId="13262" xr:uid="{47E0AD43-D96B-4A8F-A882-B46AA8900D89}"/>
    <cellStyle name="20% - Accent6 8 4 5 2" xfId="13263" xr:uid="{90A99190-B015-42E5-BA3D-F22E80BA6367}"/>
    <cellStyle name="20% - Accent6 8 4 6" xfId="13264" xr:uid="{990AAEBA-E7BF-4E0A-BE63-DC95BD767428}"/>
    <cellStyle name="20% - Accent6 8 5" xfId="13265" xr:uid="{251F919F-A1BB-4D8F-9FAE-A1B04EE06A17}"/>
    <cellStyle name="20% - Accent6 8 5 2" xfId="13266" xr:uid="{D1045661-7D37-49F3-99B5-D0085B1A803A}"/>
    <cellStyle name="20% - Accent6 8 6" xfId="13267" xr:uid="{04C5E8D5-C671-4292-B37F-99790BBDF99F}"/>
    <cellStyle name="20% - Accent6 8 6 2" xfId="13268" xr:uid="{FAB77EC0-AFB7-48F9-9750-B7B1DC2D6BC6}"/>
    <cellStyle name="20% - Accent6 8 7" xfId="13269" xr:uid="{B633559C-1243-4C55-A3E3-7F53D95E453A}"/>
    <cellStyle name="20% - Accent6 8 7 2" xfId="13270" xr:uid="{52250677-6FFF-404D-AAD4-60CAD190CF76}"/>
    <cellStyle name="20% - Accent6 8 8" xfId="13271" xr:uid="{448E6D22-17F5-44C8-8D75-6C96A1FDE2E7}"/>
    <cellStyle name="20% - Accent6 8 8 2" xfId="13272" xr:uid="{E9FF0500-CC65-4A28-ABF8-C61754CFC288}"/>
    <cellStyle name="20% - Accent6 8 9" xfId="13273" xr:uid="{B398305F-3AC6-42F1-9D77-A61B889440A0}"/>
    <cellStyle name="20% - Accent6 8 9 2" xfId="13274" xr:uid="{C60C6A67-D917-454B-9B51-827E61B4B1CC}"/>
    <cellStyle name="20% - Accent6 9" xfId="13275" xr:uid="{86338C5E-1E73-46D8-AF26-8D6DEEE0B4CE}"/>
    <cellStyle name="20% - Accent6 9 10" xfId="13276" xr:uid="{9B42B41D-0CE2-4EDA-B0AE-6F3FF4DED4AA}"/>
    <cellStyle name="20% - Accent6 9 2" xfId="13277" xr:uid="{547A894C-FCC2-44BC-8853-8C0E5A3EECDE}"/>
    <cellStyle name="20% - Accent6 9 2 2" xfId="13278" xr:uid="{39755F89-035D-4C3C-856E-BA2FB5F74DE1}"/>
    <cellStyle name="20% - Accent6 9 2 2 2" xfId="13279" xr:uid="{976E70D4-A6BC-45AB-A635-2E799F49F90D}"/>
    <cellStyle name="20% - Accent6 9 2 2 2 2" xfId="13280" xr:uid="{CC984622-9802-4539-8B79-17455B62C50C}"/>
    <cellStyle name="20% - Accent6 9 2 2 3" xfId="13281" xr:uid="{2F835632-3105-4376-A8AF-8B621F6065FD}"/>
    <cellStyle name="20% - Accent6 9 2 2 3 2" xfId="13282" xr:uid="{A5FF750A-0C31-4088-ADCA-BBD5CEF2624F}"/>
    <cellStyle name="20% - Accent6 9 2 2 4" xfId="13283" xr:uid="{88A59E5C-FB54-4B6F-B655-21BAE01CABD5}"/>
    <cellStyle name="20% - Accent6 9 2 2 4 2" xfId="13284" xr:uid="{DA69189D-8CEA-4BE2-BE67-FF4AB7205C3A}"/>
    <cellStyle name="20% - Accent6 9 2 2 5" xfId="13285" xr:uid="{3295342E-8402-4088-99D7-ED4AA285B600}"/>
    <cellStyle name="20% - Accent6 9 2 2 5 2" xfId="13286" xr:uid="{B7756DB4-DD54-4097-82E1-3C0EC89E72F3}"/>
    <cellStyle name="20% - Accent6 9 2 2 6" xfId="13287" xr:uid="{15A0EA6A-F405-4302-AEA7-7196D5615C8A}"/>
    <cellStyle name="20% - Accent6 9 2 3" xfId="13288" xr:uid="{3EA630DC-2C95-4F70-982C-E7B82B6EACE9}"/>
    <cellStyle name="20% - Accent6 9 2 3 2" xfId="13289" xr:uid="{8563A5A2-5E02-4C87-B457-0FA97AE65B29}"/>
    <cellStyle name="20% - Accent6 9 2 4" xfId="13290" xr:uid="{93C9350D-E7B4-4E42-8AC3-C0A83A88BAA4}"/>
    <cellStyle name="20% - Accent6 9 2 4 2" xfId="13291" xr:uid="{677D5C25-069A-4650-9B47-795CCF883CF2}"/>
    <cellStyle name="20% - Accent6 9 2 5" xfId="13292" xr:uid="{F5DD0394-DCB7-41C3-8211-1E6CA1606D68}"/>
    <cellStyle name="20% - Accent6 9 2 5 2" xfId="13293" xr:uid="{73B96311-5B59-4B75-856B-35A354A1CF3E}"/>
    <cellStyle name="20% - Accent6 9 2 6" xfId="13294" xr:uid="{41959EC9-AFA3-4D96-B5D9-7A0A21D68298}"/>
    <cellStyle name="20% - Accent6 9 2 6 2" xfId="13295" xr:uid="{984ACA59-0314-41C5-AAE6-B807B949E555}"/>
    <cellStyle name="20% - Accent6 9 2 7" xfId="13296" xr:uid="{39CD0880-BD45-4A10-BC70-B4EA638AEC5E}"/>
    <cellStyle name="20% - Accent6 9 2 7 2" xfId="13297" xr:uid="{0B304484-D8BE-4201-A058-40B851884E41}"/>
    <cellStyle name="20% - Accent6 9 2 8" xfId="13298" xr:uid="{43487E90-C7B7-4C86-AD58-5091147354D1}"/>
    <cellStyle name="20% - Accent6 9 3" xfId="13299" xr:uid="{6AEE183D-17D9-4396-8198-FD64FEE8EC63}"/>
    <cellStyle name="20% - Accent6 9 3 2" xfId="13300" xr:uid="{C52126F1-A48E-4530-82C1-7B55EE441D0D}"/>
    <cellStyle name="20% - Accent6 9 3 2 2" xfId="13301" xr:uid="{29A10260-CC06-4D2C-B1BE-AA18B26ED52E}"/>
    <cellStyle name="20% - Accent6 9 3 2 2 2" xfId="13302" xr:uid="{4A8FB87E-2641-45D8-BACA-0E43405DDEBF}"/>
    <cellStyle name="20% - Accent6 9 3 2 3" xfId="13303" xr:uid="{1862BF06-E8CB-40CE-B30F-5DD2E456EC16}"/>
    <cellStyle name="20% - Accent6 9 3 2 3 2" xfId="13304" xr:uid="{CBD8595A-399E-459F-B681-C3CECDF49681}"/>
    <cellStyle name="20% - Accent6 9 3 2 4" xfId="13305" xr:uid="{38FFA143-65CF-4E6D-A168-2CADA4448302}"/>
    <cellStyle name="20% - Accent6 9 3 2 4 2" xfId="13306" xr:uid="{32918703-A2F1-4D5D-8E11-FF68354C1127}"/>
    <cellStyle name="20% - Accent6 9 3 2 5" xfId="13307" xr:uid="{F7794D0F-6FAD-4C0B-A0A3-C9C8E9C6E6C1}"/>
    <cellStyle name="20% - Accent6 9 3 2 5 2" xfId="13308" xr:uid="{2CBA9E52-4BB7-4492-B5A7-C5D87F24AEF3}"/>
    <cellStyle name="20% - Accent6 9 3 2 6" xfId="13309" xr:uid="{73398DE8-065C-4A90-AC7C-A8DEF3789120}"/>
    <cellStyle name="20% - Accent6 9 3 3" xfId="13310" xr:uid="{C7E65EBB-D14E-4622-9AC5-6B9A33A10EBB}"/>
    <cellStyle name="20% - Accent6 9 3 3 2" xfId="13311" xr:uid="{218C440F-ACAA-40C5-B805-AEEDAEAA5C73}"/>
    <cellStyle name="20% - Accent6 9 3 4" xfId="13312" xr:uid="{26FAAD8D-530B-4759-AC9D-1FD2A6576795}"/>
    <cellStyle name="20% - Accent6 9 3 4 2" xfId="13313" xr:uid="{92892E25-7E2D-4A1A-A1D7-12F445AC96AE}"/>
    <cellStyle name="20% - Accent6 9 3 5" xfId="13314" xr:uid="{0107F482-CDDB-4027-BFBE-F116CD7957A2}"/>
    <cellStyle name="20% - Accent6 9 3 5 2" xfId="13315" xr:uid="{1F6AA0BC-3071-483C-BE95-E902A083A5D4}"/>
    <cellStyle name="20% - Accent6 9 3 6" xfId="13316" xr:uid="{98CDAA6E-57E1-4AEC-8BA6-E751C1F442E4}"/>
    <cellStyle name="20% - Accent6 9 3 6 2" xfId="13317" xr:uid="{87E7BF61-3772-45C5-B7BF-E8D358FC2F1A}"/>
    <cellStyle name="20% - Accent6 9 3 7" xfId="13318" xr:uid="{CEBD839C-04DB-4CFA-AA85-C2A230D19D95}"/>
    <cellStyle name="20% - Accent6 9 3 7 2" xfId="13319" xr:uid="{DA1E3701-9743-40AC-9892-06C264EB00E1}"/>
    <cellStyle name="20% - Accent6 9 3 8" xfId="13320" xr:uid="{AF285E7A-6962-4E00-A770-C4870BF47253}"/>
    <cellStyle name="20% - Accent6 9 4" xfId="13321" xr:uid="{7A63A9B3-19F9-46AD-93C7-5F7C0F027FD5}"/>
    <cellStyle name="20% - Accent6 9 4 2" xfId="13322" xr:uid="{2B1FF1F4-ACF4-4A61-BC6F-F5D85F66D4A4}"/>
    <cellStyle name="20% - Accent6 9 4 2 2" xfId="13323" xr:uid="{D3669247-9B45-4BDA-B173-5F914BA9E175}"/>
    <cellStyle name="20% - Accent6 9 4 3" xfId="13324" xr:uid="{9800BD68-2BA3-46A4-BC7A-2BCA7F2D8DBB}"/>
    <cellStyle name="20% - Accent6 9 4 3 2" xfId="13325" xr:uid="{8A0989C5-3AEC-4E79-8D97-E75DA325794E}"/>
    <cellStyle name="20% - Accent6 9 4 4" xfId="13326" xr:uid="{7D2E9C92-3EE5-4919-9EFF-BE2BC57302C8}"/>
    <cellStyle name="20% - Accent6 9 4 4 2" xfId="13327" xr:uid="{A6A31CA3-02D0-4D80-94DD-D586D72E46C9}"/>
    <cellStyle name="20% - Accent6 9 4 5" xfId="13328" xr:uid="{74E265DF-5754-4AFC-ADC4-7753B7BCDE1D}"/>
    <cellStyle name="20% - Accent6 9 4 5 2" xfId="13329" xr:uid="{361BB3FF-76BC-424D-991A-DD9C1DA20FC7}"/>
    <cellStyle name="20% - Accent6 9 4 6" xfId="13330" xr:uid="{4197EF31-80A6-4A2A-8A35-F22D63671912}"/>
    <cellStyle name="20% - Accent6 9 5" xfId="13331" xr:uid="{32D8E003-2563-4336-A210-EEF457CC10A6}"/>
    <cellStyle name="20% - Accent6 9 5 2" xfId="13332" xr:uid="{55B9761F-E860-4A09-B42D-27DAF2063CC0}"/>
    <cellStyle name="20% - Accent6 9 6" xfId="13333" xr:uid="{F555F8A2-1EE6-48F9-8E6F-433E59006A72}"/>
    <cellStyle name="20% - Accent6 9 6 2" xfId="13334" xr:uid="{4C4DE7C5-CF13-42A8-93E4-0CACAD5CFE3E}"/>
    <cellStyle name="20% - Accent6 9 7" xfId="13335" xr:uid="{E4F99131-D57C-41C9-81A5-06A0BEC6C2BF}"/>
    <cellStyle name="20% - Accent6 9 7 2" xfId="13336" xr:uid="{1322AD2D-9C15-4841-B8F0-1B68EF161195}"/>
    <cellStyle name="20% - Accent6 9 8" xfId="13337" xr:uid="{B3A28DD7-E76E-4B22-B095-96AF7F43C867}"/>
    <cellStyle name="20% - Accent6 9 8 2" xfId="13338" xr:uid="{2184049A-AA49-4FDB-9B18-BDC5788EEE99}"/>
    <cellStyle name="20% - Accent6 9 9" xfId="13339" xr:uid="{75448B45-B926-479C-A31C-6BB33B3D15F2}"/>
    <cellStyle name="20% - Accent6 9 9 2" xfId="13340" xr:uid="{10B1336F-1580-4E7D-8200-AE014A7CE7E5}"/>
    <cellStyle name="3 Space" xfId="13341" xr:uid="{C0C7C59E-A61D-4E53-B179-F038A53D52C9}"/>
    <cellStyle name="4 Space" xfId="13342" xr:uid="{9EA345B6-4268-4477-93B6-2711A66A37D5}"/>
    <cellStyle name="40% - Accent1" xfId="13343" builtinId="31" customBuiltin="1"/>
    <cellStyle name="40% - Accent1 10" xfId="13344" xr:uid="{94330DAB-7D8C-4134-836C-D4D8413641F0}"/>
    <cellStyle name="40% - Accent1 10 10" xfId="13345" xr:uid="{4D39EBC8-A32B-4677-87B7-E1ABCFBAC06A}"/>
    <cellStyle name="40% - Accent1 10 2" xfId="13346" xr:uid="{D65DC7EC-D303-4641-84F6-01C7266E0B17}"/>
    <cellStyle name="40% - Accent1 10 2 2" xfId="13347" xr:uid="{F43D37DD-2135-41F9-A6F3-6FA013C1FC80}"/>
    <cellStyle name="40% - Accent1 10 2 2 2" xfId="13348" xr:uid="{F5D925B1-008F-44E1-A5FC-BC8A508A55EC}"/>
    <cellStyle name="40% - Accent1 10 2 2 2 2" xfId="13349" xr:uid="{EF9D2440-20C4-4452-A1F8-42360C772E61}"/>
    <cellStyle name="40% - Accent1 10 2 2 3" xfId="13350" xr:uid="{64FC004B-31C4-4CD5-98A0-D2E35727A262}"/>
    <cellStyle name="40% - Accent1 10 2 2 3 2" xfId="13351" xr:uid="{235F6B31-91FB-4B2D-A519-FAA118660414}"/>
    <cellStyle name="40% - Accent1 10 2 2 4" xfId="13352" xr:uid="{866BB438-1CC9-4003-9267-2EFA30954F53}"/>
    <cellStyle name="40% - Accent1 10 2 3" xfId="13353" xr:uid="{E17A6155-A8C0-43DA-9830-3064D6FC4565}"/>
    <cellStyle name="40% - Accent1 10 2 3 2" xfId="13354" xr:uid="{D65E22E8-4E5E-49A7-A752-FE7980A0FE88}"/>
    <cellStyle name="40% - Accent1 10 2 4" xfId="13355" xr:uid="{C3894E3E-C962-4F6C-9E92-44844B8E983D}"/>
    <cellStyle name="40% - Accent1 10 2 4 2" xfId="13356" xr:uid="{ED1C3EE0-7020-4B9A-83F2-D7EBA9B16541}"/>
    <cellStyle name="40% - Accent1 10 2 5" xfId="13357" xr:uid="{AA7CC181-8532-4B99-B4A9-F4BE273D5A55}"/>
    <cellStyle name="40% - Accent1 10 2 5 2" xfId="13358" xr:uid="{A3D52582-5717-43D5-A09E-337B1EC375C9}"/>
    <cellStyle name="40% - Accent1 10 2 6" xfId="13359" xr:uid="{2D29151D-28F1-43BA-8AD3-D34999708700}"/>
    <cellStyle name="40% - Accent1 10 2 6 2" xfId="13360" xr:uid="{BB411903-563C-4E0C-B066-72CC9737CB43}"/>
    <cellStyle name="40% - Accent1 10 2 7" xfId="13361" xr:uid="{4232B5EA-7BCD-4E63-A251-1A740FF52588}"/>
    <cellStyle name="40% - Accent1 10 2 7 2" xfId="13362" xr:uid="{40FC732A-2F5F-45AE-8DCF-007D57003516}"/>
    <cellStyle name="40% - Accent1 10 2 8" xfId="13363" xr:uid="{DB912C61-8485-4E05-BC94-190CF39A931D}"/>
    <cellStyle name="40% - Accent1 10 3" xfId="13364" xr:uid="{240D37BF-C69C-4256-9888-8865D74ACD2B}"/>
    <cellStyle name="40% - Accent1 10 3 2" xfId="13365" xr:uid="{87468BB3-BB7A-46AE-9B4C-790BA927918A}"/>
    <cellStyle name="40% - Accent1 10 3 2 2" xfId="13366" xr:uid="{E5916360-EDF2-45F8-9636-90F372C40A78}"/>
    <cellStyle name="40% - Accent1 10 3 2 2 2" xfId="13367" xr:uid="{83AA848A-CFBF-440A-9BD2-30D9FE5CE276}"/>
    <cellStyle name="40% - Accent1 10 3 2 3" xfId="13368" xr:uid="{E19F2901-EB6D-4558-BAEF-F3CAFA7BA7FD}"/>
    <cellStyle name="40% - Accent1 10 3 2 3 2" xfId="13369" xr:uid="{654376F9-8C88-4916-B5EE-46FA4BE9B041}"/>
    <cellStyle name="40% - Accent1 10 3 2 4" xfId="13370" xr:uid="{3B0EEFFC-75C7-44D9-84AB-45A62F65DBE4}"/>
    <cellStyle name="40% - Accent1 10 3 3" xfId="13371" xr:uid="{32D30429-3AC6-4DC1-8725-DDB201F7B784}"/>
    <cellStyle name="40% - Accent1 10 3 3 2" xfId="13372" xr:uid="{F5B929CE-A26F-430D-B266-B2593CC8C9C7}"/>
    <cellStyle name="40% - Accent1 10 3 4" xfId="13373" xr:uid="{670F6162-6C1F-4FE8-8CB2-995ADA247E27}"/>
    <cellStyle name="40% - Accent1 10 3 4 2" xfId="13374" xr:uid="{D3EDE9D3-DB9B-41D6-950C-D40D9241EF97}"/>
    <cellStyle name="40% - Accent1 10 3 5" xfId="13375" xr:uid="{AC8CF324-C928-4991-82F9-52F7F5DA90F1}"/>
    <cellStyle name="40% - Accent1 10 3 5 2" xfId="13376" xr:uid="{AFF743D5-2026-41E2-A962-4291E119BF5B}"/>
    <cellStyle name="40% - Accent1 10 3 6" xfId="13377" xr:uid="{CEEE97E4-D14A-4830-8BBA-211579ECB882}"/>
    <cellStyle name="40% - Accent1 10 4" xfId="13378" xr:uid="{3B96A01E-C3A6-4485-AA83-FBEF5A718A48}"/>
    <cellStyle name="40% - Accent1 10 4 2" xfId="13379" xr:uid="{F9228D52-4BC2-4242-BAF5-56143FFA95C1}"/>
    <cellStyle name="40% - Accent1 10 4 2 2" xfId="13380" xr:uid="{F898C1EE-AC26-46E4-8D46-921D39B80135}"/>
    <cellStyle name="40% - Accent1 10 4 3" xfId="13381" xr:uid="{5442C528-603E-43A4-93A1-0F3EF102B333}"/>
    <cellStyle name="40% - Accent1 10 4 3 2" xfId="13382" xr:uid="{5EB0B1FC-1BFF-47F9-BA1F-A2E97DE49BF4}"/>
    <cellStyle name="40% - Accent1 10 4 4" xfId="13383" xr:uid="{FF93D86A-1D0A-4651-A2E4-60D835383A6B}"/>
    <cellStyle name="40% - Accent1 10 5" xfId="13384" xr:uid="{9AD59D2E-EC41-4D52-9B8A-681C0F9B11CB}"/>
    <cellStyle name="40% - Accent1 10 5 2" xfId="13385" xr:uid="{1253DF54-54FB-4923-B61A-A0B6CFA92742}"/>
    <cellStyle name="40% - Accent1 10 6" xfId="13386" xr:uid="{9F1240D1-A9FC-4717-B316-D87C1DEC2C07}"/>
    <cellStyle name="40% - Accent1 10 6 2" xfId="13387" xr:uid="{34A65CAA-8C55-4ACE-8283-CFB98CBECF12}"/>
    <cellStyle name="40% - Accent1 10 7" xfId="13388" xr:uid="{4E41A323-EF26-43D5-8C1E-D4E147BDBFAA}"/>
    <cellStyle name="40% - Accent1 10 7 2" xfId="13389" xr:uid="{E95227E7-44BD-415A-A77F-57FC7BB0CD92}"/>
    <cellStyle name="40% - Accent1 10 8" xfId="13390" xr:uid="{F8001EC2-B5A9-4016-8A09-4700E67F7AF8}"/>
    <cellStyle name="40% - Accent1 10 8 2" xfId="13391" xr:uid="{6E1ED411-6792-4BE9-B4EB-56164ACCB60D}"/>
    <cellStyle name="40% - Accent1 10 9" xfId="13392" xr:uid="{8E166D11-C994-47C4-9857-8BE2741BFAD7}"/>
    <cellStyle name="40% - Accent1 10 9 2" xfId="13393" xr:uid="{AC8C97DC-1255-411A-900C-E597D7B7B7E4}"/>
    <cellStyle name="40% - Accent1 11" xfId="13394" xr:uid="{A782DCEA-D159-4F84-9981-B52DD7CDFEA8}"/>
    <cellStyle name="40% - Accent1 11 10" xfId="13395" xr:uid="{2ED96530-D20D-4EA5-BDFD-9D8EBDA788E9}"/>
    <cellStyle name="40% - Accent1 11 2" xfId="13396" xr:uid="{ADF4766A-9908-426E-B832-572906364FF7}"/>
    <cellStyle name="40% - Accent1 11 2 2" xfId="13397" xr:uid="{4B8E6840-FCC7-47B7-A83C-4C2EA8336940}"/>
    <cellStyle name="40% - Accent1 11 2 2 2" xfId="13398" xr:uid="{1ED3BA19-5110-42BE-81E5-46B3A042A2E1}"/>
    <cellStyle name="40% - Accent1 11 2 2 2 2" xfId="13399" xr:uid="{60A0DE2F-E325-4BB7-B174-83CDA2AF9197}"/>
    <cellStyle name="40% - Accent1 11 2 2 3" xfId="13400" xr:uid="{712E78BC-2FC3-4D48-BA79-E4DCDF0B1186}"/>
    <cellStyle name="40% - Accent1 11 2 2 3 2" xfId="13401" xr:uid="{D8343B4C-9757-4A26-BB5B-F1366B877DB3}"/>
    <cellStyle name="40% - Accent1 11 2 2 4" xfId="13402" xr:uid="{955A35E1-E172-4E5F-B009-1F09442F7713}"/>
    <cellStyle name="40% - Accent1 11 2 3" xfId="13403" xr:uid="{C19A637B-593D-4A81-947D-35818356BF96}"/>
    <cellStyle name="40% - Accent1 11 2 3 2" xfId="13404" xr:uid="{29055940-1C13-41F6-BA98-EBD984B69150}"/>
    <cellStyle name="40% - Accent1 11 2 4" xfId="13405" xr:uid="{60ED2954-7C0A-44A7-841E-D200ED656C94}"/>
    <cellStyle name="40% - Accent1 11 2 4 2" xfId="13406" xr:uid="{0357C0C4-A552-4CF4-BD72-2C7388C82334}"/>
    <cellStyle name="40% - Accent1 11 2 5" xfId="13407" xr:uid="{C2F7CAEC-F141-42D3-822D-FA1CB0109F84}"/>
    <cellStyle name="40% - Accent1 11 2 5 2" xfId="13408" xr:uid="{B5B31A0F-89B8-41A3-82FB-68A5599AA332}"/>
    <cellStyle name="40% - Accent1 11 2 6" xfId="13409" xr:uid="{9A1FB828-72DD-4F8D-8F41-19FFE9C3C98E}"/>
    <cellStyle name="40% - Accent1 11 2 6 2" xfId="13410" xr:uid="{3C45A8AB-EC1A-4F97-8323-FB5D6124F0F0}"/>
    <cellStyle name="40% - Accent1 11 2 7" xfId="13411" xr:uid="{41C777D9-D294-4910-998F-DD6B7108A2E4}"/>
    <cellStyle name="40% - Accent1 11 2 7 2" xfId="13412" xr:uid="{B6AEFC3A-278B-4BF8-A620-2DFADB079B07}"/>
    <cellStyle name="40% - Accent1 11 2 8" xfId="13413" xr:uid="{8E287B35-A55F-4E66-B668-86D2F681B17A}"/>
    <cellStyle name="40% - Accent1 11 3" xfId="13414" xr:uid="{30364F7C-30E9-4078-9680-F7E438552FCF}"/>
    <cellStyle name="40% - Accent1 11 3 2" xfId="13415" xr:uid="{73F85150-5379-4A2D-913F-6B490FC70390}"/>
    <cellStyle name="40% - Accent1 11 3 2 2" xfId="13416" xr:uid="{C334B345-96EE-40E5-BCE5-609F0FC794EF}"/>
    <cellStyle name="40% - Accent1 11 3 2 2 2" xfId="13417" xr:uid="{F84AA0AF-C576-4FCC-8412-C16CCAE80912}"/>
    <cellStyle name="40% - Accent1 11 3 2 3" xfId="13418" xr:uid="{404269E0-BF01-4AA1-8B88-A43D23EFA09A}"/>
    <cellStyle name="40% - Accent1 11 3 2 3 2" xfId="13419" xr:uid="{65C4F184-CB81-4BD3-A96A-A2429CEBCE93}"/>
    <cellStyle name="40% - Accent1 11 3 2 4" xfId="13420" xr:uid="{E6310924-7EF3-4011-A91C-73A31D29C16A}"/>
    <cellStyle name="40% - Accent1 11 3 3" xfId="13421" xr:uid="{A3637984-8599-4FA4-B068-29D5006A95D7}"/>
    <cellStyle name="40% - Accent1 11 3 3 2" xfId="13422" xr:uid="{8C4A1675-CDC7-42EA-9B51-7578ACEEF540}"/>
    <cellStyle name="40% - Accent1 11 3 4" xfId="13423" xr:uid="{7A8547C9-C327-4F3F-AA43-D3A0911C263A}"/>
    <cellStyle name="40% - Accent1 11 3 4 2" xfId="13424" xr:uid="{C03650EB-9AF3-4A96-8EC6-7FC061A13364}"/>
    <cellStyle name="40% - Accent1 11 3 5" xfId="13425" xr:uid="{97D02D99-170A-4CD9-9AA5-2730B467BC03}"/>
    <cellStyle name="40% - Accent1 11 3 5 2" xfId="13426" xr:uid="{984A806F-8390-4770-815E-CEACB42B0F79}"/>
    <cellStyle name="40% - Accent1 11 3 6" xfId="13427" xr:uid="{F1B4F7CE-9555-4209-97FB-05772F9B3C41}"/>
    <cellStyle name="40% - Accent1 11 4" xfId="13428" xr:uid="{F9BDC26A-3967-431A-A605-53E308C43530}"/>
    <cellStyle name="40% - Accent1 11 4 2" xfId="13429" xr:uid="{E2A7355F-F46A-498B-B30B-023E0248B04C}"/>
    <cellStyle name="40% - Accent1 11 4 2 2" xfId="13430" xr:uid="{4E5BC803-A15D-4BA8-B0CC-6EF1832BB04F}"/>
    <cellStyle name="40% - Accent1 11 4 3" xfId="13431" xr:uid="{58CEFF6A-A486-4DD2-A5F4-2AA1692B985B}"/>
    <cellStyle name="40% - Accent1 11 4 3 2" xfId="13432" xr:uid="{4ED1C985-70A1-4026-BD9D-4F2950A7F1FA}"/>
    <cellStyle name="40% - Accent1 11 4 4" xfId="13433" xr:uid="{39C44CD8-A3CB-4B91-9821-026A1742D10E}"/>
    <cellStyle name="40% - Accent1 11 5" xfId="13434" xr:uid="{7BB0F354-A97B-4E88-A2E0-293A7A4BD6D5}"/>
    <cellStyle name="40% - Accent1 11 5 2" xfId="13435" xr:uid="{F388C3A1-F0D9-4DB2-AB69-604FE0A1CE46}"/>
    <cellStyle name="40% - Accent1 11 6" xfId="13436" xr:uid="{C0BFC6CF-928C-4CD0-BDB1-6E33B14F0555}"/>
    <cellStyle name="40% - Accent1 11 6 2" xfId="13437" xr:uid="{741A526D-3612-42DF-8EB1-7429AC8A0FC2}"/>
    <cellStyle name="40% - Accent1 11 7" xfId="13438" xr:uid="{D815B28A-3834-4085-87AD-84F8641792C4}"/>
    <cellStyle name="40% - Accent1 11 7 2" xfId="13439" xr:uid="{D4C410A9-3B2C-4EC0-89DB-2C7A55477B76}"/>
    <cellStyle name="40% - Accent1 11 8" xfId="13440" xr:uid="{AC25CDEA-DBF0-4EAD-831D-2B8CE5A30AA3}"/>
    <cellStyle name="40% - Accent1 11 8 2" xfId="13441" xr:uid="{2876B792-B1E5-4849-8C09-367DAF222DF6}"/>
    <cellStyle name="40% - Accent1 11 9" xfId="13442" xr:uid="{F3017E60-F3CD-4B87-95DA-14F27250E195}"/>
    <cellStyle name="40% - Accent1 11 9 2" xfId="13443" xr:uid="{952E5194-E74F-454B-83D1-6F51D5D49BAC}"/>
    <cellStyle name="40% - Accent1 12" xfId="13444" xr:uid="{F460E7F4-2651-417B-92F3-EDFA9C32D150}"/>
    <cellStyle name="40% - Accent1 12 10" xfId="13445" xr:uid="{9539D872-4CF2-4034-B3A8-85B92F1E048A}"/>
    <cellStyle name="40% - Accent1 12 2" xfId="13446" xr:uid="{11D2B60C-EB3E-429B-832B-47EEC61B2F7B}"/>
    <cellStyle name="40% - Accent1 12 2 2" xfId="13447" xr:uid="{81349F53-B757-410F-8274-7D727BBFB14B}"/>
    <cellStyle name="40% - Accent1 12 2 2 2" xfId="13448" xr:uid="{FF9D59A2-CC92-4729-8916-DC24315DE0E1}"/>
    <cellStyle name="40% - Accent1 12 2 2 2 2" xfId="13449" xr:uid="{FE3F943C-E52A-47B4-B71D-DB9925587A76}"/>
    <cellStyle name="40% - Accent1 12 2 2 3" xfId="13450" xr:uid="{946875AA-E90B-4003-AB50-D6CF8C588845}"/>
    <cellStyle name="40% - Accent1 12 2 2 3 2" xfId="13451" xr:uid="{397ED094-1074-4883-896D-5E2536EDB057}"/>
    <cellStyle name="40% - Accent1 12 2 2 4" xfId="13452" xr:uid="{4C2BC761-197F-4E4A-8AE1-3B295CBF6293}"/>
    <cellStyle name="40% - Accent1 12 2 3" xfId="13453" xr:uid="{CCC4C9D4-1EA1-45F9-889D-B9D9151E68CD}"/>
    <cellStyle name="40% - Accent1 12 2 3 2" xfId="13454" xr:uid="{3241970B-B826-4BAF-959A-D29A59243831}"/>
    <cellStyle name="40% - Accent1 12 2 4" xfId="13455" xr:uid="{F5A16C9D-B4E0-4FA5-8651-DC27D40DB1CF}"/>
    <cellStyle name="40% - Accent1 12 2 4 2" xfId="13456" xr:uid="{202F8A4C-1F24-4251-84E0-DEB6A4370B82}"/>
    <cellStyle name="40% - Accent1 12 2 5" xfId="13457" xr:uid="{1E9D2FF0-1F1E-4386-B36E-862E1627AC17}"/>
    <cellStyle name="40% - Accent1 12 2 5 2" xfId="13458" xr:uid="{62DB00C1-666F-4D5C-8DE8-25D5B0A5FACA}"/>
    <cellStyle name="40% - Accent1 12 2 6" xfId="13459" xr:uid="{10B76488-C7F4-4CCE-B063-0724195A8327}"/>
    <cellStyle name="40% - Accent1 12 2 6 2" xfId="13460" xr:uid="{9ACE73BB-4F5E-40AC-945F-DFC4C98B027E}"/>
    <cellStyle name="40% - Accent1 12 2 7" xfId="13461" xr:uid="{3A35640C-D9B6-4C10-9298-D9EE1DB4A3BA}"/>
    <cellStyle name="40% - Accent1 12 2 7 2" xfId="13462" xr:uid="{43635D9A-9780-4159-BC32-6A5AC5DBA724}"/>
    <cellStyle name="40% - Accent1 12 2 8" xfId="13463" xr:uid="{9E9C3FEB-9133-46ED-94B2-9B886D1F1059}"/>
    <cellStyle name="40% - Accent1 12 3" xfId="13464" xr:uid="{17D12E5F-443B-4B25-9EFB-995D2EA8C4AB}"/>
    <cellStyle name="40% - Accent1 12 3 2" xfId="13465" xr:uid="{867681A1-7081-4209-9534-B038E95EC480}"/>
    <cellStyle name="40% - Accent1 12 3 2 2" xfId="13466" xr:uid="{EF6D3EDA-3784-463C-B886-A30B1A9E225A}"/>
    <cellStyle name="40% - Accent1 12 3 2 2 2" xfId="13467" xr:uid="{192D3EC8-D2C1-49C7-9667-D2A1BF93FBC7}"/>
    <cellStyle name="40% - Accent1 12 3 2 3" xfId="13468" xr:uid="{0B20EB4F-B1ED-4870-9EF3-88655679672B}"/>
    <cellStyle name="40% - Accent1 12 3 2 3 2" xfId="13469" xr:uid="{E2455451-1316-4234-AB73-1C3C375DB079}"/>
    <cellStyle name="40% - Accent1 12 3 2 4" xfId="13470" xr:uid="{658A84B9-59C7-4C81-8D53-41B96DF9B67C}"/>
    <cellStyle name="40% - Accent1 12 3 3" xfId="13471" xr:uid="{50FE7543-DFF6-40F2-9693-3DDFD6F5F077}"/>
    <cellStyle name="40% - Accent1 12 3 3 2" xfId="13472" xr:uid="{0E9732DA-5464-44D7-9C89-B7FF01C9DF07}"/>
    <cellStyle name="40% - Accent1 12 3 4" xfId="13473" xr:uid="{73A76A10-2FBF-4339-A12C-FA14084ED5F1}"/>
    <cellStyle name="40% - Accent1 12 3 4 2" xfId="13474" xr:uid="{DADFE4CC-D303-4DB4-98E9-5DE6B21B3C09}"/>
    <cellStyle name="40% - Accent1 12 3 5" xfId="13475" xr:uid="{AB8CB661-39B2-4070-BF54-FCB3D7B97D11}"/>
    <cellStyle name="40% - Accent1 12 3 5 2" xfId="13476" xr:uid="{B1D781EC-0BC9-45F9-A2CA-A8D58F4778BA}"/>
    <cellStyle name="40% - Accent1 12 3 6" xfId="13477" xr:uid="{8D8AC350-2C06-4952-B9CA-F476B18F2049}"/>
    <cellStyle name="40% - Accent1 12 4" xfId="13478" xr:uid="{FF173995-B69C-4D52-B768-FF5E34A8BA07}"/>
    <cellStyle name="40% - Accent1 12 4 2" xfId="13479" xr:uid="{1B1069E6-331E-4165-9EC2-ACC646B9633C}"/>
    <cellStyle name="40% - Accent1 12 4 2 2" xfId="13480" xr:uid="{51703384-E54B-4F98-8938-B8BC2C0F86D4}"/>
    <cellStyle name="40% - Accent1 12 4 3" xfId="13481" xr:uid="{C3B72838-C726-4E61-9A79-0FAF69321663}"/>
    <cellStyle name="40% - Accent1 12 4 3 2" xfId="13482" xr:uid="{887A6B69-E68C-4155-B98B-FA1B00FCFD01}"/>
    <cellStyle name="40% - Accent1 12 4 4" xfId="13483" xr:uid="{9A6DF9E0-EA29-40F7-A3E5-4A4B8F8B143F}"/>
    <cellStyle name="40% - Accent1 12 5" xfId="13484" xr:uid="{2B046BA3-8A26-411C-AC02-AE252BE339FC}"/>
    <cellStyle name="40% - Accent1 12 5 2" xfId="13485" xr:uid="{7DE8867A-54E0-4D02-AA20-002BF6729437}"/>
    <cellStyle name="40% - Accent1 12 6" xfId="13486" xr:uid="{32E81DEC-44DD-4CA0-B147-373F0701EE1C}"/>
    <cellStyle name="40% - Accent1 12 6 2" xfId="13487" xr:uid="{E4BA8E5D-5781-47AC-A4B5-4A5A05107DC2}"/>
    <cellStyle name="40% - Accent1 12 7" xfId="13488" xr:uid="{306B392E-8579-4002-B209-54AD5E9CE065}"/>
    <cellStyle name="40% - Accent1 12 7 2" xfId="13489" xr:uid="{2048F399-AC31-4790-A4B1-EAAC62ECE2A2}"/>
    <cellStyle name="40% - Accent1 12 8" xfId="13490" xr:uid="{E755D395-37C4-45A6-8B33-8AA9FC5EF999}"/>
    <cellStyle name="40% - Accent1 12 8 2" xfId="13491" xr:uid="{07F6553C-393A-408C-A00D-74619DF012B7}"/>
    <cellStyle name="40% - Accent1 12 9" xfId="13492" xr:uid="{F0DE84BA-5FC5-4A3F-974B-3A3AA00CF053}"/>
    <cellStyle name="40% - Accent1 12 9 2" xfId="13493" xr:uid="{CD48289D-17E5-4F15-8349-17601E214040}"/>
    <cellStyle name="40% - Accent1 13" xfId="13494" xr:uid="{3EE8B5DA-4C1C-43A0-A7C5-067466011A5C}"/>
    <cellStyle name="40% - Accent1 13 10" xfId="13495" xr:uid="{E4933B20-6E27-4432-B3D8-AAE6587395E8}"/>
    <cellStyle name="40% - Accent1 13 2" xfId="13496" xr:uid="{D5936026-6E7D-4A51-824D-37B4B778C7C6}"/>
    <cellStyle name="40% - Accent1 13 2 2" xfId="13497" xr:uid="{10C55EBA-096E-4DD5-9B71-C3681F772717}"/>
    <cellStyle name="40% - Accent1 13 2 2 2" xfId="13498" xr:uid="{A4BC20A9-757F-46FE-B787-A15FCBC3712E}"/>
    <cellStyle name="40% - Accent1 13 2 2 2 2" xfId="13499" xr:uid="{265894C6-1D40-42C5-92DD-AF8EC5CBA40C}"/>
    <cellStyle name="40% - Accent1 13 2 2 3" xfId="13500" xr:uid="{A28A6A24-B2E4-4B14-ABA6-454C11015BA3}"/>
    <cellStyle name="40% - Accent1 13 2 2 3 2" xfId="13501" xr:uid="{CD026A60-5B6F-4CC7-AA18-A67E85DB9D11}"/>
    <cellStyle name="40% - Accent1 13 2 2 4" xfId="13502" xr:uid="{5982BBAF-E598-4CAE-A453-2AD4785F0738}"/>
    <cellStyle name="40% - Accent1 13 2 3" xfId="13503" xr:uid="{1AC7551B-A634-4A28-A49F-DBB8FC28CCDD}"/>
    <cellStyle name="40% - Accent1 13 2 3 2" xfId="13504" xr:uid="{D535632A-F134-4F17-81C4-2751EADC60C4}"/>
    <cellStyle name="40% - Accent1 13 2 4" xfId="13505" xr:uid="{6BB16577-D6ED-4998-9EF6-0A1B5E2FDB33}"/>
    <cellStyle name="40% - Accent1 13 2 4 2" xfId="13506" xr:uid="{50B20338-872F-47AB-AB8D-82252BC8746E}"/>
    <cellStyle name="40% - Accent1 13 2 5" xfId="13507" xr:uid="{9ED5D3CC-33AE-44C6-B32F-E22063698F5D}"/>
    <cellStyle name="40% - Accent1 13 2 5 2" xfId="13508" xr:uid="{D8FC8E58-47A8-4DFC-A12C-13142EA6060E}"/>
    <cellStyle name="40% - Accent1 13 2 6" xfId="13509" xr:uid="{9E18B8F3-B931-4376-A3C5-39E743B18AED}"/>
    <cellStyle name="40% - Accent1 13 2 6 2" xfId="13510" xr:uid="{955049D5-853C-4E8C-9850-5CE5BE5DD97D}"/>
    <cellStyle name="40% - Accent1 13 2 7" xfId="13511" xr:uid="{3142C073-1332-4F08-B94D-826A489B3D6F}"/>
    <cellStyle name="40% - Accent1 13 2 7 2" xfId="13512" xr:uid="{863A8236-4093-4993-93D1-918387FE6192}"/>
    <cellStyle name="40% - Accent1 13 2 8" xfId="13513" xr:uid="{106ABEF8-4163-40E6-910C-2A0D99E4C772}"/>
    <cellStyle name="40% - Accent1 13 3" xfId="13514" xr:uid="{7B7B9A90-206D-4B80-95BE-FC14F6439381}"/>
    <cellStyle name="40% - Accent1 13 3 2" xfId="13515" xr:uid="{ECD5610D-19C6-40E3-9842-D001994BF26B}"/>
    <cellStyle name="40% - Accent1 13 3 2 2" xfId="13516" xr:uid="{0AF7D326-3581-41D1-A8EC-DA1392274FAA}"/>
    <cellStyle name="40% - Accent1 13 3 2 2 2" xfId="13517" xr:uid="{419E97F7-38D9-44DC-BB57-ECD4EACB90CB}"/>
    <cellStyle name="40% - Accent1 13 3 2 3" xfId="13518" xr:uid="{B92DBE3A-E999-479B-A4C4-304DA11FFFB1}"/>
    <cellStyle name="40% - Accent1 13 3 2 3 2" xfId="13519" xr:uid="{E4A5BCC3-A076-4C19-9F96-56794E13146A}"/>
    <cellStyle name="40% - Accent1 13 3 2 4" xfId="13520" xr:uid="{7BE81101-5D12-412A-A158-1F9547971F23}"/>
    <cellStyle name="40% - Accent1 13 3 3" xfId="13521" xr:uid="{F87B4F7F-A99A-4A04-A3C6-EAA0D7007D80}"/>
    <cellStyle name="40% - Accent1 13 3 3 2" xfId="13522" xr:uid="{677D99ED-4F20-47A6-BE95-2073CCD020C5}"/>
    <cellStyle name="40% - Accent1 13 3 4" xfId="13523" xr:uid="{6425EE33-A37B-4D21-B20F-49DC3E222128}"/>
    <cellStyle name="40% - Accent1 13 3 4 2" xfId="13524" xr:uid="{A244F2C4-505D-43CB-8645-C59B451FA262}"/>
    <cellStyle name="40% - Accent1 13 3 5" xfId="13525" xr:uid="{2A9FEA9F-FB2B-4593-B12A-68ACD9A8BBBD}"/>
    <cellStyle name="40% - Accent1 13 3 5 2" xfId="13526" xr:uid="{B93413D2-F322-45F8-AE4B-3769B654C79A}"/>
    <cellStyle name="40% - Accent1 13 3 6" xfId="13527" xr:uid="{18FC584A-E7E8-43F3-9956-D58D2BAA5C3E}"/>
    <cellStyle name="40% - Accent1 13 4" xfId="13528" xr:uid="{0509693D-0401-478E-9325-DBB0DF0421DF}"/>
    <cellStyle name="40% - Accent1 13 4 2" xfId="13529" xr:uid="{5621EE56-0894-4B4B-98A2-C5AA50BDB385}"/>
    <cellStyle name="40% - Accent1 13 4 2 2" xfId="13530" xr:uid="{05F9ED79-0BDF-455B-9765-9DAB7C487E29}"/>
    <cellStyle name="40% - Accent1 13 4 3" xfId="13531" xr:uid="{B8147A8B-003E-4C1E-93E7-9D00F122FB30}"/>
    <cellStyle name="40% - Accent1 13 4 3 2" xfId="13532" xr:uid="{8D363C7D-F641-449F-84C2-ADECD545338E}"/>
    <cellStyle name="40% - Accent1 13 4 4" xfId="13533" xr:uid="{2F9AF894-0E9F-434E-B93E-AAC05825E06F}"/>
    <cellStyle name="40% - Accent1 13 5" xfId="13534" xr:uid="{7382C5C8-54BC-4BC1-BED4-141DC758963D}"/>
    <cellStyle name="40% - Accent1 13 5 2" xfId="13535" xr:uid="{41421179-2123-4562-A458-CB0792261598}"/>
    <cellStyle name="40% - Accent1 13 6" xfId="13536" xr:uid="{7556A1D2-F384-4620-AB75-AA3086940A4A}"/>
    <cellStyle name="40% - Accent1 13 6 2" xfId="13537" xr:uid="{0779C881-D3B8-45B5-8B13-7FBE248DC0B2}"/>
    <cellStyle name="40% - Accent1 13 7" xfId="13538" xr:uid="{FA855F91-A983-47E6-AC57-740788D6532E}"/>
    <cellStyle name="40% - Accent1 13 7 2" xfId="13539" xr:uid="{96AE3CDA-ADE5-41B4-8712-FB5F2E297563}"/>
    <cellStyle name="40% - Accent1 13 8" xfId="13540" xr:uid="{DD6FCBFD-416A-49D6-83B1-4D7E18EF2549}"/>
    <cellStyle name="40% - Accent1 13 8 2" xfId="13541" xr:uid="{44431912-746E-4928-9856-EE970B5CBFF5}"/>
    <cellStyle name="40% - Accent1 13 9" xfId="13542" xr:uid="{B2F4787D-B070-44A8-AADC-C73DE031E1A7}"/>
    <cellStyle name="40% - Accent1 13 9 2" xfId="13543" xr:uid="{BB3BAEEF-6F70-4671-9626-CE25A81C6756}"/>
    <cellStyle name="40% - Accent1 14" xfId="13544" xr:uid="{2F674715-3A50-4436-AD24-2517D1A35FEE}"/>
    <cellStyle name="40% - Accent1 14 10" xfId="13545" xr:uid="{F3CB6E0E-A049-439D-B7E1-A2C5BA218781}"/>
    <cellStyle name="40% - Accent1 14 2" xfId="13546" xr:uid="{9C97BEDF-DAD8-48AD-BE92-B66B689B5C62}"/>
    <cellStyle name="40% - Accent1 14 2 2" xfId="13547" xr:uid="{93CCA10B-B784-4AEE-B2F7-D21E38249CB6}"/>
    <cellStyle name="40% - Accent1 14 2 2 2" xfId="13548" xr:uid="{3F827EEF-123D-4976-9CB5-4501E8D6A430}"/>
    <cellStyle name="40% - Accent1 14 2 2 2 2" xfId="13549" xr:uid="{19D2E773-A0E8-422A-A9C3-43623952BD5F}"/>
    <cellStyle name="40% - Accent1 14 2 2 3" xfId="13550" xr:uid="{BD146B7F-C5AD-4872-B6CB-9207BD0704AD}"/>
    <cellStyle name="40% - Accent1 14 2 2 3 2" xfId="13551" xr:uid="{3B03E012-F67C-41FB-8112-67AE1E9D6B3F}"/>
    <cellStyle name="40% - Accent1 14 2 2 4" xfId="13552" xr:uid="{C19BA2BD-32A5-4F7D-92B2-1FAC9D38DC38}"/>
    <cellStyle name="40% - Accent1 14 2 3" xfId="13553" xr:uid="{49336F09-B55E-4F93-B1CE-2688F3A21E9F}"/>
    <cellStyle name="40% - Accent1 14 2 3 2" xfId="13554" xr:uid="{E156B208-2170-4D8C-AA7F-0B3CAD075B6E}"/>
    <cellStyle name="40% - Accent1 14 2 4" xfId="13555" xr:uid="{3BA280ED-2AFD-4586-8322-419367D013C9}"/>
    <cellStyle name="40% - Accent1 14 2 4 2" xfId="13556" xr:uid="{A0588139-3290-4926-A15B-BBE732F08B17}"/>
    <cellStyle name="40% - Accent1 14 2 5" xfId="13557" xr:uid="{EABB84EE-AEBD-4FEF-9924-0B4A7DD92A0D}"/>
    <cellStyle name="40% - Accent1 14 2 5 2" xfId="13558" xr:uid="{2DE76F3F-9CBF-4510-AA58-C5E1D2AEC842}"/>
    <cellStyle name="40% - Accent1 14 2 6" xfId="13559" xr:uid="{896DCA7D-CC82-4DDA-A467-2E70A2D1CF8C}"/>
    <cellStyle name="40% - Accent1 14 2 6 2" xfId="13560" xr:uid="{3985E5A4-4AEA-4C9E-BC23-61112CF862F8}"/>
    <cellStyle name="40% - Accent1 14 2 7" xfId="13561" xr:uid="{6CEAF85E-C2D2-48B2-8971-C80B858CA2D9}"/>
    <cellStyle name="40% - Accent1 14 2 7 2" xfId="13562" xr:uid="{97928404-C0EB-4B60-B0CE-3B26EBC550AA}"/>
    <cellStyle name="40% - Accent1 14 2 8" xfId="13563" xr:uid="{8C7082F1-BEE6-4E67-88F5-9B38F690193B}"/>
    <cellStyle name="40% - Accent1 14 3" xfId="13564" xr:uid="{621E3017-2FBF-45AD-A495-C6180169E145}"/>
    <cellStyle name="40% - Accent1 14 3 2" xfId="13565" xr:uid="{2EE978D8-7831-45E1-84D5-6DD54400951A}"/>
    <cellStyle name="40% - Accent1 14 3 2 2" xfId="13566" xr:uid="{5DED8FF8-4554-4B05-BEA0-3B9F88383EC9}"/>
    <cellStyle name="40% - Accent1 14 3 2 2 2" xfId="13567" xr:uid="{3D3673FF-5750-49AF-9D2D-55EE8329037C}"/>
    <cellStyle name="40% - Accent1 14 3 2 3" xfId="13568" xr:uid="{D84B0002-962E-48C9-B717-A9F2C6329522}"/>
    <cellStyle name="40% - Accent1 14 3 2 3 2" xfId="13569" xr:uid="{00DA8AD0-8964-4F88-9E55-26480C60B831}"/>
    <cellStyle name="40% - Accent1 14 3 2 4" xfId="13570" xr:uid="{6630D2C9-167C-434F-8EEA-003A949E457D}"/>
    <cellStyle name="40% - Accent1 14 3 3" xfId="13571" xr:uid="{15AF9F3F-B95F-466E-9804-73BD3D66AFFE}"/>
    <cellStyle name="40% - Accent1 14 3 3 2" xfId="13572" xr:uid="{F7B26CE9-F9B9-4DBD-9EEC-B0BF44AB6948}"/>
    <cellStyle name="40% - Accent1 14 3 4" xfId="13573" xr:uid="{16AFEB38-D943-406B-9B4B-1B9D5496E14B}"/>
    <cellStyle name="40% - Accent1 14 3 4 2" xfId="13574" xr:uid="{6D309D41-6354-481E-B7BC-E0E0AD3DCAB8}"/>
    <cellStyle name="40% - Accent1 14 3 5" xfId="13575" xr:uid="{2927337D-C4AD-4D60-B508-B543392FE15D}"/>
    <cellStyle name="40% - Accent1 14 3 5 2" xfId="13576" xr:uid="{99BC3069-2B77-411C-993D-6DC6A4E58E9D}"/>
    <cellStyle name="40% - Accent1 14 3 6" xfId="13577" xr:uid="{FA3A9128-0D06-45C7-9C16-1500F0ABD86E}"/>
    <cellStyle name="40% - Accent1 14 4" xfId="13578" xr:uid="{33577B61-9AE0-4B24-9243-F333FE41A4B0}"/>
    <cellStyle name="40% - Accent1 14 4 2" xfId="13579" xr:uid="{2955F677-A26E-44EA-AB38-B4A257A0F925}"/>
    <cellStyle name="40% - Accent1 14 4 2 2" xfId="13580" xr:uid="{E7A1B3E7-A167-4405-BCC2-9D7040BB09A0}"/>
    <cellStyle name="40% - Accent1 14 4 3" xfId="13581" xr:uid="{FD604CE2-1600-4BC1-BE81-EDCA3E4D76A9}"/>
    <cellStyle name="40% - Accent1 14 4 3 2" xfId="13582" xr:uid="{E43177B2-5C90-4C2D-9EBD-068BDD1873B1}"/>
    <cellStyle name="40% - Accent1 14 4 4" xfId="13583" xr:uid="{BA99142E-DF41-469C-A42B-1B92FF285FB1}"/>
    <cellStyle name="40% - Accent1 14 5" xfId="13584" xr:uid="{98C8F5BB-892D-4FC9-9D66-D4A6AA72479F}"/>
    <cellStyle name="40% - Accent1 14 5 2" xfId="13585" xr:uid="{107CA2F2-0B12-4CE6-90D0-3A84CD09D649}"/>
    <cellStyle name="40% - Accent1 14 6" xfId="13586" xr:uid="{90E37CB4-942E-4F86-8F3C-D059D63535BC}"/>
    <cellStyle name="40% - Accent1 14 6 2" xfId="13587" xr:uid="{7A9BFA61-A047-45F7-8AC3-221ED79DE42F}"/>
    <cellStyle name="40% - Accent1 14 7" xfId="13588" xr:uid="{91BDDA21-5C0A-4CE4-94A8-EEB0BA820B0C}"/>
    <cellStyle name="40% - Accent1 14 7 2" xfId="13589" xr:uid="{872C15A9-119C-4240-AC54-9AC244FD5A01}"/>
    <cellStyle name="40% - Accent1 14 8" xfId="13590" xr:uid="{8F1054C1-E143-4055-AA6D-DB2AD6902AFE}"/>
    <cellStyle name="40% - Accent1 14 8 2" xfId="13591" xr:uid="{FEE1D337-312C-40D2-B1F9-7D901F78B6F8}"/>
    <cellStyle name="40% - Accent1 14 9" xfId="13592" xr:uid="{CF2628DC-B5B1-4DCC-87A1-34F2D6923393}"/>
    <cellStyle name="40% - Accent1 14 9 2" xfId="13593" xr:uid="{463153DE-021D-47F2-8ADE-4D4CD9979220}"/>
    <cellStyle name="40% - Accent1 15" xfId="13594" xr:uid="{7A1C34D9-C747-46AA-8C3F-F2DD12B25267}"/>
    <cellStyle name="40% - Accent1 15 10" xfId="13595" xr:uid="{1D772499-C2F2-48F3-A793-1E270CD24A87}"/>
    <cellStyle name="40% - Accent1 15 2" xfId="13596" xr:uid="{1E84EACC-CFDA-4CF9-AED8-D299D09BDE91}"/>
    <cellStyle name="40% - Accent1 15 2 2" xfId="13597" xr:uid="{E85AD2A2-DE92-4E87-83EA-FA4119E87428}"/>
    <cellStyle name="40% - Accent1 15 2 2 2" xfId="13598" xr:uid="{ABB56282-D79D-45C0-84BF-3DC29C8F07C7}"/>
    <cellStyle name="40% - Accent1 15 2 2 2 2" xfId="13599" xr:uid="{C3EDC554-EF75-4D70-BAD1-A300119409C8}"/>
    <cellStyle name="40% - Accent1 15 2 2 3" xfId="13600" xr:uid="{EA244B6A-B369-4E2C-81CE-30903F0DA23E}"/>
    <cellStyle name="40% - Accent1 15 2 2 3 2" xfId="13601" xr:uid="{E91384D5-9ADD-4B63-9CD5-08778164D7DF}"/>
    <cellStyle name="40% - Accent1 15 2 2 4" xfId="13602" xr:uid="{3F54A109-5EEC-4210-9CEC-9FAD39D703B3}"/>
    <cellStyle name="40% - Accent1 15 2 3" xfId="13603" xr:uid="{47117754-36CD-40FD-9FEF-A93A0D0C7285}"/>
    <cellStyle name="40% - Accent1 15 2 3 2" xfId="13604" xr:uid="{EABA839D-9417-41D7-848E-B34C9BBE93DC}"/>
    <cellStyle name="40% - Accent1 15 2 4" xfId="13605" xr:uid="{41D1EDA7-C5EA-4214-A260-3387B03EC323}"/>
    <cellStyle name="40% - Accent1 15 2 4 2" xfId="13606" xr:uid="{2DD99639-0AD6-415C-A16E-C2C07FCC6CF4}"/>
    <cellStyle name="40% - Accent1 15 2 5" xfId="13607" xr:uid="{16AFCD23-B74B-4C7C-8C8F-F3FAC77C1A90}"/>
    <cellStyle name="40% - Accent1 15 2 5 2" xfId="13608" xr:uid="{DF4EC962-5492-42C2-809C-2CE2B1010373}"/>
    <cellStyle name="40% - Accent1 15 2 6" xfId="13609" xr:uid="{1B1096D4-DB8C-40A7-AE11-EA41A8C6E674}"/>
    <cellStyle name="40% - Accent1 15 2 6 2" xfId="13610" xr:uid="{D019BDEE-5660-4477-BEE3-F85E00A5EFBA}"/>
    <cellStyle name="40% - Accent1 15 2 7" xfId="13611" xr:uid="{51781F9C-D132-49B9-B796-D66480904DC5}"/>
    <cellStyle name="40% - Accent1 15 2 7 2" xfId="13612" xr:uid="{A2A24DA1-69C4-4755-AE4F-4D0EFD43A797}"/>
    <cellStyle name="40% - Accent1 15 2 8" xfId="13613" xr:uid="{51C3A53A-32BD-46DA-966D-71966AA8CA7B}"/>
    <cellStyle name="40% - Accent1 15 3" xfId="13614" xr:uid="{3E2DE0FD-A8FD-4545-9164-1833F32F6EBD}"/>
    <cellStyle name="40% - Accent1 15 3 2" xfId="13615" xr:uid="{12D74DCE-F094-4E7B-BD88-686FE50AEE91}"/>
    <cellStyle name="40% - Accent1 15 3 2 2" xfId="13616" xr:uid="{15F598ED-EDEF-4C98-94AC-10B55F3458A0}"/>
    <cellStyle name="40% - Accent1 15 3 2 2 2" xfId="13617" xr:uid="{87749B74-5CB0-4DB5-ABD8-E079D5C6059C}"/>
    <cellStyle name="40% - Accent1 15 3 2 3" xfId="13618" xr:uid="{6B3E0DF0-6193-4619-8C1B-3AFAC1786EDF}"/>
    <cellStyle name="40% - Accent1 15 3 2 3 2" xfId="13619" xr:uid="{6C56AE6C-59A9-466D-9930-CB7015EF0EA3}"/>
    <cellStyle name="40% - Accent1 15 3 2 4" xfId="13620" xr:uid="{D1F96AF5-99DC-44C6-B653-BA90F75E7BAC}"/>
    <cellStyle name="40% - Accent1 15 3 3" xfId="13621" xr:uid="{C6445E81-558B-43B9-B101-D190C0C24A7E}"/>
    <cellStyle name="40% - Accent1 15 3 3 2" xfId="13622" xr:uid="{FD456997-52CC-49CA-B7D6-70C99C957C19}"/>
    <cellStyle name="40% - Accent1 15 3 4" xfId="13623" xr:uid="{54385280-59E1-4AA6-A510-44654FDAECFE}"/>
    <cellStyle name="40% - Accent1 15 3 4 2" xfId="13624" xr:uid="{308D4FE4-9D0F-4F92-A624-30ABC21A370A}"/>
    <cellStyle name="40% - Accent1 15 3 5" xfId="13625" xr:uid="{C5BC5BDE-27C9-4A6B-BFD0-7E5EF6899BB3}"/>
    <cellStyle name="40% - Accent1 15 3 5 2" xfId="13626" xr:uid="{973270DC-1258-499E-8741-4CC76B581B6E}"/>
    <cellStyle name="40% - Accent1 15 3 6" xfId="13627" xr:uid="{12408E9C-F6E0-469B-B485-EEA1F5AE1CCE}"/>
    <cellStyle name="40% - Accent1 15 4" xfId="13628" xr:uid="{17F4DDE1-209F-456E-9844-E84611EEF145}"/>
    <cellStyle name="40% - Accent1 15 4 2" xfId="13629" xr:uid="{96865B72-FE30-40EA-84C8-109D6A9A41A5}"/>
    <cellStyle name="40% - Accent1 15 4 2 2" xfId="13630" xr:uid="{FEBE493D-F8D1-4D85-ADFF-AD7C0294E484}"/>
    <cellStyle name="40% - Accent1 15 4 3" xfId="13631" xr:uid="{85D7EC86-0DA4-44C7-B224-7B6E46BA4BA0}"/>
    <cellStyle name="40% - Accent1 15 4 3 2" xfId="13632" xr:uid="{5C0BD951-7048-4E52-ABD6-B0C800C21EF9}"/>
    <cellStyle name="40% - Accent1 15 4 4" xfId="13633" xr:uid="{668D7E58-49D2-4C3A-A174-A46AC7440F49}"/>
    <cellStyle name="40% - Accent1 15 5" xfId="13634" xr:uid="{683116B8-1D67-475C-9C21-53690A076C7C}"/>
    <cellStyle name="40% - Accent1 15 5 2" xfId="13635" xr:uid="{A585DD4C-E598-4ED0-94D0-DC11B58CCEBC}"/>
    <cellStyle name="40% - Accent1 15 6" xfId="13636" xr:uid="{C27BA114-D43C-4049-A6EC-35BA31B9B6F1}"/>
    <cellStyle name="40% - Accent1 15 6 2" xfId="13637" xr:uid="{3A8F6CC2-D816-4FAE-958E-36010225A7B8}"/>
    <cellStyle name="40% - Accent1 15 7" xfId="13638" xr:uid="{F9B81C3C-3D37-4791-8C4C-0C86934DE684}"/>
    <cellStyle name="40% - Accent1 15 7 2" xfId="13639" xr:uid="{9ED705A0-8FD1-43DD-8063-94911D67D8FE}"/>
    <cellStyle name="40% - Accent1 15 8" xfId="13640" xr:uid="{F719B6D5-F57E-4FB7-B985-099EC0C3DE4A}"/>
    <cellStyle name="40% - Accent1 15 8 2" xfId="13641" xr:uid="{8B839526-5F45-44B9-AB6A-961C136B2D6D}"/>
    <cellStyle name="40% - Accent1 15 9" xfId="13642" xr:uid="{5C9E9CF9-990D-46A7-ADBC-901AA471476C}"/>
    <cellStyle name="40% - Accent1 15 9 2" xfId="13643" xr:uid="{1DA16B8C-F64E-4497-91A7-7F2AE277BAF2}"/>
    <cellStyle name="40% - Accent1 16" xfId="13644" xr:uid="{87310D70-4DE6-4E6E-BAA1-8C446B890CF4}"/>
    <cellStyle name="40% - Accent1 16 10" xfId="13645" xr:uid="{5EDB10B6-1BB9-4BC5-B2D5-6BB30A81BF8F}"/>
    <cellStyle name="40% - Accent1 16 2" xfId="13646" xr:uid="{685AF3E3-0069-4AD4-93C1-D01985DC4640}"/>
    <cellStyle name="40% - Accent1 16 2 2" xfId="13647" xr:uid="{46A1A9C6-BADC-42C7-8125-D76ABF9F470A}"/>
    <cellStyle name="40% - Accent1 16 2 2 2" xfId="13648" xr:uid="{A0E55F60-C7FD-434B-9AEE-759BDBF3E00D}"/>
    <cellStyle name="40% - Accent1 16 2 2 2 2" xfId="13649" xr:uid="{A95E1BE9-11FB-4913-A51D-0E8694DA0FAC}"/>
    <cellStyle name="40% - Accent1 16 2 2 3" xfId="13650" xr:uid="{F7DA9BB8-9D88-4716-B204-C66181DDA859}"/>
    <cellStyle name="40% - Accent1 16 2 2 3 2" xfId="13651" xr:uid="{3A0570FD-E072-4EA2-BE90-C7FD53E2F6FB}"/>
    <cellStyle name="40% - Accent1 16 2 2 4" xfId="13652" xr:uid="{65709D73-31E0-4F17-B700-37C071550CDB}"/>
    <cellStyle name="40% - Accent1 16 2 3" xfId="13653" xr:uid="{6C92E7B2-FA56-4EE9-8BBF-E50432755F11}"/>
    <cellStyle name="40% - Accent1 16 2 3 2" xfId="13654" xr:uid="{7A7F786D-8A18-42D6-967C-F373B32EA2F2}"/>
    <cellStyle name="40% - Accent1 16 2 4" xfId="13655" xr:uid="{CD610251-A392-4E6B-A6FD-6C2CC27D3D07}"/>
    <cellStyle name="40% - Accent1 16 2 4 2" xfId="13656" xr:uid="{C3F23E2F-871B-4E2A-9FD5-5C65E8DF6514}"/>
    <cellStyle name="40% - Accent1 16 2 5" xfId="13657" xr:uid="{82B47AE4-9F62-4E1B-A8A2-331ECBB7BA92}"/>
    <cellStyle name="40% - Accent1 16 2 5 2" xfId="13658" xr:uid="{88DE26BE-E984-4EDA-BA9B-8458CC1409F6}"/>
    <cellStyle name="40% - Accent1 16 2 6" xfId="13659" xr:uid="{83E31761-C9C3-43C4-B9CC-346BB87C9A3E}"/>
    <cellStyle name="40% - Accent1 16 2 6 2" xfId="13660" xr:uid="{7B5082AE-7B56-4562-89BE-7FE1B7CE9EF8}"/>
    <cellStyle name="40% - Accent1 16 2 7" xfId="13661" xr:uid="{AD2322EF-9B5E-4BC9-A4C2-DC523DF280FE}"/>
    <cellStyle name="40% - Accent1 16 2 7 2" xfId="13662" xr:uid="{94DF8317-A5BA-47EF-A59E-5BC22B2ECD4B}"/>
    <cellStyle name="40% - Accent1 16 2 8" xfId="13663" xr:uid="{FE0E2978-1AD4-4224-821F-46AD28E88713}"/>
    <cellStyle name="40% - Accent1 16 3" xfId="13664" xr:uid="{04A2B447-AC44-44EB-A62E-F7AD4E0F1FBD}"/>
    <cellStyle name="40% - Accent1 16 3 2" xfId="13665" xr:uid="{821724EC-06E3-4D18-8A59-DBA20F0B9C87}"/>
    <cellStyle name="40% - Accent1 16 3 2 2" xfId="13666" xr:uid="{106E824F-14B1-4EFC-80B9-DA8A4E9E1DA0}"/>
    <cellStyle name="40% - Accent1 16 3 2 2 2" xfId="13667" xr:uid="{FBAFD4C0-6A8B-491E-A8E9-6CEC6A9AA1DA}"/>
    <cellStyle name="40% - Accent1 16 3 2 3" xfId="13668" xr:uid="{08CE0971-A693-43BA-8B9E-AFBB0C6A3B5C}"/>
    <cellStyle name="40% - Accent1 16 3 2 3 2" xfId="13669" xr:uid="{613D8B6A-075F-4024-9B39-AC36069B29AD}"/>
    <cellStyle name="40% - Accent1 16 3 2 4" xfId="13670" xr:uid="{170BBF2F-9E2E-4437-B04C-9008419443B5}"/>
    <cellStyle name="40% - Accent1 16 3 3" xfId="13671" xr:uid="{836851ED-0CF5-432A-B867-073982A1F4C4}"/>
    <cellStyle name="40% - Accent1 16 3 3 2" xfId="13672" xr:uid="{E939DAC3-749D-498F-81AB-E1E57D252810}"/>
    <cellStyle name="40% - Accent1 16 3 4" xfId="13673" xr:uid="{237878A8-82F2-45CD-995C-82FB7D343049}"/>
    <cellStyle name="40% - Accent1 16 3 4 2" xfId="13674" xr:uid="{9465C370-9D85-4747-9229-C7C82C718D3D}"/>
    <cellStyle name="40% - Accent1 16 3 5" xfId="13675" xr:uid="{D60899FF-9923-4A4F-AD66-AF4831FB9430}"/>
    <cellStyle name="40% - Accent1 16 3 5 2" xfId="13676" xr:uid="{8007BBB7-A8F2-4BAE-8A80-73C73A4B8891}"/>
    <cellStyle name="40% - Accent1 16 3 6" xfId="13677" xr:uid="{EE497284-2FBC-40E3-BEEB-C2C063293B1D}"/>
    <cellStyle name="40% - Accent1 16 4" xfId="13678" xr:uid="{597FE2FC-9AC7-4E7C-93C5-5F0B08220E3E}"/>
    <cellStyle name="40% - Accent1 16 4 2" xfId="13679" xr:uid="{D3F56F90-48FF-4119-A81E-6608E5C2074F}"/>
    <cellStyle name="40% - Accent1 16 4 2 2" xfId="13680" xr:uid="{3C11CEF1-1C2A-423F-B72B-850B127AFBBE}"/>
    <cellStyle name="40% - Accent1 16 4 3" xfId="13681" xr:uid="{7A83DAC2-0D3F-4475-AD34-E8618AA15F63}"/>
    <cellStyle name="40% - Accent1 16 4 3 2" xfId="13682" xr:uid="{96BCFEC1-6E93-4450-98F9-FA8DE2D932D8}"/>
    <cellStyle name="40% - Accent1 16 4 4" xfId="13683" xr:uid="{09B345FF-86C7-418F-BA25-188EF2BE752E}"/>
    <cellStyle name="40% - Accent1 16 5" xfId="13684" xr:uid="{2F43B095-F1F3-47A9-81A6-A7AAB39D69DF}"/>
    <cellStyle name="40% - Accent1 16 5 2" xfId="13685" xr:uid="{376AB8CA-E423-4932-B2EA-D63D286D6740}"/>
    <cellStyle name="40% - Accent1 16 6" xfId="13686" xr:uid="{9E2D698F-D1BF-44EA-9050-131D6379846D}"/>
    <cellStyle name="40% - Accent1 16 6 2" xfId="13687" xr:uid="{D0AA5007-F90C-477E-BE87-7D5283DB3D02}"/>
    <cellStyle name="40% - Accent1 16 7" xfId="13688" xr:uid="{8BDC4E13-8D1C-4BC1-8253-19ED157C0559}"/>
    <cellStyle name="40% - Accent1 16 7 2" xfId="13689" xr:uid="{23399A74-C03F-4BB2-B1F2-63C57F5964CC}"/>
    <cellStyle name="40% - Accent1 16 8" xfId="13690" xr:uid="{2D79E357-E902-4432-A842-0643EB60A5B9}"/>
    <cellStyle name="40% - Accent1 16 8 2" xfId="13691" xr:uid="{A77F40A4-C8B3-4389-A4DE-69C47704C9AE}"/>
    <cellStyle name="40% - Accent1 16 9" xfId="13692" xr:uid="{D4802776-3F7E-4DF9-AA52-0C380E2B0064}"/>
    <cellStyle name="40% - Accent1 16 9 2" xfId="13693" xr:uid="{C99FD0FB-55D2-4AD9-96A0-DB422D40A77B}"/>
    <cellStyle name="40% - Accent1 17" xfId="13694" xr:uid="{EAE1A45F-3930-4930-B277-8CE117FE262D}"/>
    <cellStyle name="40% - Accent1 17 2" xfId="13695" xr:uid="{4F0F17DC-E60D-4B94-A043-68187ADD0746}"/>
    <cellStyle name="40% - Accent1 17 2 2" xfId="13696" xr:uid="{83F824B5-DA8B-40AB-A3CF-C26ECC98C5B6}"/>
    <cellStyle name="40% - Accent1 17 2 2 2" xfId="13697" xr:uid="{ED2DD269-C3FD-445E-B9FD-63534C1B074D}"/>
    <cellStyle name="40% - Accent1 17 2 3" xfId="13698" xr:uid="{EE57C5EF-A75C-4E03-BD86-64EC9A92458D}"/>
    <cellStyle name="40% - Accent1 17 2 3 2" xfId="13699" xr:uid="{9D9B6158-2A89-459C-B614-B89CB7759FF3}"/>
    <cellStyle name="40% - Accent1 17 2 4" xfId="13700" xr:uid="{176284AA-7413-403D-9AEC-A3A6E0B07CDE}"/>
    <cellStyle name="40% - Accent1 17 2 4 2" xfId="13701" xr:uid="{1047AB4F-D20E-4124-A7DD-DD06DD443E8F}"/>
    <cellStyle name="40% - Accent1 17 2 5" xfId="13702" xr:uid="{B83E9F6B-F512-49BF-9A96-BA6E9B3223FD}"/>
    <cellStyle name="40% - Accent1 17 2 5 2" xfId="13703" xr:uid="{C5F2E950-6F90-4084-8E6E-37CFF8C9C250}"/>
    <cellStyle name="40% - Accent1 17 2 6" xfId="13704" xr:uid="{6B303C5C-3F36-46E5-B3BF-98402BA0DEAC}"/>
    <cellStyle name="40% - Accent1 17 3" xfId="13705" xr:uid="{95DB49E7-2308-4631-B319-2D5094C4E183}"/>
    <cellStyle name="40% - Accent1 17 3 2" xfId="13706" xr:uid="{0B2C72CD-7D5A-4C5E-81E8-AFEE603C661C}"/>
    <cellStyle name="40% - Accent1 17 4" xfId="13707" xr:uid="{292443DD-537E-4864-94E6-C2213D9EB324}"/>
    <cellStyle name="40% - Accent1 17 4 2" xfId="13708" xr:uid="{046F0631-7E1C-456D-9E28-CEA5D5E4B584}"/>
    <cellStyle name="40% - Accent1 17 5" xfId="13709" xr:uid="{3946FA1D-ED78-4811-A20C-ABB2C7A27C05}"/>
    <cellStyle name="40% - Accent1 17 5 2" xfId="13710" xr:uid="{D3C4045B-DA4E-4974-AF6D-9CBF754DD697}"/>
    <cellStyle name="40% - Accent1 17 6" xfId="13711" xr:uid="{A03352BC-3635-4D18-AA41-10BAA6BAC2E7}"/>
    <cellStyle name="40% - Accent1 17 6 2" xfId="13712" xr:uid="{DDB5290F-C723-4BE4-8423-217CF9103DCD}"/>
    <cellStyle name="40% - Accent1 17 7" xfId="13713" xr:uid="{D5B9446A-1EF3-42A3-9B5B-328D16C477E5}"/>
    <cellStyle name="40% - Accent1 17 7 2" xfId="13714" xr:uid="{E40E6B09-96C3-4F7F-9A50-EAF8114F5157}"/>
    <cellStyle name="40% - Accent1 17 8" xfId="13715" xr:uid="{E6A83981-E277-45A8-97C1-C4C5EC12FA7B}"/>
    <cellStyle name="40% - Accent1 18" xfId="13716" xr:uid="{05B56131-121F-4859-AFB7-2D743F25C3D7}"/>
    <cellStyle name="40% - Accent1 18 2" xfId="13717" xr:uid="{AFA6EE8B-BC6D-4ADD-9B27-27ACB405ADFA}"/>
    <cellStyle name="40% - Accent1 18 2 2" xfId="13718" xr:uid="{4EB39F7E-8E42-46FC-8F63-77924BF50FE0}"/>
    <cellStyle name="40% - Accent1 18 2 2 2" xfId="13719" xr:uid="{7AD2E13A-A1A4-4489-B33E-06386F5799FA}"/>
    <cellStyle name="40% - Accent1 18 2 3" xfId="13720" xr:uid="{D571B4FF-B2FE-412A-B5D9-09842767C48E}"/>
    <cellStyle name="40% - Accent1 18 2 3 2" xfId="13721" xr:uid="{C195964F-3F07-4D71-955C-B743849FF8D6}"/>
    <cellStyle name="40% - Accent1 18 2 4" xfId="13722" xr:uid="{103D2055-BF0C-4647-A325-485500F60C0C}"/>
    <cellStyle name="40% - Accent1 18 3" xfId="13723" xr:uid="{B3A9FBAD-51B4-4A3B-9D72-EB36314D98B2}"/>
    <cellStyle name="40% - Accent1 18 3 2" xfId="13724" xr:uid="{548501DE-DD3C-417C-A634-6E827FC3A273}"/>
    <cellStyle name="40% - Accent1 18 4" xfId="13725" xr:uid="{381CCFCA-AE3F-40A2-8805-5CC49B29F957}"/>
    <cellStyle name="40% - Accent1 18 4 2" xfId="13726" xr:uid="{E38C05D3-A4EC-4908-88B1-7D26D9B5C8AA}"/>
    <cellStyle name="40% - Accent1 18 5" xfId="13727" xr:uid="{3973AA46-0413-4608-883B-385427B17D5D}"/>
    <cellStyle name="40% - Accent1 18 5 2" xfId="13728" xr:uid="{EF77805C-BCC1-4646-93AD-4E7BAB9B9DD9}"/>
    <cellStyle name="40% - Accent1 18 6" xfId="13729" xr:uid="{1F6C6443-0BE4-4D8D-9D6F-CE42DC7AA91C}"/>
    <cellStyle name="40% - Accent1 18 6 2" xfId="13730" xr:uid="{39ED4E23-F214-4661-92D1-99F3D353F33C}"/>
    <cellStyle name="40% - Accent1 18 7" xfId="13731" xr:uid="{C0A5C71B-83FC-4CB4-8F88-BDCF86833D8B}"/>
    <cellStyle name="40% - Accent1 18 7 2" xfId="13732" xr:uid="{B15CF7EB-9BB7-468F-AF59-0859431EE245}"/>
    <cellStyle name="40% - Accent1 18 8" xfId="13733" xr:uid="{698ADDC7-28F1-4BC0-9153-09DFEAD351D6}"/>
    <cellStyle name="40% - Accent1 19" xfId="13734" xr:uid="{E4C98BC3-1B21-4908-B040-F40A0A9A40FD}"/>
    <cellStyle name="40% - Accent1 19 2" xfId="13735" xr:uid="{679EF77A-E88D-464E-A468-78EE51587D75}"/>
    <cellStyle name="40% - Accent1 19 2 2" xfId="13736" xr:uid="{DC71A793-AE00-4BA3-A0F3-713648A83FC2}"/>
    <cellStyle name="40% - Accent1 19 3" xfId="13737" xr:uid="{42D934B3-5AD9-4C04-AC4F-63CA1D172C24}"/>
    <cellStyle name="40% - Accent1 19 3 2" xfId="13738" xr:uid="{26D8BA4D-28DF-4666-8029-34D43D1C1A51}"/>
    <cellStyle name="40% - Accent1 19 4" xfId="13739" xr:uid="{82168239-3CEB-4784-A786-E2AB04FFCCA7}"/>
    <cellStyle name="40% - Accent1 19 4 2" xfId="13740" xr:uid="{050BE031-B7B0-495C-8858-E9B53E8C7EA1}"/>
    <cellStyle name="40% - Accent1 19 5" xfId="13741" xr:uid="{DBE834C3-9D98-4026-ADB3-7230E18F58AC}"/>
    <cellStyle name="40% - Accent1 19 5 2" xfId="13742" xr:uid="{9EE8BCAB-7570-4A85-AC3F-B43C82F5D80F}"/>
    <cellStyle name="40% - Accent1 19 6" xfId="13743" xr:uid="{371619B1-C0C5-4271-9DB9-EE5605C02D38}"/>
    <cellStyle name="40% - Accent1 19 6 2" xfId="13744" xr:uid="{43786D5C-8039-4A55-9216-CBBDE5B62CFD}"/>
    <cellStyle name="40% - Accent1 19 7" xfId="13745" xr:uid="{D332D77E-E102-40A0-94B6-B7C90FC58DA6}"/>
    <cellStyle name="40% - Accent1 2" xfId="13746" xr:uid="{1C436E33-06F9-4B9F-B78D-AB56C98644E9}"/>
    <cellStyle name="40% - Accent1 2 10" xfId="13747" xr:uid="{4C4AA82B-7DFB-47A2-832C-E47D63710408}"/>
    <cellStyle name="40% - Accent1 2 10 2" xfId="13748" xr:uid="{B832B199-2BA3-46DD-BFE5-7E9FF25045C8}"/>
    <cellStyle name="40% - Accent1 2 11" xfId="13749" xr:uid="{7A3A2CA7-9928-48A5-AA8B-E6B043BD1BCF}"/>
    <cellStyle name="40% - Accent1 2 11 2" xfId="13750" xr:uid="{7DB35405-A604-4B97-9F78-1C089929CC16}"/>
    <cellStyle name="40% - Accent1 2 12" xfId="13751" xr:uid="{223E10A0-E153-4A1A-A745-1402A53483C2}"/>
    <cellStyle name="40% - Accent1 2 12 2" xfId="13752" xr:uid="{E82A93AF-E479-4F04-A162-E9C32470A828}"/>
    <cellStyle name="40% - Accent1 2 13" xfId="13753" xr:uid="{ACCEC651-2993-499B-93A5-D7606E9CC670}"/>
    <cellStyle name="40% - Accent1 2 13 2" xfId="13754" xr:uid="{B115C86F-50AA-41FA-8ACA-CFAAE19B343D}"/>
    <cellStyle name="40% - Accent1 2 14" xfId="13755" xr:uid="{5ABEA129-9140-4F6C-AA4B-E0710A847069}"/>
    <cellStyle name="40% - Accent1 2 14 2" xfId="13756" xr:uid="{CA9E7AAF-F4B6-4F6F-B6DA-34DB9236D7F8}"/>
    <cellStyle name="40% - Accent1 2 15" xfId="13757" xr:uid="{D820B4D1-AD6E-4131-B2A4-582D6C4B686A}"/>
    <cellStyle name="40% - Accent1 2 15 2" xfId="13758" xr:uid="{35187162-992E-4306-B155-EF81D4A97315}"/>
    <cellStyle name="40% - Accent1 2 16" xfId="13759" xr:uid="{9549F943-7121-4BF5-9142-1D959CC6F8CC}"/>
    <cellStyle name="40% - Accent1 2 17" xfId="13760" xr:uid="{B353E836-0B02-43B4-97F4-C67827D659C7}"/>
    <cellStyle name="40% - Accent1 2 2" xfId="13761" xr:uid="{7DD15A3A-F705-4E0C-9079-4E216466D55E}"/>
    <cellStyle name="40% - Accent1 2 2 10" xfId="13762" xr:uid="{D27B6693-CBEC-4173-B9FB-1659A49A16E2}"/>
    <cellStyle name="40% - Accent1 2 2 10 2" xfId="13763" xr:uid="{931ED074-B4A9-4CAB-8991-358FC3E2DD5F}"/>
    <cellStyle name="40% - Accent1 2 2 11" xfId="13764" xr:uid="{23B6A043-0DE1-463F-9B0F-2CB3DDC60EC1}"/>
    <cellStyle name="40% - Accent1 2 2 11 2" xfId="13765" xr:uid="{68956075-79B8-4DBD-8794-68F019B7505A}"/>
    <cellStyle name="40% - Accent1 2 2 12" xfId="13766" xr:uid="{4FF97A7A-BAE7-4970-AAF4-D8904986B6AD}"/>
    <cellStyle name="40% - Accent1 2 2 2" xfId="13767" xr:uid="{B6BC722F-99E4-4C1B-8DD1-7DDFC4C3AD90}"/>
    <cellStyle name="40% - Accent1 2 2 2 10" xfId="13768" xr:uid="{B05A5F0A-A320-4EAA-A499-ED8EE85EB6DF}"/>
    <cellStyle name="40% - Accent1 2 2 2 2" xfId="13769" xr:uid="{DBEAE83F-D86B-4B87-A6A0-963527C16E97}"/>
    <cellStyle name="40% - Accent1 2 2 2 2 2" xfId="13770" xr:uid="{7C821C0F-C100-42F9-B933-1568D2F0409D}"/>
    <cellStyle name="40% - Accent1 2 2 2 2 2 2" xfId="13771" xr:uid="{00438500-8209-4B9D-9075-40B2A8DC3E81}"/>
    <cellStyle name="40% - Accent1 2 2 2 2 2 2 2" xfId="13772" xr:uid="{38F9B077-AC54-47F5-A0F1-C00A3874AD0B}"/>
    <cellStyle name="40% - Accent1 2 2 2 2 2 3" xfId="13773" xr:uid="{9E45640D-9F6B-4B85-A42E-7DEE1EA32D3D}"/>
    <cellStyle name="40% - Accent1 2 2 2 2 2 3 2" xfId="13774" xr:uid="{B12B6AFC-5DDE-4493-B325-B2A7E657803A}"/>
    <cellStyle name="40% - Accent1 2 2 2 2 2 4" xfId="13775" xr:uid="{301DB643-5091-4E0D-ADCD-6FE61049ED60}"/>
    <cellStyle name="40% - Accent1 2 2 2 2 3" xfId="13776" xr:uid="{2F6DD17F-30C4-444E-A3C0-1DC4EED70A4C}"/>
    <cellStyle name="40% - Accent1 2 2 2 2 3 2" xfId="13777" xr:uid="{F0AD94DB-B1C6-42C7-BDD8-E539BB929C4D}"/>
    <cellStyle name="40% - Accent1 2 2 2 2 4" xfId="13778" xr:uid="{51EDE258-367B-47F9-A510-49F5DBF41D4F}"/>
    <cellStyle name="40% - Accent1 2 2 2 2 4 2" xfId="13779" xr:uid="{82078D5C-16D3-4B28-AEA0-E3F92159EC33}"/>
    <cellStyle name="40% - Accent1 2 2 2 2 5" xfId="13780" xr:uid="{CE52E8B6-CF0F-40E8-8FD5-BC436FCD4ACE}"/>
    <cellStyle name="40% - Accent1 2 2 2 2 5 2" xfId="13781" xr:uid="{5AA967BB-F978-405D-896B-7705F25019E6}"/>
    <cellStyle name="40% - Accent1 2 2 2 2 6" xfId="13782" xr:uid="{E671BB6E-34C2-4410-A48C-6DE9D94740CB}"/>
    <cellStyle name="40% - Accent1 2 2 2 3" xfId="13783" xr:uid="{1F64B77A-7A50-444B-82CC-1A4EBB341049}"/>
    <cellStyle name="40% - Accent1 2 2 2 3 2" xfId="13784" xr:uid="{C9269317-A418-4226-A1E9-E3933F858FAA}"/>
    <cellStyle name="40% - Accent1 2 2 2 3 2 2" xfId="13785" xr:uid="{54D50B73-ABE0-4CB3-B3AC-7D7503DC1F2C}"/>
    <cellStyle name="40% - Accent1 2 2 2 3 2 2 2" xfId="13786" xr:uid="{D99C6A34-C435-4554-94BA-72F990FCA51A}"/>
    <cellStyle name="40% - Accent1 2 2 2 3 2 3" xfId="13787" xr:uid="{5D5115F6-BA65-488A-8532-564E08D5BDC7}"/>
    <cellStyle name="40% - Accent1 2 2 2 3 2 3 2" xfId="13788" xr:uid="{4813906D-A4D4-4E77-8299-DD1FC37300E8}"/>
    <cellStyle name="40% - Accent1 2 2 2 3 2 4" xfId="13789" xr:uid="{A9135FCA-A451-42F9-A017-5E74ED57DE77}"/>
    <cellStyle name="40% - Accent1 2 2 2 3 3" xfId="13790" xr:uid="{93F0DF1B-3F0B-468C-889C-E84569F50FA4}"/>
    <cellStyle name="40% - Accent1 2 2 2 3 3 2" xfId="13791" xr:uid="{0109565D-0E78-49C8-9AA8-1925D615503A}"/>
    <cellStyle name="40% - Accent1 2 2 2 3 4" xfId="13792" xr:uid="{344D352B-4B9A-4C51-AA2A-7B709CDF5F65}"/>
    <cellStyle name="40% - Accent1 2 2 2 3 4 2" xfId="13793" xr:uid="{FF734E1D-627B-450C-96DE-FB0D63D7A862}"/>
    <cellStyle name="40% - Accent1 2 2 2 3 5" xfId="13794" xr:uid="{B8541E60-D403-4690-A9E8-F87C4BA68E03}"/>
    <cellStyle name="40% - Accent1 2 2 2 3 5 2" xfId="13795" xr:uid="{2A0C2F32-ABC6-40EE-BCF6-C00C911439DB}"/>
    <cellStyle name="40% - Accent1 2 2 2 3 6" xfId="13796" xr:uid="{2BB4EFEB-E1C5-4201-9D47-863B04DADEB5}"/>
    <cellStyle name="40% - Accent1 2 2 2 4" xfId="13797" xr:uid="{96764739-D928-4562-8D7A-2FEF8E4BE3A0}"/>
    <cellStyle name="40% - Accent1 2 2 2 4 2" xfId="13798" xr:uid="{AA39A9D9-CCBB-4976-ACED-A9F72C4E446D}"/>
    <cellStyle name="40% - Accent1 2 2 2 4 2 2" xfId="13799" xr:uid="{5B45FE23-A74F-4B43-92DC-61A6442ED971}"/>
    <cellStyle name="40% - Accent1 2 2 2 4 3" xfId="13800" xr:uid="{5BD2BC1E-7AF5-4781-9692-F25087B9F067}"/>
    <cellStyle name="40% - Accent1 2 2 2 4 3 2" xfId="13801" xr:uid="{24F1EDBD-AB80-4DBC-9EF5-8A00DEEE69DE}"/>
    <cellStyle name="40% - Accent1 2 2 2 4 4" xfId="13802" xr:uid="{6E3F631C-CB2F-4A68-BE20-6324F93A2126}"/>
    <cellStyle name="40% - Accent1 2 2 2 5" xfId="13803" xr:uid="{3D7A7028-BDB4-4877-A035-FBEBBDBE89B2}"/>
    <cellStyle name="40% - Accent1 2 2 2 5 2" xfId="13804" xr:uid="{BE6C43A4-CB00-4517-BB68-31425807F6B2}"/>
    <cellStyle name="40% - Accent1 2 2 2 6" xfId="13805" xr:uid="{D5847B37-E3D8-423E-A67B-1BFC67E87E97}"/>
    <cellStyle name="40% - Accent1 2 2 2 6 2" xfId="13806" xr:uid="{7B7E2815-C8F8-46D2-B9AD-19C69889234B}"/>
    <cellStyle name="40% - Accent1 2 2 2 7" xfId="13807" xr:uid="{DA37E07E-F343-490A-957F-31D1037533E5}"/>
    <cellStyle name="40% - Accent1 2 2 2 7 2" xfId="13808" xr:uid="{10A8535E-1ED8-422F-BB81-3938F4319682}"/>
    <cellStyle name="40% - Accent1 2 2 2 8" xfId="13809" xr:uid="{410025E6-CB0A-4EEB-A91A-0F7A7D704870}"/>
    <cellStyle name="40% - Accent1 2 2 2 8 2" xfId="13810" xr:uid="{0BFB980E-BE6D-4829-B812-3BE26C4E4F29}"/>
    <cellStyle name="40% - Accent1 2 2 2 9" xfId="13811" xr:uid="{628E76D4-2F37-4437-9C2F-66A298B770A4}"/>
    <cellStyle name="40% - Accent1 2 2 2 9 2" xfId="13812" xr:uid="{08CF0CBE-8EA9-4D03-B78C-E0E810092D2C}"/>
    <cellStyle name="40% - Accent1 2 2 3" xfId="13813" xr:uid="{78E0088D-C4D1-4249-92E2-F2EFD1EC138B}"/>
    <cellStyle name="40% - Accent1 2 2 3 2" xfId="13814" xr:uid="{9C61EADF-F03B-4ED4-AC60-35D248C28295}"/>
    <cellStyle name="40% - Accent1 2 2 3 2 2" xfId="13815" xr:uid="{F77A2F6E-70AA-4080-A7C9-14692E4DDB2A}"/>
    <cellStyle name="40% - Accent1 2 2 3 2 2 2" xfId="13816" xr:uid="{98832267-A88B-4B9D-9C5A-A6B6BA5F7874}"/>
    <cellStyle name="40% - Accent1 2 2 3 2 2 2 2" xfId="13817" xr:uid="{ECDC3FE5-0C47-4BE2-956A-4863F4379EDE}"/>
    <cellStyle name="40% - Accent1 2 2 3 2 2 3" xfId="13818" xr:uid="{8C8434FC-4F08-455B-8240-9B25A71CE3BF}"/>
    <cellStyle name="40% - Accent1 2 2 3 2 2 3 2" xfId="13819" xr:uid="{CD5CF0B6-0440-43ED-9636-C921938F0F3D}"/>
    <cellStyle name="40% - Accent1 2 2 3 2 2 4" xfId="13820" xr:uid="{70F98F61-8D19-47C2-8F97-F3C4AC2DD729}"/>
    <cellStyle name="40% - Accent1 2 2 3 2 3" xfId="13821" xr:uid="{9D1B0CBC-27FA-4A67-8024-CE127581AAAE}"/>
    <cellStyle name="40% - Accent1 2 2 3 2 3 2" xfId="13822" xr:uid="{81E61B89-DC66-4B8D-850F-0405F7B96EFA}"/>
    <cellStyle name="40% - Accent1 2 2 3 2 4" xfId="13823" xr:uid="{A2AD8713-7B71-4E1F-A06D-61BCAEA9E758}"/>
    <cellStyle name="40% - Accent1 2 2 3 2 4 2" xfId="13824" xr:uid="{959B69A1-8C37-426E-8452-CC6535B87209}"/>
    <cellStyle name="40% - Accent1 2 2 3 2 5" xfId="13825" xr:uid="{1519861A-97C7-49D5-921A-B0DE147BF84D}"/>
    <cellStyle name="40% - Accent1 2 2 3 2 5 2" xfId="13826" xr:uid="{71F77777-EE85-45A6-9257-90E03BF4EBF6}"/>
    <cellStyle name="40% - Accent1 2 2 3 2 6" xfId="13827" xr:uid="{C7A0D005-30B4-4E4A-B15D-DBBA0C21B429}"/>
    <cellStyle name="40% - Accent1 2 2 3 3" xfId="13828" xr:uid="{E3EBE487-59E6-4971-B40F-1EBFCE366CD3}"/>
    <cellStyle name="40% - Accent1 2 2 3 3 2" xfId="13829" xr:uid="{4F2E42AF-5D6B-46B4-8CDA-4E773F9E9DF0}"/>
    <cellStyle name="40% - Accent1 2 2 3 3 2 2" xfId="13830" xr:uid="{07E53B17-905B-4E22-A746-17C0750D49A8}"/>
    <cellStyle name="40% - Accent1 2 2 3 3 2 2 2" xfId="13831" xr:uid="{B3EFFB8D-E1CE-4481-8135-FA94956FF104}"/>
    <cellStyle name="40% - Accent1 2 2 3 3 2 3" xfId="13832" xr:uid="{EF5BC498-D653-4B19-8447-C3BFA1CC7237}"/>
    <cellStyle name="40% - Accent1 2 2 3 3 2 3 2" xfId="13833" xr:uid="{59822EA7-5B69-4384-9462-C81B5493D8A4}"/>
    <cellStyle name="40% - Accent1 2 2 3 3 2 4" xfId="13834" xr:uid="{FD862388-DD03-4CE7-81B9-BAB4EE3D4D26}"/>
    <cellStyle name="40% - Accent1 2 2 3 3 3" xfId="13835" xr:uid="{424B8E86-9189-4C1C-A1FA-7BAFEEF10300}"/>
    <cellStyle name="40% - Accent1 2 2 3 3 3 2" xfId="13836" xr:uid="{78FAC3FD-82B0-4BDC-A82D-20780B30259D}"/>
    <cellStyle name="40% - Accent1 2 2 3 3 4" xfId="13837" xr:uid="{C8942183-C952-48D6-8AEC-A19E2D0AD685}"/>
    <cellStyle name="40% - Accent1 2 2 3 3 4 2" xfId="13838" xr:uid="{A4710FFB-5DAC-4BE5-94B7-CF133945A317}"/>
    <cellStyle name="40% - Accent1 2 2 3 3 5" xfId="13839" xr:uid="{AED3D323-6CC5-4CB8-86EE-6A4FB0D5F08C}"/>
    <cellStyle name="40% - Accent1 2 2 3 3 5 2" xfId="13840" xr:uid="{D9011C97-1B8A-407D-8A56-9FF3A250EF41}"/>
    <cellStyle name="40% - Accent1 2 2 3 3 6" xfId="13841" xr:uid="{F42D07E4-DE7A-49DF-9FE9-BCF60F65980A}"/>
    <cellStyle name="40% - Accent1 2 2 3 4" xfId="13842" xr:uid="{BFBC9149-8E3E-44C5-A9AC-8FB846FF8E6A}"/>
    <cellStyle name="40% - Accent1 2 2 3 4 2" xfId="13843" xr:uid="{C848C6C4-DCBC-46AA-9F07-4E25A068AFD2}"/>
    <cellStyle name="40% - Accent1 2 2 3 4 2 2" xfId="13844" xr:uid="{8FC573FD-7921-4D37-9C0E-9DF346084E35}"/>
    <cellStyle name="40% - Accent1 2 2 3 4 3" xfId="13845" xr:uid="{6F919518-E900-406E-A791-49DF00883111}"/>
    <cellStyle name="40% - Accent1 2 2 3 4 3 2" xfId="13846" xr:uid="{B85BA6A2-9D3E-40C3-91D7-CB075D186056}"/>
    <cellStyle name="40% - Accent1 2 2 3 4 4" xfId="13847" xr:uid="{38BB4D40-BEEE-4330-B569-68B0ABBE8FFA}"/>
    <cellStyle name="40% - Accent1 2 2 3 5" xfId="13848" xr:uid="{9F69B5A5-1391-4C8F-9DBC-565D36BF5B02}"/>
    <cellStyle name="40% - Accent1 2 2 3 5 2" xfId="13849" xr:uid="{F3E54FCB-E865-4853-834A-20BE4AF5BFEA}"/>
    <cellStyle name="40% - Accent1 2 2 3 6" xfId="13850" xr:uid="{8368DCAF-64A4-4B77-AEE2-92D2F0AA2E1B}"/>
    <cellStyle name="40% - Accent1 2 2 3 6 2" xfId="13851" xr:uid="{53D7F21A-021C-4487-A917-F6DAB32DB8E9}"/>
    <cellStyle name="40% - Accent1 2 2 3 7" xfId="13852" xr:uid="{209AF541-D96A-4784-9DCD-CED5BAF9EAB7}"/>
    <cellStyle name="40% - Accent1 2 2 3 7 2" xfId="13853" xr:uid="{904BC523-BD41-4D19-8EE7-51AD3A570BC7}"/>
    <cellStyle name="40% - Accent1 2 2 3 8" xfId="13854" xr:uid="{4AD68895-505F-413C-A8B3-62B2AE8A77A5}"/>
    <cellStyle name="40% - Accent1 2 2 4" xfId="13855" xr:uid="{A939C645-1A39-4A2D-A93F-9216728462CF}"/>
    <cellStyle name="40% - Accent1 2 2 4 2" xfId="13856" xr:uid="{CEDD8427-03D8-489C-A53B-E3423906DEE5}"/>
    <cellStyle name="40% - Accent1 2 2 4 2 2" xfId="13857" xr:uid="{B5CF117C-20B1-457E-B78D-EBE122603854}"/>
    <cellStyle name="40% - Accent1 2 2 4 2 2 2" xfId="13858" xr:uid="{55E4124A-69C2-44AB-8E05-F074155F1162}"/>
    <cellStyle name="40% - Accent1 2 2 4 2 3" xfId="13859" xr:uid="{1C0D46A0-E65B-4A6B-9722-9BBA8FBC3A4C}"/>
    <cellStyle name="40% - Accent1 2 2 4 2 3 2" xfId="13860" xr:uid="{A10CCB2C-E882-409E-842C-C37A50EB780B}"/>
    <cellStyle name="40% - Accent1 2 2 4 2 4" xfId="13861" xr:uid="{B2493A69-CA2E-494F-A49B-D82F7201BD03}"/>
    <cellStyle name="40% - Accent1 2 2 4 3" xfId="13862" xr:uid="{52A5DE77-9C5C-4CBF-BBF3-60F83549F815}"/>
    <cellStyle name="40% - Accent1 2 2 4 3 2" xfId="13863" xr:uid="{C26B1F73-148C-41B5-9C41-BB6C9B247394}"/>
    <cellStyle name="40% - Accent1 2 2 4 4" xfId="13864" xr:uid="{4704CF62-2256-487E-B25A-50EE1D897647}"/>
    <cellStyle name="40% - Accent1 2 2 4 4 2" xfId="13865" xr:uid="{19E1C3AA-886C-426C-82BF-A52490B2F92D}"/>
    <cellStyle name="40% - Accent1 2 2 4 5" xfId="13866" xr:uid="{D76B6BA2-B282-429E-9004-25EE64DA5234}"/>
    <cellStyle name="40% - Accent1 2 2 4 5 2" xfId="13867" xr:uid="{97480DF0-8AC4-4112-9D0B-84153D463DB6}"/>
    <cellStyle name="40% - Accent1 2 2 4 6" xfId="13868" xr:uid="{F0BD5925-1F9B-4411-98C4-F5704BB1A625}"/>
    <cellStyle name="40% - Accent1 2 2 5" xfId="13869" xr:uid="{62F9993A-19D9-471F-A013-227958129344}"/>
    <cellStyle name="40% - Accent1 2 2 5 2" xfId="13870" xr:uid="{68CF763D-13FE-4A9F-BB3C-B902BB7C5846}"/>
    <cellStyle name="40% - Accent1 2 2 5 2 2" xfId="13871" xr:uid="{FA6140CA-4649-4CB6-A58C-C00305886603}"/>
    <cellStyle name="40% - Accent1 2 2 5 2 2 2" xfId="13872" xr:uid="{7D68136A-9EA6-499F-96EF-651F13719E71}"/>
    <cellStyle name="40% - Accent1 2 2 5 2 3" xfId="13873" xr:uid="{EDD4327B-21E9-4BD1-ABBC-1A3A0A028851}"/>
    <cellStyle name="40% - Accent1 2 2 5 2 3 2" xfId="13874" xr:uid="{9EE2BE8B-F132-4888-9BA6-DE4386BD947B}"/>
    <cellStyle name="40% - Accent1 2 2 5 2 4" xfId="13875" xr:uid="{3B27489C-96B1-41AC-98F5-7546B08689AE}"/>
    <cellStyle name="40% - Accent1 2 2 5 3" xfId="13876" xr:uid="{5E352750-D9E1-473A-A815-D93DD3F3B8C0}"/>
    <cellStyle name="40% - Accent1 2 2 5 3 2" xfId="13877" xr:uid="{6837AA25-5052-4512-BCD8-AC039D38FEF5}"/>
    <cellStyle name="40% - Accent1 2 2 5 4" xfId="13878" xr:uid="{05B304D8-81DE-4581-8CA3-74F72BD6E0C0}"/>
    <cellStyle name="40% - Accent1 2 2 5 4 2" xfId="13879" xr:uid="{6AE81D06-C71F-42C4-B178-CFE859E7D27E}"/>
    <cellStyle name="40% - Accent1 2 2 5 5" xfId="13880" xr:uid="{017BCD73-DD02-46D2-95CA-D234C430EB6C}"/>
    <cellStyle name="40% - Accent1 2 2 5 5 2" xfId="13881" xr:uid="{88E7612F-99EC-4563-85B0-3A3F3B4CCA16}"/>
    <cellStyle name="40% - Accent1 2 2 5 6" xfId="13882" xr:uid="{62CDF158-4664-4B7D-8A8A-94518205113C}"/>
    <cellStyle name="40% - Accent1 2 2 6" xfId="13883" xr:uid="{C745417A-AF39-4FF7-98A2-69F68D216959}"/>
    <cellStyle name="40% - Accent1 2 2 6 2" xfId="13884" xr:uid="{493E786C-D40B-45E8-9A0F-DC2D18807FA8}"/>
    <cellStyle name="40% - Accent1 2 2 6 2 2" xfId="13885" xr:uid="{9E5847B6-150D-429E-9847-486D1AAEC355}"/>
    <cellStyle name="40% - Accent1 2 2 6 3" xfId="13886" xr:uid="{EC5EAAF1-6C52-4041-AAB5-BF5A2B874776}"/>
    <cellStyle name="40% - Accent1 2 2 6 3 2" xfId="13887" xr:uid="{CAFFFD94-CC92-4D5B-BBBF-25C4BFE66512}"/>
    <cellStyle name="40% - Accent1 2 2 6 4" xfId="13888" xr:uid="{0B3DB435-21B2-40F2-8A29-47717634F343}"/>
    <cellStyle name="40% - Accent1 2 2 7" xfId="13889" xr:uid="{9B58A949-1B46-4973-92EA-33A4C94D2B8C}"/>
    <cellStyle name="40% - Accent1 2 2 7 2" xfId="13890" xr:uid="{80E3F2D0-6065-4F6A-BD1F-46AA62518E14}"/>
    <cellStyle name="40% - Accent1 2 2 8" xfId="13891" xr:uid="{FD9FA88C-DF49-441E-9015-D69D1381198A}"/>
    <cellStyle name="40% - Accent1 2 2 8 2" xfId="13892" xr:uid="{141EE2F4-E062-46D9-9B6E-2FBF837F24B3}"/>
    <cellStyle name="40% - Accent1 2 2 9" xfId="13893" xr:uid="{8657C107-3BC5-4415-BBE7-7C29862B2421}"/>
    <cellStyle name="40% - Accent1 2 2 9 2" xfId="13894" xr:uid="{48285DD3-6085-493B-ADD6-295CF2EAA84C}"/>
    <cellStyle name="40% - Accent1 2 3" xfId="13895" xr:uid="{E9D5CD42-95B9-4781-BCC6-2D9869423D31}"/>
    <cellStyle name="40% - Accent1 2 3 10" xfId="13896" xr:uid="{F697B60E-56D9-488E-B4C3-C17452F3221A}"/>
    <cellStyle name="40% - Accent1 2 3 2" xfId="13897" xr:uid="{B38BB7BA-9F6D-4CA2-BB2B-DD964708BD7B}"/>
    <cellStyle name="40% - Accent1 2 3 2 2" xfId="13898" xr:uid="{7D9C4035-5A87-423A-94D6-BEE31BB2F879}"/>
    <cellStyle name="40% - Accent1 2 3 2 2 2" xfId="13899" xr:uid="{6157DAA4-09D6-4443-9594-5A207B309D57}"/>
    <cellStyle name="40% - Accent1 2 3 2 2 2 2" xfId="13900" xr:uid="{B4595653-B5FA-4C01-8549-4AB166460F35}"/>
    <cellStyle name="40% - Accent1 2 3 2 2 3" xfId="13901" xr:uid="{63E7E2FE-B2F3-4708-A089-8CBDC0B1A4DB}"/>
    <cellStyle name="40% - Accent1 2 3 2 2 3 2" xfId="13902" xr:uid="{136E2DDD-AE00-4D1B-AEF7-E7F02B93FDCB}"/>
    <cellStyle name="40% - Accent1 2 3 2 2 4" xfId="13903" xr:uid="{0D5BAFD6-B8C3-47D5-8D52-72BE9615FCCF}"/>
    <cellStyle name="40% - Accent1 2 3 2 3" xfId="13904" xr:uid="{FC46A076-2D38-48C5-B01B-684FC39E7B91}"/>
    <cellStyle name="40% - Accent1 2 3 2 3 2" xfId="13905" xr:uid="{8761954E-1534-4F0C-9DDE-E981D7FBEFD7}"/>
    <cellStyle name="40% - Accent1 2 3 2 4" xfId="13906" xr:uid="{256B5EEF-DB51-4775-A802-961EEDC44C0E}"/>
    <cellStyle name="40% - Accent1 2 3 2 4 2" xfId="13907" xr:uid="{AB16E905-487B-48E5-8483-BF0851A56D18}"/>
    <cellStyle name="40% - Accent1 2 3 2 5" xfId="13908" xr:uid="{36F542E2-8EEC-4E7A-B112-5C52A1B01D2E}"/>
    <cellStyle name="40% - Accent1 2 3 2 5 2" xfId="13909" xr:uid="{2F1605D7-8B5D-44DF-B529-F38D98E00015}"/>
    <cellStyle name="40% - Accent1 2 3 2 6" xfId="13910" xr:uid="{7B09458C-9E32-419B-B6EB-D30AA3A810E0}"/>
    <cellStyle name="40% - Accent1 2 3 2 6 2" xfId="13911" xr:uid="{D2D54096-F754-42E5-8DBB-326E7F3AB43F}"/>
    <cellStyle name="40% - Accent1 2 3 2 7" xfId="13912" xr:uid="{4B727925-B7D8-4F71-A10F-157EE9A68DEB}"/>
    <cellStyle name="40% - Accent1 2 3 2 7 2" xfId="13913" xr:uid="{45BD1CF8-1896-47AB-A57A-C6FC4B239D78}"/>
    <cellStyle name="40% - Accent1 2 3 2 8" xfId="13914" xr:uid="{9F5456B8-A979-4901-AD21-A7D665A0CDBC}"/>
    <cellStyle name="40% - Accent1 2 3 3" xfId="13915" xr:uid="{9E817E92-EBF4-4E33-B29F-D68FAA9C79D7}"/>
    <cellStyle name="40% - Accent1 2 3 3 2" xfId="13916" xr:uid="{2DF72C0D-1BD5-46E5-B777-D9C2EDFA5A8B}"/>
    <cellStyle name="40% - Accent1 2 3 3 2 2" xfId="13917" xr:uid="{4FC7F41E-5D5F-4CDF-BABD-E3E376147FBE}"/>
    <cellStyle name="40% - Accent1 2 3 3 2 2 2" xfId="13918" xr:uid="{EF19A9E7-B510-4C93-AC24-5C8FC9B357E6}"/>
    <cellStyle name="40% - Accent1 2 3 3 2 3" xfId="13919" xr:uid="{067C9C02-3F78-42AF-B19F-BCCFFDE73D80}"/>
    <cellStyle name="40% - Accent1 2 3 3 2 3 2" xfId="13920" xr:uid="{9832CAE2-B6D9-443D-96D0-32E2C98AC1E8}"/>
    <cellStyle name="40% - Accent1 2 3 3 2 4" xfId="13921" xr:uid="{A67B4AB9-B0C6-4DF7-96C1-23E910F679BC}"/>
    <cellStyle name="40% - Accent1 2 3 3 3" xfId="13922" xr:uid="{EF686FF3-8464-43B0-A892-A6D5DE8B3573}"/>
    <cellStyle name="40% - Accent1 2 3 3 3 2" xfId="13923" xr:uid="{A148E587-D9A7-4DF8-985B-CDB47D60548A}"/>
    <cellStyle name="40% - Accent1 2 3 3 4" xfId="13924" xr:uid="{C87EC10C-D0EB-416F-A935-4C038E562431}"/>
    <cellStyle name="40% - Accent1 2 3 3 4 2" xfId="13925" xr:uid="{8176D26C-EC52-4EF6-B0E9-369856C2258B}"/>
    <cellStyle name="40% - Accent1 2 3 3 5" xfId="13926" xr:uid="{E246FC20-FB2E-4C82-B3A5-80D9CB98E33A}"/>
    <cellStyle name="40% - Accent1 2 3 3 5 2" xfId="13927" xr:uid="{E63AB56A-5A43-4DF1-ADB1-FF0366BD3245}"/>
    <cellStyle name="40% - Accent1 2 3 3 6" xfId="13928" xr:uid="{0DFD3255-B3CC-4638-A874-EC93000159E7}"/>
    <cellStyle name="40% - Accent1 2 3 4" xfId="13929" xr:uid="{361817D0-1E2D-434B-8C8A-341CBD16E14B}"/>
    <cellStyle name="40% - Accent1 2 3 4 2" xfId="13930" xr:uid="{FB8F5FA8-B3A8-4A85-B2E1-892C3B0D4951}"/>
    <cellStyle name="40% - Accent1 2 3 4 2 2" xfId="13931" xr:uid="{853AB173-0748-4061-9057-BA3C3EC4BE39}"/>
    <cellStyle name="40% - Accent1 2 3 4 3" xfId="13932" xr:uid="{DF1DA1BE-D776-4FC3-8785-EA3801499297}"/>
    <cellStyle name="40% - Accent1 2 3 4 3 2" xfId="13933" xr:uid="{A5BCF78C-56B2-478C-9BCD-9C4CF7B90C56}"/>
    <cellStyle name="40% - Accent1 2 3 4 4" xfId="13934" xr:uid="{049A80F6-F828-4294-8DB4-6D421FB9167D}"/>
    <cellStyle name="40% - Accent1 2 3 5" xfId="13935" xr:uid="{DEB5AF7A-941C-4229-AA93-0445AFDEF78E}"/>
    <cellStyle name="40% - Accent1 2 3 5 2" xfId="13936" xr:uid="{DC57A340-9290-432D-875F-AC558D04C62C}"/>
    <cellStyle name="40% - Accent1 2 3 6" xfId="13937" xr:uid="{4B4ABADC-ABCE-4567-9B78-79B0D2398064}"/>
    <cellStyle name="40% - Accent1 2 3 6 2" xfId="13938" xr:uid="{101A7884-DD43-4AEE-A9B1-654619797C31}"/>
    <cellStyle name="40% - Accent1 2 3 7" xfId="13939" xr:uid="{E5345F13-72B2-4F1D-952E-3DE9427B393D}"/>
    <cellStyle name="40% - Accent1 2 3 7 2" xfId="13940" xr:uid="{87AF50CC-606B-4387-AC5E-FDFCE277C725}"/>
    <cellStyle name="40% - Accent1 2 3 8" xfId="13941" xr:uid="{7C4444AE-7062-468B-BCEA-C253CF007E19}"/>
    <cellStyle name="40% - Accent1 2 3 8 2" xfId="13942" xr:uid="{77A9ECE2-925B-4260-A729-1CCC239F9E7C}"/>
    <cellStyle name="40% - Accent1 2 3 9" xfId="13943" xr:uid="{65572A27-41D6-4EAA-B29E-6B1C19F7F6BC}"/>
    <cellStyle name="40% - Accent1 2 3 9 2" xfId="13944" xr:uid="{6AAA7800-CAF8-47C6-8AB1-24D26D1AA869}"/>
    <cellStyle name="40% - Accent1 2 4" xfId="13945" xr:uid="{1BE79BBD-EB49-4FE4-B0EE-FE00CBAF013E}"/>
    <cellStyle name="40% - Accent1 2 4 10" xfId="13946" xr:uid="{64F0A717-38C7-47AA-8029-125D9CD6042E}"/>
    <cellStyle name="40% - Accent1 2 4 2" xfId="13947" xr:uid="{34D3A923-58A6-447A-AFE4-E3898981B79C}"/>
    <cellStyle name="40% - Accent1 2 4 2 2" xfId="13948" xr:uid="{97ACBD7F-C163-445B-9E68-9C783892E30D}"/>
    <cellStyle name="40% - Accent1 2 4 2 2 2" xfId="13949" xr:uid="{27C7D049-442B-45F2-881A-674C549E4AF6}"/>
    <cellStyle name="40% - Accent1 2 4 2 2 2 2" xfId="13950" xr:uid="{B1B24291-74EA-4929-9BD8-F8DB56CF975F}"/>
    <cellStyle name="40% - Accent1 2 4 2 2 3" xfId="13951" xr:uid="{3163E9D3-DB42-4EC5-B324-38765FBF74F7}"/>
    <cellStyle name="40% - Accent1 2 4 2 2 3 2" xfId="13952" xr:uid="{BF6777B7-A05D-4EAF-AC2E-58463AC6030B}"/>
    <cellStyle name="40% - Accent1 2 4 2 2 4" xfId="13953" xr:uid="{6AC62FF8-0337-4E7E-A4B8-9E669DE35AAE}"/>
    <cellStyle name="40% - Accent1 2 4 2 3" xfId="13954" xr:uid="{EE733866-7E3A-472A-AE6A-9B1CBC1BBCF6}"/>
    <cellStyle name="40% - Accent1 2 4 2 3 2" xfId="13955" xr:uid="{DE6E49DA-FC0E-4503-8824-1B097FE06811}"/>
    <cellStyle name="40% - Accent1 2 4 2 4" xfId="13956" xr:uid="{1634A65D-DAA1-488E-B81B-024FFB127CA6}"/>
    <cellStyle name="40% - Accent1 2 4 2 4 2" xfId="13957" xr:uid="{11DB6147-7777-42B5-9ADB-28FCB4D2CC96}"/>
    <cellStyle name="40% - Accent1 2 4 2 5" xfId="13958" xr:uid="{B20D0457-9A8B-4B51-8686-E25401465ECD}"/>
    <cellStyle name="40% - Accent1 2 4 2 5 2" xfId="13959" xr:uid="{FD012588-5B07-463D-B564-5E29D8688EE8}"/>
    <cellStyle name="40% - Accent1 2 4 2 6" xfId="13960" xr:uid="{182ED20E-CBDE-47E9-8F13-5CEA2C604443}"/>
    <cellStyle name="40% - Accent1 2 4 3" xfId="13961" xr:uid="{B27B6E9A-45EC-4AA7-BE4D-2D7C74FC291A}"/>
    <cellStyle name="40% - Accent1 2 4 3 2" xfId="13962" xr:uid="{0EA3EA85-DF38-4669-8A1D-F65B51091FC6}"/>
    <cellStyle name="40% - Accent1 2 4 3 2 2" xfId="13963" xr:uid="{F6F5D81B-0F0C-4EC4-BC96-FD98294ADC20}"/>
    <cellStyle name="40% - Accent1 2 4 3 2 2 2" xfId="13964" xr:uid="{61AE0271-A78C-4559-8627-DD24793A3EEA}"/>
    <cellStyle name="40% - Accent1 2 4 3 2 3" xfId="13965" xr:uid="{D931E1FF-BA7A-40C2-8098-D56364A1586E}"/>
    <cellStyle name="40% - Accent1 2 4 3 2 3 2" xfId="13966" xr:uid="{DBEC356D-515B-4244-80E5-6F0B76F78A18}"/>
    <cellStyle name="40% - Accent1 2 4 3 2 4" xfId="13967" xr:uid="{A0AF4D1C-CD1D-46E1-BA8B-8DEA254C0B63}"/>
    <cellStyle name="40% - Accent1 2 4 3 3" xfId="13968" xr:uid="{D84F0C71-C515-4754-BF0E-AA6ABB7CCE25}"/>
    <cellStyle name="40% - Accent1 2 4 3 3 2" xfId="13969" xr:uid="{8AB0D103-2AEB-4F0A-BDF8-8F7992614CE7}"/>
    <cellStyle name="40% - Accent1 2 4 3 4" xfId="13970" xr:uid="{D8CD1F38-23F9-4B2A-A37D-2A15BEFFC1C3}"/>
    <cellStyle name="40% - Accent1 2 4 3 4 2" xfId="13971" xr:uid="{2F32C5AC-4BD6-413B-AE0C-AD0283CB7C94}"/>
    <cellStyle name="40% - Accent1 2 4 3 5" xfId="13972" xr:uid="{93002513-4AE7-4ED3-AF3C-CE4FEA1DBFF8}"/>
    <cellStyle name="40% - Accent1 2 4 3 5 2" xfId="13973" xr:uid="{519A8821-F272-4F32-BD3F-0CD75D35C168}"/>
    <cellStyle name="40% - Accent1 2 4 3 6" xfId="13974" xr:uid="{C41919C3-F276-495C-8893-2363712151FD}"/>
    <cellStyle name="40% - Accent1 2 4 4" xfId="13975" xr:uid="{2609C3EF-7295-4B26-8EF9-C36DC955CAAD}"/>
    <cellStyle name="40% - Accent1 2 4 4 2" xfId="13976" xr:uid="{1C17F11B-8CCC-463F-885F-3779EA8EB675}"/>
    <cellStyle name="40% - Accent1 2 4 4 2 2" xfId="13977" xr:uid="{B36588FB-FA02-415D-AF87-3202936D3898}"/>
    <cellStyle name="40% - Accent1 2 4 4 3" xfId="13978" xr:uid="{5297905B-C5A2-4F9E-828A-723AA66E41F8}"/>
    <cellStyle name="40% - Accent1 2 4 4 3 2" xfId="13979" xr:uid="{4709FAC5-0553-498D-8238-A9CEEE5459CF}"/>
    <cellStyle name="40% - Accent1 2 4 4 4" xfId="13980" xr:uid="{9E2B1709-7EF6-482D-882F-C7533DF18E2E}"/>
    <cellStyle name="40% - Accent1 2 4 5" xfId="13981" xr:uid="{5A12B719-F868-4EA2-8F46-70040522E9B0}"/>
    <cellStyle name="40% - Accent1 2 4 5 2" xfId="13982" xr:uid="{3CB745E7-C6E7-451F-8E30-1D8938806E88}"/>
    <cellStyle name="40% - Accent1 2 4 6" xfId="13983" xr:uid="{137FD787-D196-4227-B0AB-06A17AC6A86C}"/>
    <cellStyle name="40% - Accent1 2 4 6 2" xfId="13984" xr:uid="{162069C0-B6F9-41B1-A850-4688B99FD2BF}"/>
    <cellStyle name="40% - Accent1 2 4 7" xfId="13985" xr:uid="{35BF6D93-BFC5-48D1-B003-90DEDA54AA54}"/>
    <cellStyle name="40% - Accent1 2 4 7 2" xfId="13986" xr:uid="{E7C95315-9C73-4AA4-A4A2-7235C6FF592C}"/>
    <cellStyle name="40% - Accent1 2 4 8" xfId="13987" xr:uid="{2113C50B-D0E4-4EC2-B895-3EC5718031F8}"/>
    <cellStyle name="40% - Accent1 2 4 8 2" xfId="13988" xr:uid="{2C89454E-8482-4C07-83B9-28CAEE8563DD}"/>
    <cellStyle name="40% - Accent1 2 4 9" xfId="13989" xr:uid="{B8286595-1755-488B-B646-6792267EED17}"/>
    <cellStyle name="40% - Accent1 2 4 9 2" xfId="13990" xr:uid="{90B6186F-A478-45AD-94E1-6C3F1935A118}"/>
    <cellStyle name="40% - Accent1 2 5" xfId="13991" xr:uid="{4DE46296-0581-4D0A-8021-81E54DB4CB3A}"/>
    <cellStyle name="40% - Accent1 2 5 2" xfId="13992" xr:uid="{9584937B-7F3A-4737-BA7F-5DADDFB88470}"/>
    <cellStyle name="40% - Accent1 2 5 2 2" xfId="13993" xr:uid="{946274E3-04B8-46B9-9C6A-3D76AFEBBCBD}"/>
    <cellStyle name="40% - Accent1 2 5 2 2 2" xfId="13994" xr:uid="{A5617B2D-DC6F-4B67-9212-F825F44B5109}"/>
    <cellStyle name="40% - Accent1 2 5 2 2 2 2" xfId="13995" xr:uid="{0949E5E5-05BB-40EC-9AAB-0C31D9D52897}"/>
    <cellStyle name="40% - Accent1 2 5 2 2 3" xfId="13996" xr:uid="{96AA4190-6A85-4AA9-8A10-4A0E1B495254}"/>
    <cellStyle name="40% - Accent1 2 5 2 2 3 2" xfId="13997" xr:uid="{0E391ED2-4902-4A98-B177-D230178A9A3C}"/>
    <cellStyle name="40% - Accent1 2 5 2 2 4" xfId="13998" xr:uid="{D20C893D-7A12-4F5C-B696-9F40E28920A8}"/>
    <cellStyle name="40% - Accent1 2 5 2 3" xfId="13999" xr:uid="{C8F30853-C21F-4D3C-A631-F0E104B286BF}"/>
    <cellStyle name="40% - Accent1 2 5 2 3 2" xfId="14000" xr:uid="{8E556091-80AF-417C-9E77-47C872E34C51}"/>
    <cellStyle name="40% - Accent1 2 5 2 4" xfId="14001" xr:uid="{217D6928-1BB2-4E1D-9D01-A204035C33F5}"/>
    <cellStyle name="40% - Accent1 2 5 2 4 2" xfId="14002" xr:uid="{A574A11A-1965-42E6-8074-B6B37EE63A6A}"/>
    <cellStyle name="40% - Accent1 2 5 2 5" xfId="14003" xr:uid="{765BD297-E614-403C-8B8A-5E0E3BB434A3}"/>
    <cellStyle name="40% - Accent1 2 5 2 5 2" xfId="14004" xr:uid="{6304A166-802A-4CB5-BCBA-32BACDBDE1DC}"/>
    <cellStyle name="40% - Accent1 2 5 2 6" xfId="14005" xr:uid="{0335C2D5-73C5-4277-9192-5EC71AF8F2EC}"/>
    <cellStyle name="40% - Accent1 2 5 3" xfId="14006" xr:uid="{5D10D960-C60C-4A2E-AC9B-2F1E47F4E2CE}"/>
    <cellStyle name="40% - Accent1 2 5 3 2" xfId="14007" xr:uid="{E225B1ED-C700-4730-9108-84DAC0E24E37}"/>
    <cellStyle name="40% - Accent1 2 5 3 2 2" xfId="14008" xr:uid="{0570BA50-869D-4D0A-AD86-68ED99DD4E21}"/>
    <cellStyle name="40% - Accent1 2 5 3 2 2 2" xfId="14009" xr:uid="{5FCEC0F6-AABB-48C6-A36F-8BFDBAC58D43}"/>
    <cellStyle name="40% - Accent1 2 5 3 2 3" xfId="14010" xr:uid="{4A7390A4-C43B-4685-A2F1-8CFA453ACE39}"/>
    <cellStyle name="40% - Accent1 2 5 3 2 3 2" xfId="14011" xr:uid="{640FAC18-C6DE-45B3-8BC8-D9EB3DE86612}"/>
    <cellStyle name="40% - Accent1 2 5 3 2 4" xfId="14012" xr:uid="{4ADAB55F-0270-44F5-ADDB-66DA153BE505}"/>
    <cellStyle name="40% - Accent1 2 5 3 3" xfId="14013" xr:uid="{0E543E99-64D3-4039-A17B-8C52237E5316}"/>
    <cellStyle name="40% - Accent1 2 5 3 3 2" xfId="14014" xr:uid="{934CE03A-C6D1-4EB6-8B7C-1C35E45C5CAA}"/>
    <cellStyle name="40% - Accent1 2 5 3 4" xfId="14015" xr:uid="{A51E4AEE-2B0A-4A24-916E-9FDF4378BB7A}"/>
    <cellStyle name="40% - Accent1 2 5 3 4 2" xfId="14016" xr:uid="{D0488559-C422-4988-BFBD-92827899E358}"/>
    <cellStyle name="40% - Accent1 2 5 3 5" xfId="14017" xr:uid="{4F839347-9B00-4190-A084-B4D039F5D26D}"/>
    <cellStyle name="40% - Accent1 2 5 3 5 2" xfId="14018" xr:uid="{3C3EAFD1-9901-4221-8879-5318C3974114}"/>
    <cellStyle name="40% - Accent1 2 5 3 6" xfId="14019" xr:uid="{E1B64DD2-5001-4CB0-A65E-7E16AB02E8F5}"/>
    <cellStyle name="40% - Accent1 2 5 4" xfId="14020" xr:uid="{508DC4DE-F6E1-4D5D-8476-2892FE93EF16}"/>
    <cellStyle name="40% - Accent1 2 5 4 2" xfId="14021" xr:uid="{28B0FFE3-0422-4DF4-8EED-B71BABFEA439}"/>
    <cellStyle name="40% - Accent1 2 5 4 2 2" xfId="14022" xr:uid="{D3639B12-2C81-4DE0-B466-6A104EB9F5A0}"/>
    <cellStyle name="40% - Accent1 2 5 4 3" xfId="14023" xr:uid="{56459650-8BC9-434F-AFEC-20C4CE33B3C3}"/>
    <cellStyle name="40% - Accent1 2 5 4 3 2" xfId="14024" xr:uid="{0F41C85D-B620-4F4A-B2A0-1CA734D13F3F}"/>
    <cellStyle name="40% - Accent1 2 5 4 4" xfId="14025" xr:uid="{7CC267DF-D950-4DEB-8D7C-A5FF6C672089}"/>
    <cellStyle name="40% - Accent1 2 5 5" xfId="14026" xr:uid="{7C31AFB8-4CA9-4F3D-A66F-C05BA4CB873F}"/>
    <cellStyle name="40% - Accent1 2 5 5 2" xfId="14027" xr:uid="{88E586F6-3B99-4005-A7C2-4BCC8DC42150}"/>
    <cellStyle name="40% - Accent1 2 5 6" xfId="14028" xr:uid="{A99FBC2F-0DEE-4B90-A9B2-7E4361727D19}"/>
    <cellStyle name="40% - Accent1 2 5 6 2" xfId="14029" xr:uid="{DBAE9827-6940-4F12-96C6-E04D9A97109E}"/>
    <cellStyle name="40% - Accent1 2 5 7" xfId="14030" xr:uid="{F81A264C-71C8-456E-BDCF-8FCE5957ED21}"/>
    <cellStyle name="40% - Accent1 2 5 7 2" xfId="14031" xr:uid="{317D118C-7EA2-4F07-83ED-4337BB444BA1}"/>
    <cellStyle name="40% - Accent1 2 5 8" xfId="14032" xr:uid="{FEECCC17-AF35-49CF-BAFE-F6050E8C81A6}"/>
    <cellStyle name="40% - Accent1 2 6" xfId="14033" xr:uid="{0BB3AF76-9727-4E17-A7DD-CC436CA16890}"/>
    <cellStyle name="40% - Accent1 2 6 2" xfId="14034" xr:uid="{1B193761-2721-4524-B3C5-DE0F78945780}"/>
    <cellStyle name="40% - Accent1 2 6 2 2" xfId="14035" xr:uid="{C5029E2E-3BB7-424A-B4D2-0862D09C75B9}"/>
    <cellStyle name="40% - Accent1 2 6 2 2 2" xfId="14036" xr:uid="{AA133BE2-4C92-4CF2-89DD-3404131DD366}"/>
    <cellStyle name="40% - Accent1 2 6 2 3" xfId="14037" xr:uid="{08FA16F9-1A93-44FC-968C-A9434BF0F890}"/>
    <cellStyle name="40% - Accent1 2 6 2 3 2" xfId="14038" xr:uid="{190518E9-39E6-4ED1-9F06-760669D7C1BD}"/>
    <cellStyle name="40% - Accent1 2 6 2 4" xfId="14039" xr:uid="{381AAEDC-2FA2-47DA-A579-462C3639111B}"/>
    <cellStyle name="40% - Accent1 2 6 3" xfId="14040" xr:uid="{FB47B114-FB32-4792-BF3E-55EA848339DF}"/>
    <cellStyle name="40% - Accent1 2 6 3 2" xfId="14041" xr:uid="{9C42DABD-BFF1-46B5-871C-9698A61BA613}"/>
    <cellStyle name="40% - Accent1 2 6 4" xfId="14042" xr:uid="{E167AA82-E712-43B6-8615-1EBBB2B19E78}"/>
    <cellStyle name="40% - Accent1 2 6 4 2" xfId="14043" xr:uid="{F27EC072-FC3D-49DE-BBBF-7724E7BFA557}"/>
    <cellStyle name="40% - Accent1 2 6 5" xfId="14044" xr:uid="{768B4040-BD8B-4240-8753-4DC7A8D9436F}"/>
    <cellStyle name="40% - Accent1 2 6 5 2" xfId="14045" xr:uid="{067F1A1A-A674-4A90-B4EC-173317550A90}"/>
    <cellStyle name="40% - Accent1 2 6 6" xfId="14046" xr:uid="{8109B3CB-0125-4C0F-A1BF-3D3DDC39742F}"/>
    <cellStyle name="40% - Accent1 2 7" xfId="14047" xr:uid="{43286662-E8BD-42BB-A6BE-5988D2B9FDC0}"/>
    <cellStyle name="40% - Accent1 2 7 2" xfId="14048" xr:uid="{1A24EB83-C220-4F28-9EAD-2CC57AC9FB4C}"/>
    <cellStyle name="40% - Accent1 2 7 2 2" xfId="14049" xr:uid="{6E0491DE-4B27-4006-9B84-F8E5DD680D8C}"/>
    <cellStyle name="40% - Accent1 2 7 2 2 2" xfId="14050" xr:uid="{163BFCF8-6129-411D-BA00-7AB5239A3D9F}"/>
    <cellStyle name="40% - Accent1 2 7 2 3" xfId="14051" xr:uid="{CF2E97B4-506A-4F64-8238-2E192194E136}"/>
    <cellStyle name="40% - Accent1 2 7 2 3 2" xfId="14052" xr:uid="{264F1126-44F6-4D28-9563-C45A1AD01173}"/>
    <cellStyle name="40% - Accent1 2 7 2 4" xfId="14053" xr:uid="{712E3E8D-065E-4A10-A0A9-1AC16A0E90FC}"/>
    <cellStyle name="40% - Accent1 2 7 3" xfId="14054" xr:uid="{74A46CD5-8E60-4405-8282-AB8EECB9C7A2}"/>
    <cellStyle name="40% - Accent1 2 7 3 2" xfId="14055" xr:uid="{5B707364-1FEB-455A-A59B-40CC1F347847}"/>
    <cellStyle name="40% - Accent1 2 7 4" xfId="14056" xr:uid="{5CB6F32B-640A-4FCD-8504-7AC712236A90}"/>
    <cellStyle name="40% - Accent1 2 7 4 2" xfId="14057" xr:uid="{688C17BB-84C4-49FE-83A2-0CBEA4EC8DB9}"/>
    <cellStyle name="40% - Accent1 2 7 5" xfId="14058" xr:uid="{B477CAC0-6C47-4C88-AA3A-427538E9DA99}"/>
    <cellStyle name="40% - Accent1 2 7 5 2" xfId="14059" xr:uid="{25187F9E-E2CC-4BFA-BFFB-A1C935BD5B6F}"/>
    <cellStyle name="40% - Accent1 2 7 6" xfId="14060" xr:uid="{7B7B9402-C575-42D1-87CB-DB9272386CAF}"/>
    <cellStyle name="40% - Accent1 2 8" xfId="14061" xr:uid="{5EE0B76E-9A23-4546-A3BE-11AD0254DB22}"/>
    <cellStyle name="40% - Accent1 2 8 2" xfId="14062" xr:uid="{2D3D8691-5348-4F5B-9A95-C6DEF1E93E58}"/>
    <cellStyle name="40% - Accent1 2 8 2 2" xfId="14063" xr:uid="{C52D39A3-7568-426B-9CC6-4F40BFA60258}"/>
    <cellStyle name="40% - Accent1 2 8 3" xfId="14064" xr:uid="{2A349153-BC23-44E8-80AB-F3FEACD01532}"/>
    <cellStyle name="40% - Accent1 2 8 3 2" xfId="14065" xr:uid="{013739CA-B83B-4072-971C-7E45104E95FB}"/>
    <cellStyle name="40% - Accent1 2 8 4" xfId="14066" xr:uid="{662B647A-2707-4E4B-B72E-E0C1C186C92C}"/>
    <cellStyle name="40% - Accent1 2 9" xfId="14067" xr:uid="{AA90041D-0D52-4727-ABDB-6F84F0ACEB0E}"/>
    <cellStyle name="40% - Accent1 2 9 2" xfId="14068" xr:uid="{C2765805-3272-4195-9FD5-7A6E1C8E7E9B}"/>
    <cellStyle name="40% - Accent1 20" xfId="14069" xr:uid="{78F9B38A-FFA3-47A7-AE70-FA0EA9562440}"/>
    <cellStyle name="40% - Accent1 20 2" xfId="14070" xr:uid="{A88D9F87-E628-4728-A8FE-DBC37DC2D479}"/>
    <cellStyle name="40% - Accent1 20 2 2" xfId="14071" xr:uid="{2DD38A6D-D786-4A67-BD7A-30F6BACEDBA6}"/>
    <cellStyle name="40% - Accent1 20 3" xfId="14072" xr:uid="{E86E8A44-6755-44A1-97DC-5851CFF8292C}"/>
    <cellStyle name="40% - Accent1 20 3 2" xfId="14073" xr:uid="{BAC9280A-252C-4CF1-853F-F4DF2E744083}"/>
    <cellStyle name="40% - Accent1 20 4" xfId="14074" xr:uid="{1A554B59-E752-4099-9EFC-C478CA1F9E67}"/>
    <cellStyle name="40% - Accent1 21" xfId="14075" xr:uid="{CC1885B8-E408-488F-8C25-76749FAFB8C5}"/>
    <cellStyle name="40% - Accent1 21 2" xfId="14076" xr:uid="{16B51407-CFFF-472E-BF1E-BE8CFA4E103E}"/>
    <cellStyle name="40% - Accent1 21 2 2" xfId="14077" xr:uid="{915FDD1F-AEAD-4036-A700-E50017D2AA32}"/>
    <cellStyle name="40% - Accent1 21 3" xfId="14078" xr:uid="{9D30546F-7352-4D53-BF77-B92065036C9B}"/>
    <cellStyle name="40% - Accent1 21 3 2" xfId="14079" xr:uid="{F2517E07-CB37-4234-A117-76490E77A68A}"/>
    <cellStyle name="40% - Accent1 21 4" xfId="14080" xr:uid="{6B4340BA-4D6E-4DE9-9D47-19A0997A6651}"/>
    <cellStyle name="40% - Accent1 22" xfId="14081" xr:uid="{7C482574-4156-44F7-9AEA-744E108F6739}"/>
    <cellStyle name="40% - Accent1 22 2" xfId="14082" xr:uid="{8EA00F33-0BF9-4E87-AC84-FFE0B96DFE26}"/>
    <cellStyle name="40% - Accent1 22 2 2" xfId="14083" xr:uid="{B1A8D657-C42B-465A-B4F1-A8DFA6E6B22C}"/>
    <cellStyle name="40% - Accent1 22 3" xfId="14084" xr:uid="{51D4CB3F-1749-4449-984D-46DA14C15E9E}"/>
    <cellStyle name="40% - Accent1 22 3 2" xfId="14085" xr:uid="{708379EA-00C4-4C61-991F-4F2F14E59896}"/>
    <cellStyle name="40% - Accent1 22 4" xfId="14086" xr:uid="{14A130BE-69C2-43D7-A0E8-A4EA2C003616}"/>
    <cellStyle name="40% - Accent1 23" xfId="14087" xr:uid="{5A3D8A1F-70CE-4ACA-9682-DD03188AFCF5}"/>
    <cellStyle name="40% - Accent1 23 2" xfId="14088" xr:uid="{517461EF-15C3-4950-B8EA-EFDFD56ADB02}"/>
    <cellStyle name="40% - Accent1 23 3" xfId="14089" xr:uid="{BD1A1417-D65C-4848-AACA-3EA81D1F37F1}"/>
    <cellStyle name="40% - Accent1 24" xfId="14090" xr:uid="{E6954BB8-4C7B-402A-BF3B-C80562CE1867}"/>
    <cellStyle name="40% - Accent1 24 2" xfId="14091" xr:uid="{F9C3E3FA-CF7C-4D7D-8EE3-2ACD3C81BDD6}"/>
    <cellStyle name="40% - Accent1 25" xfId="14092" xr:uid="{F710C5C9-1EDE-41F5-B52E-75EC45EC0DFE}"/>
    <cellStyle name="40% - Accent1 25 2" xfId="14093" xr:uid="{6321F9C8-EE0A-464D-8EF3-0BBF793D5FBB}"/>
    <cellStyle name="40% - Accent1 26" xfId="14094" xr:uid="{591648AF-FF64-445E-8042-A7C00A0D96B8}"/>
    <cellStyle name="40% - Accent1 26 2" xfId="14095" xr:uid="{809FD113-86BC-42CD-92CD-D952B9A1EFEC}"/>
    <cellStyle name="40% - Accent1 27" xfId="14096" xr:uid="{BC182404-F2B0-41EB-B047-C9631EC9348D}"/>
    <cellStyle name="40% - Accent1 27 2" xfId="14097" xr:uid="{F33141C0-2960-4108-9799-4B221CE1916E}"/>
    <cellStyle name="40% - Accent1 28" xfId="14098" xr:uid="{11880983-F31A-4C56-A80E-4D1AF4FFA444}"/>
    <cellStyle name="40% - Accent1 28 2" xfId="14099" xr:uid="{F8B5F42C-D0DA-4AD9-B954-1F392BE90960}"/>
    <cellStyle name="40% - Accent1 29" xfId="14100" xr:uid="{965EDD83-B504-4A65-9D36-E77B2CD6BC11}"/>
    <cellStyle name="40% - Accent1 29 2" xfId="14101" xr:uid="{7EB0345C-BE82-4139-B130-2932478DCD15}"/>
    <cellStyle name="40% - Accent1 3" xfId="14102" xr:uid="{D1F5E9D1-ABC6-45AA-81C7-52EAB0DCCEC7}"/>
    <cellStyle name="40% - Accent1 3 10" xfId="14103" xr:uid="{D8411ABB-2185-45AA-8B6F-65A5AA8A5D4D}"/>
    <cellStyle name="40% - Accent1 3 10 2" xfId="14104" xr:uid="{A2E3190D-C205-48B7-9FAF-7030BDA674AB}"/>
    <cellStyle name="40% - Accent1 3 11" xfId="14105" xr:uid="{2940ACF9-0A45-48E2-B3CF-56E4BFB62894}"/>
    <cellStyle name="40% - Accent1 3 11 2" xfId="14106" xr:uid="{82690D65-152E-4CFE-8A79-A64D5389625F}"/>
    <cellStyle name="40% - Accent1 3 12" xfId="14107" xr:uid="{96C16D0D-C714-49A8-991F-A85AEC023C0A}"/>
    <cellStyle name="40% - Accent1 3 13" xfId="14108" xr:uid="{DA065E95-D048-4DEE-8B16-574D300263F3}"/>
    <cellStyle name="40% - Accent1 3 13 2" xfId="14109" xr:uid="{F5DEA194-3869-4439-B504-635C2290A74D}"/>
    <cellStyle name="40% - Accent1 3 14" xfId="14110" xr:uid="{81F899EA-C480-4FF7-8CF6-D3CCD4E402A4}"/>
    <cellStyle name="40% - Accent1 3 14 2" xfId="14111" xr:uid="{FCD802FF-C196-4CC4-B5C6-5356E82C6263}"/>
    <cellStyle name="40% - Accent1 3 15" xfId="14112" xr:uid="{60968507-B289-4192-A717-36970F3C3CE4}"/>
    <cellStyle name="40% - Accent1 3 16" xfId="14113" xr:uid="{954D2C0A-C6A5-4A28-96B4-F120B40D7DEC}"/>
    <cellStyle name="40% - Accent1 3 17" xfId="14114" xr:uid="{29BD3D07-7535-4A28-8E35-9F0DF74F0241}"/>
    <cellStyle name="40% - Accent1 3 18" xfId="14115" xr:uid="{95BAFF73-A189-4F33-9232-B943AA6CE1D5}"/>
    <cellStyle name="40% - Accent1 3 2" xfId="14116" xr:uid="{BF0D57E3-61B5-45B8-8F80-9C4BB8E6EEDF}"/>
    <cellStyle name="40% - Accent1 3 2 10" xfId="14117" xr:uid="{78883DDA-5F37-4346-802B-5A74E607316C}"/>
    <cellStyle name="40% - Accent1 3 2 10 2" xfId="14118" xr:uid="{B59CD0CC-C523-4871-BD46-D49CB4C1A985}"/>
    <cellStyle name="40% - Accent1 3 2 11" xfId="14119" xr:uid="{F48A8F64-2B80-4509-8E57-8744C6B2FE22}"/>
    <cellStyle name="40% - Accent1 3 2 11 2" xfId="14120" xr:uid="{F9BF2FDF-BB6A-4FF7-AD3E-7266012E0E03}"/>
    <cellStyle name="40% - Accent1 3 2 12" xfId="14121" xr:uid="{BF1FACC9-7A2D-4CD0-982A-4BBB1C7E1D75}"/>
    <cellStyle name="40% - Accent1 3 2 13" xfId="14122" xr:uid="{A7ACB35A-90B7-43E1-814F-B1EB6B9542F0}"/>
    <cellStyle name="40% - Accent1 3 2 14" xfId="14123" xr:uid="{60B03DBE-6535-40B3-A00F-170DEC56D325}"/>
    <cellStyle name="40% - Accent1 3 2 2" xfId="14124" xr:uid="{6928F4E3-7A96-4CA7-B9F8-F49E0396CE47}"/>
    <cellStyle name="40% - Accent1 3 2 2 10" xfId="14125" xr:uid="{9A6AFA58-E82F-47F4-8290-EB948B6F26BA}"/>
    <cellStyle name="40% - Accent1 3 2 2 11" xfId="14126" xr:uid="{00300672-AD14-47B2-8CAD-87F1B98E49AB}"/>
    <cellStyle name="40% - Accent1 3 2 2 2" xfId="14127" xr:uid="{6AA7E6BD-FB7B-4A00-BDEA-128977C1C094}"/>
    <cellStyle name="40% - Accent1 3 2 2 2 2" xfId="14128" xr:uid="{F1311425-FF9C-423A-BC26-701D2FC81130}"/>
    <cellStyle name="40% - Accent1 3 2 2 2 2 2" xfId="14129" xr:uid="{3F7787A8-DDD5-4159-958C-6DC7010ECE82}"/>
    <cellStyle name="40% - Accent1 3 2 2 2 2 2 2" xfId="14130" xr:uid="{134E28CE-1F7D-4A76-992E-4B49FF95FF9F}"/>
    <cellStyle name="40% - Accent1 3 2 2 2 2 3" xfId="14131" xr:uid="{9548402B-0511-4BCF-AD03-A7F71308B3A2}"/>
    <cellStyle name="40% - Accent1 3 2 2 2 2 3 2" xfId="14132" xr:uid="{C1F063EF-7F0E-4286-9797-8C203DA4916B}"/>
    <cellStyle name="40% - Accent1 3 2 2 2 2 4" xfId="14133" xr:uid="{29723A82-5AF8-4016-A540-476C84C4307B}"/>
    <cellStyle name="40% - Accent1 3 2 2 2 3" xfId="14134" xr:uid="{DDA5DD40-F758-4AA3-A2C7-41D9ABDAF0C5}"/>
    <cellStyle name="40% - Accent1 3 2 2 2 3 2" xfId="14135" xr:uid="{56F50E83-CA74-46A3-87A5-DD3EBAB37BA7}"/>
    <cellStyle name="40% - Accent1 3 2 2 2 4" xfId="14136" xr:uid="{E9171ED1-760A-468B-87C9-8B2EE3EC59F7}"/>
    <cellStyle name="40% - Accent1 3 2 2 2 4 2" xfId="14137" xr:uid="{81C90C98-4DB2-424E-BE48-A9FC6458600A}"/>
    <cellStyle name="40% - Accent1 3 2 2 2 5" xfId="14138" xr:uid="{95CCFDF6-E580-4028-854D-7BCDCCB35738}"/>
    <cellStyle name="40% - Accent1 3 2 2 2 5 2" xfId="14139" xr:uid="{F32F6D9C-EE59-4448-AFD8-AD71968BD5E2}"/>
    <cellStyle name="40% - Accent1 3 2 2 2 6" xfId="14140" xr:uid="{0B171D46-6E31-4616-ABEC-83AD6FFCB130}"/>
    <cellStyle name="40% - Accent1 3 2 2 2 7" xfId="14141" xr:uid="{015CDD52-F96A-4727-984D-E030B38ACB3D}"/>
    <cellStyle name="40% - Accent1 3 2 2 3" xfId="14142" xr:uid="{45A3F836-067E-409E-8F3F-9CD3C88268DC}"/>
    <cellStyle name="40% - Accent1 3 2 2 3 2" xfId="14143" xr:uid="{63149344-ADDD-4CEB-8BF9-611819E079AA}"/>
    <cellStyle name="40% - Accent1 3 2 2 3 2 2" xfId="14144" xr:uid="{F21C23C3-1FD5-4A16-B5F2-6CB338B9EE06}"/>
    <cellStyle name="40% - Accent1 3 2 2 3 2 2 2" xfId="14145" xr:uid="{194EB613-CD8E-49B7-8238-C803401D49CF}"/>
    <cellStyle name="40% - Accent1 3 2 2 3 2 3" xfId="14146" xr:uid="{26542C60-2378-42C9-9478-660BC1EB5EB7}"/>
    <cellStyle name="40% - Accent1 3 2 2 3 2 3 2" xfId="14147" xr:uid="{E4CC16A1-5605-435B-863C-63DE34E402AA}"/>
    <cellStyle name="40% - Accent1 3 2 2 3 2 4" xfId="14148" xr:uid="{3A497A3F-16BF-453F-B802-7E1E0934BE0E}"/>
    <cellStyle name="40% - Accent1 3 2 2 3 3" xfId="14149" xr:uid="{2295EE7B-4673-4697-B734-927067F3EEC5}"/>
    <cellStyle name="40% - Accent1 3 2 2 3 3 2" xfId="14150" xr:uid="{216D6A41-4146-4C57-9F7E-B77D306EC887}"/>
    <cellStyle name="40% - Accent1 3 2 2 3 4" xfId="14151" xr:uid="{E287DE58-5330-4438-A0C0-2536E0D95416}"/>
    <cellStyle name="40% - Accent1 3 2 2 3 4 2" xfId="14152" xr:uid="{26ADDB4C-325E-40D0-9678-6197C1F76A7F}"/>
    <cellStyle name="40% - Accent1 3 2 2 3 5" xfId="14153" xr:uid="{187ED061-2BEA-40A0-AB3A-716F3015FC89}"/>
    <cellStyle name="40% - Accent1 3 2 2 3 5 2" xfId="14154" xr:uid="{ADB48FCD-7572-4486-AD7D-98151248C3C5}"/>
    <cellStyle name="40% - Accent1 3 2 2 3 6" xfId="14155" xr:uid="{FC348B6A-3993-428C-A3A1-16A8E9F01621}"/>
    <cellStyle name="40% - Accent1 3 2 2 4" xfId="14156" xr:uid="{AE4548AF-F794-4EDC-A79D-F44FA8CD09EB}"/>
    <cellStyle name="40% - Accent1 3 2 2 4 2" xfId="14157" xr:uid="{BE7C416E-F6D6-4411-A4DC-3659F9B24D12}"/>
    <cellStyle name="40% - Accent1 3 2 2 4 2 2" xfId="14158" xr:uid="{9F9164F6-561B-4B27-BDAD-9AAECD9DE8A8}"/>
    <cellStyle name="40% - Accent1 3 2 2 4 3" xfId="14159" xr:uid="{AF13C8DA-911C-464C-B877-744602667D19}"/>
    <cellStyle name="40% - Accent1 3 2 2 4 3 2" xfId="14160" xr:uid="{75B44BD8-1D3B-4EFC-A9F6-3585A5FB598C}"/>
    <cellStyle name="40% - Accent1 3 2 2 4 4" xfId="14161" xr:uid="{A3A84636-7727-4172-8514-C49ACCF21ED9}"/>
    <cellStyle name="40% - Accent1 3 2 2 5" xfId="14162" xr:uid="{5669658E-EE76-40AF-90E6-66103B139C1B}"/>
    <cellStyle name="40% - Accent1 3 2 2 5 2" xfId="14163" xr:uid="{D065CA0B-53E9-4A62-B08E-D0D896D499E5}"/>
    <cellStyle name="40% - Accent1 3 2 2 6" xfId="14164" xr:uid="{5D5901C2-C2E7-449A-B544-D4DAE6EFFB2E}"/>
    <cellStyle name="40% - Accent1 3 2 2 6 2" xfId="14165" xr:uid="{D1E70651-996D-4F2D-8DB6-9FC53845E452}"/>
    <cellStyle name="40% - Accent1 3 2 2 7" xfId="14166" xr:uid="{F91AF841-6561-46A5-851B-1D211906C99C}"/>
    <cellStyle name="40% - Accent1 3 2 2 7 2" xfId="14167" xr:uid="{87277F4B-9B2B-497A-95B5-7B9B96B48082}"/>
    <cellStyle name="40% - Accent1 3 2 2 8" xfId="14168" xr:uid="{A9292A3B-E951-4299-BCC3-673D1A61DD83}"/>
    <cellStyle name="40% - Accent1 3 2 2 8 2" xfId="14169" xr:uid="{6ADE20ED-C4A5-4D40-A315-E1B1B2C821EF}"/>
    <cellStyle name="40% - Accent1 3 2 2 9" xfId="14170" xr:uid="{27152FE3-FCCD-446E-AA24-AF3757C4AAAF}"/>
    <cellStyle name="40% - Accent1 3 2 2 9 2" xfId="14171" xr:uid="{54FD0D2C-E57A-47EC-9E3E-354E1FDD23E7}"/>
    <cellStyle name="40% - Accent1 3 2 3" xfId="14172" xr:uid="{1D4D6A3E-5A48-4E1D-9A70-73DFD06D773B}"/>
    <cellStyle name="40% - Accent1 3 2 3 2" xfId="14173" xr:uid="{F05CB807-FCD0-4DAB-8884-4EBCE7FACCE0}"/>
    <cellStyle name="40% - Accent1 3 2 3 2 2" xfId="14174" xr:uid="{B80C5EF2-0559-44A8-A5EB-99A6385B5161}"/>
    <cellStyle name="40% - Accent1 3 2 3 2 2 2" xfId="14175" xr:uid="{A85370E1-3AF5-4434-82D6-F6A4EFF57687}"/>
    <cellStyle name="40% - Accent1 3 2 3 2 2 2 2" xfId="14176" xr:uid="{571E28CD-53A7-44D1-9E71-5A2F79EE3DCC}"/>
    <cellStyle name="40% - Accent1 3 2 3 2 2 3" xfId="14177" xr:uid="{7EFB165A-4E89-4EDD-AEF7-25A486D5E7C8}"/>
    <cellStyle name="40% - Accent1 3 2 3 2 2 3 2" xfId="14178" xr:uid="{B4D076CC-7B8F-4262-A195-6C18BDB22487}"/>
    <cellStyle name="40% - Accent1 3 2 3 2 2 4" xfId="14179" xr:uid="{85387A97-772B-454B-9CBF-9B008F5FF150}"/>
    <cellStyle name="40% - Accent1 3 2 3 2 3" xfId="14180" xr:uid="{85430929-C50E-482F-B02E-462A353D306E}"/>
    <cellStyle name="40% - Accent1 3 2 3 2 3 2" xfId="14181" xr:uid="{A52E95C7-A6F2-42DB-AC59-60CF355FB80A}"/>
    <cellStyle name="40% - Accent1 3 2 3 2 4" xfId="14182" xr:uid="{69D7B2E4-D316-42FD-BF0A-D434F15C9D2D}"/>
    <cellStyle name="40% - Accent1 3 2 3 2 4 2" xfId="14183" xr:uid="{A1495516-55B0-486F-85FB-D8B2C0A55FE3}"/>
    <cellStyle name="40% - Accent1 3 2 3 2 5" xfId="14184" xr:uid="{8FE1332B-908F-41A1-8F11-57AA6BBA393D}"/>
    <cellStyle name="40% - Accent1 3 2 3 2 5 2" xfId="14185" xr:uid="{18D29056-3886-4F3A-9DB2-B7FEDB00C635}"/>
    <cellStyle name="40% - Accent1 3 2 3 2 6" xfId="14186" xr:uid="{5C9356C9-0302-47DE-9917-106FB33BB446}"/>
    <cellStyle name="40% - Accent1 3 2 3 3" xfId="14187" xr:uid="{B0C64BBA-E414-4D34-AE11-E3DE11EBF185}"/>
    <cellStyle name="40% - Accent1 3 2 3 3 2" xfId="14188" xr:uid="{EC104522-6866-485E-A539-408EB302083B}"/>
    <cellStyle name="40% - Accent1 3 2 3 3 2 2" xfId="14189" xr:uid="{47477CCA-D897-4931-B2B6-E9A411C202F6}"/>
    <cellStyle name="40% - Accent1 3 2 3 3 2 2 2" xfId="14190" xr:uid="{57354A25-DB68-492C-9645-D78F7D0786CA}"/>
    <cellStyle name="40% - Accent1 3 2 3 3 2 3" xfId="14191" xr:uid="{74AEA009-7F80-49A2-B316-9C468CF80454}"/>
    <cellStyle name="40% - Accent1 3 2 3 3 2 3 2" xfId="14192" xr:uid="{4093A52B-95A7-4ACE-B794-B066724F9545}"/>
    <cellStyle name="40% - Accent1 3 2 3 3 2 4" xfId="14193" xr:uid="{8E0E7617-2688-4B4C-AC1F-2BBDE4D37385}"/>
    <cellStyle name="40% - Accent1 3 2 3 3 3" xfId="14194" xr:uid="{A1153B1C-239E-42D3-A29E-88424318F395}"/>
    <cellStyle name="40% - Accent1 3 2 3 3 3 2" xfId="14195" xr:uid="{57DFE715-49E3-4F1F-B54B-4979F4312527}"/>
    <cellStyle name="40% - Accent1 3 2 3 3 4" xfId="14196" xr:uid="{AF324004-2C2A-415B-801B-A02EAAD26C4D}"/>
    <cellStyle name="40% - Accent1 3 2 3 3 4 2" xfId="14197" xr:uid="{ADF42514-2E23-4F81-8DBF-A48A76B59A96}"/>
    <cellStyle name="40% - Accent1 3 2 3 3 5" xfId="14198" xr:uid="{8A1B9D28-98D1-4E33-8ADD-F0A01FCF6888}"/>
    <cellStyle name="40% - Accent1 3 2 3 3 5 2" xfId="14199" xr:uid="{609B8CAA-3D09-4697-A768-C84C6EE1493F}"/>
    <cellStyle name="40% - Accent1 3 2 3 3 6" xfId="14200" xr:uid="{64707849-3D50-4C48-A1D9-F95158DE91ED}"/>
    <cellStyle name="40% - Accent1 3 2 3 4" xfId="14201" xr:uid="{FBDCCAA2-F933-43BA-9951-A758E01E5162}"/>
    <cellStyle name="40% - Accent1 3 2 3 4 2" xfId="14202" xr:uid="{5EC0A292-173A-4269-93B1-865D8E7ABAE0}"/>
    <cellStyle name="40% - Accent1 3 2 3 4 2 2" xfId="14203" xr:uid="{A05C9506-001A-4292-AA8D-43482EDF220A}"/>
    <cellStyle name="40% - Accent1 3 2 3 4 3" xfId="14204" xr:uid="{7B2C0DF6-D69E-464B-B1D1-313E39133E10}"/>
    <cellStyle name="40% - Accent1 3 2 3 4 3 2" xfId="14205" xr:uid="{1E0BC1D1-496C-4893-91D9-0A2683D2A4C3}"/>
    <cellStyle name="40% - Accent1 3 2 3 4 4" xfId="14206" xr:uid="{76F85E67-5E8C-414E-8DCE-1585A66134DE}"/>
    <cellStyle name="40% - Accent1 3 2 3 5" xfId="14207" xr:uid="{5333F8F0-EC7D-4DB3-AFE2-D25C6090ADCF}"/>
    <cellStyle name="40% - Accent1 3 2 3 5 2" xfId="14208" xr:uid="{097BC551-4288-46A5-A8D3-F1B33D27E532}"/>
    <cellStyle name="40% - Accent1 3 2 3 6" xfId="14209" xr:uid="{7A9E1C09-678C-4150-94DC-2F256CEFD767}"/>
    <cellStyle name="40% - Accent1 3 2 3 6 2" xfId="14210" xr:uid="{E445AC2C-2ED5-4A64-9719-883738ADB8E0}"/>
    <cellStyle name="40% - Accent1 3 2 3 7" xfId="14211" xr:uid="{AE161062-DB5F-4767-B716-3BE2819B037B}"/>
    <cellStyle name="40% - Accent1 3 2 3 7 2" xfId="14212" xr:uid="{95F6AC81-3F05-4A66-8244-D179D82B4FCF}"/>
    <cellStyle name="40% - Accent1 3 2 3 8" xfId="14213" xr:uid="{5AD3F640-D16A-41D1-A348-474035837CD9}"/>
    <cellStyle name="40% - Accent1 3 2 3 9" xfId="14214" xr:uid="{CCB9B786-F4F0-4864-BB26-94080CD81D85}"/>
    <cellStyle name="40% - Accent1 3 2 4" xfId="14215" xr:uid="{AB2DA1F3-A0B0-475E-A230-2CF6CEF24374}"/>
    <cellStyle name="40% - Accent1 3 2 4 2" xfId="14216" xr:uid="{D6406D8B-C0F5-4295-934F-FB0D8529D788}"/>
    <cellStyle name="40% - Accent1 3 2 4 2 2" xfId="14217" xr:uid="{9355A267-81A5-4225-AC97-F0D8450F5ED4}"/>
    <cellStyle name="40% - Accent1 3 2 4 2 2 2" xfId="14218" xr:uid="{87E45017-5021-496E-B41B-79442EE08464}"/>
    <cellStyle name="40% - Accent1 3 2 4 2 3" xfId="14219" xr:uid="{01094B61-208F-4667-A3E7-DDDE68057830}"/>
    <cellStyle name="40% - Accent1 3 2 4 2 3 2" xfId="14220" xr:uid="{DE80D1B3-5F8A-4301-8B81-2AFC45CA2948}"/>
    <cellStyle name="40% - Accent1 3 2 4 2 4" xfId="14221" xr:uid="{4333AFD1-D59B-4EAB-8DB8-E22876EDE5B9}"/>
    <cellStyle name="40% - Accent1 3 2 4 3" xfId="14222" xr:uid="{CF224333-457C-41FB-B0BA-0417FC35C2AF}"/>
    <cellStyle name="40% - Accent1 3 2 4 3 2" xfId="14223" xr:uid="{DEABC1EA-2637-45AB-B4D0-DA588876C1EB}"/>
    <cellStyle name="40% - Accent1 3 2 4 4" xfId="14224" xr:uid="{2B47B6F4-EB47-4555-AF3B-ACDD56F7045F}"/>
    <cellStyle name="40% - Accent1 3 2 4 4 2" xfId="14225" xr:uid="{5D57D5C8-CF07-4713-A7A6-EA58DDBA8C4A}"/>
    <cellStyle name="40% - Accent1 3 2 4 5" xfId="14226" xr:uid="{D0371E75-9726-4571-84FC-AE060F5AF5AD}"/>
    <cellStyle name="40% - Accent1 3 2 4 5 2" xfId="14227" xr:uid="{703E2D22-7872-4B21-A363-FFE0273448CB}"/>
    <cellStyle name="40% - Accent1 3 2 4 6" xfId="14228" xr:uid="{7BD32665-D001-40D9-88B2-A03ED62FB0AE}"/>
    <cellStyle name="40% - Accent1 3 2 5" xfId="14229" xr:uid="{D40CAE55-9D64-40B1-AF93-DF6EED042647}"/>
    <cellStyle name="40% - Accent1 3 2 5 2" xfId="14230" xr:uid="{D1B8A80F-49DA-408F-8709-C1EF7C28E1A6}"/>
    <cellStyle name="40% - Accent1 3 2 5 2 2" xfId="14231" xr:uid="{BCDF9AF6-2531-43CE-A61F-459542D7CFFE}"/>
    <cellStyle name="40% - Accent1 3 2 5 2 2 2" xfId="14232" xr:uid="{B3621EE4-E4AA-4C8B-B716-C81D5F31AF11}"/>
    <cellStyle name="40% - Accent1 3 2 5 2 3" xfId="14233" xr:uid="{430C75F3-0703-4C8F-819E-D88543F359B5}"/>
    <cellStyle name="40% - Accent1 3 2 5 2 3 2" xfId="14234" xr:uid="{941B779B-BBD8-49CF-A1F0-93D40F7C89F4}"/>
    <cellStyle name="40% - Accent1 3 2 5 2 4" xfId="14235" xr:uid="{26141BFE-E499-4BA7-A1D1-8B4E3AE46302}"/>
    <cellStyle name="40% - Accent1 3 2 5 3" xfId="14236" xr:uid="{36FE37C2-8377-46A5-908B-FF116AF8E3E2}"/>
    <cellStyle name="40% - Accent1 3 2 5 3 2" xfId="14237" xr:uid="{251100D9-DA97-4E2D-BD98-F7A53ED15C1B}"/>
    <cellStyle name="40% - Accent1 3 2 5 4" xfId="14238" xr:uid="{5E2A02B5-7301-48B0-8052-CD356892677E}"/>
    <cellStyle name="40% - Accent1 3 2 5 4 2" xfId="14239" xr:uid="{AC950DAD-87CE-4277-B7DB-A68D911BB4DB}"/>
    <cellStyle name="40% - Accent1 3 2 5 5" xfId="14240" xr:uid="{66AADB9A-D687-4430-B320-19E3A0E6F704}"/>
    <cellStyle name="40% - Accent1 3 2 5 5 2" xfId="14241" xr:uid="{DA0A649A-5D71-4AB0-AF81-C93E22178C7B}"/>
    <cellStyle name="40% - Accent1 3 2 5 6" xfId="14242" xr:uid="{269E0B71-38A9-4C3E-BA52-497A07190BCF}"/>
    <cellStyle name="40% - Accent1 3 2 6" xfId="14243" xr:uid="{5484F035-68B0-4B87-B735-0635AF6AD023}"/>
    <cellStyle name="40% - Accent1 3 2 6 2" xfId="14244" xr:uid="{469E420E-E689-4267-AEEE-C1A1FDCC5C30}"/>
    <cellStyle name="40% - Accent1 3 2 6 2 2" xfId="14245" xr:uid="{C2335D84-F375-4170-B92E-41E39494BD6B}"/>
    <cellStyle name="40% - Accent1 3 2 6 3" xfId="14246" xr:uid="{7D4B0FB4-F3EF-4C47-87B5-B4AE09F92E91}"/>
    <cellStyle name="40% - Accent1 3 2 6 3 2" xfId="14247" xr:uid="{D20EB4C2-059F-47BC-A526-EBD6EBBA0C20}"/>
    <cellStyle name="40% - Accent1 3 2 6 4" xfId="14248" xr:uid="{79798925-2F9C-4BF0-A45F-A2F9B0B90CBD}"/>
    <cellStyle name="40% - Accent1 3 2 7" xfId="14249" xr:uid="{B46284C8-F84A-405E-97D1-6079DF413106}"/>
    <cellStyle name="40% - Accent1 3 2 7 2" xfId="14250" xr:uid="{5AB1F359-432F-47E3-B261-3FF2D83614CD}"/>
    <cellStyle name="40% - Accent1 3 2 8" xfId="14251" xr:uid="{3A563FD5-1E4E-4DAF-AFF8-799637E08B46}"/>
    <cellStyle name="40% - Accent1 3 2 8 2" xfId="14252" xr:uid="{6D5EF36C-ACDF-4F8D-9242-B3E971CC3970}"/>
    <cellStyle name="40% - Accent1 3 2 9" xfId="14253" xr:uid="{AE998869-4E5A-484A-BC19-7A1E8B35AE8B}"/>
    <cellStyle name="40% - Accent1 3 2 9 2" xfId="14254" xr:uid="{A8372B54-A591-4F7E-9646-47A9434254A9}"/>
    <cellStyle name="40% - Accent1 3 3" xfId="14255" xr:uid="{5AAEA506-2A07-42BC-AAF6-3D1A7DDADC86}"/>
    <cellStyle name="40% - Accent1 3 3 10" xfId="14256" xr:uid="{2A6ACAC6-5D2F-4EB0-8AF0-BE21C593E243}"/>
    <cellStyle name="40% - Accent1 3 3 11" xfId="14257" xr:uid="{956A6485-695B-4736-A90D-B043A580A229}"/>
    <cellStyle name="40% - Accent1 3 3 12" xfId="14258" xr:uid="{FFEEFEA6-DB40-40A0-9E65-63B728E997BB}"/>
    <cellStyle name="40% - Accent1 3 3 2" xfId="14259" xr:uid="{35930902-B815-4CE8-A53B-F754F8815C07}"/>
    <cellStyle name="40% - Accent1 3 3 2 2" xfId="14260" xr:uid="{8AD9F88B-F995-4894-9DB8-FE0474FD7F9C}"/>
    <cellStyle name="40% - Accent1 3 3 2 2 2" xfId="14261" xr:uid="{B7729AB9-92CE-4E46-A1F5-C92D01640F93}"/>
    <cellStyle name="40% - Accent1 3 3 2 2 2 2" xfId="14262" xr:uid="{04AC5612-5D7D-4923-9FCF-7AE12EF659F5}"/>
    <cellStyle name="40% - Accent1 3 3 2 2 3" xfId="14263" xr:uid="{47C976A8-48C1-438F-8911-CEDCF9E2C5F8}"/>
    <cellStyle name="40% - Accent1 3 3 2 2 3 2" xfId="14264" xr:uid="{474F8AA0-6FAF-4953-B1CD-A0F081BE8234}"/>
    <cellStyle name="40% - Accent1 3 3 2 2 4" xfId="14265" xr:uid="{5114BCED-EC00-4F56-B322-161E672E8FCE}"/>
    <cellStyle name="40% - Accent1 3 3 2 3" xfId="14266" xr:uid="{FF42FADF-A633-478A-AD19-753EEDB08957}"/>
    <cellStyle name="40% - Accent1 3 3 2 3 2" xfId="14267" xr:uid="{B4ED19A1-009C-456A-BCA1-AA72884CED1B}"/>
    <cellStyle name="40% - Accent1 3 3 2 4" xfId="14268" xr:uid="{AC27DE66-3042-487D-94E9-6F6EA84D8C21}"/>
    <cellStyle name="40% - Accent1 3 3 2 4 2" xfId="14269" xr:uid="{2158C9F3-AAA7-49F9-8163-C810466F876D}"/>
    <cellStyle name="40% - Accent1 3 3 2 5" xfId="14270" xr:uid="{A15521D9-F7CE-444A-9468-C49F5489B84E}"/>
    <cellStyle name="40% - Accent1 3 3 2 5 2" xfId="14271" xr:uid="{90FDF3EE-EFB6-4690-87C3-88C19169C20A}"/>
    <cellStyle name="40% - Accent1 3 3 2 6" xfId="14272" xr:uid="{598280E6-C40C-4E9F-BE8E-9E35AB9ABE99}"/>
    <cellStyle name="40% - Accent1 3 3 2 6 2" xfId="14273" xr:uid="{FBEB39CC-CE12-4821-A4D3-3601C9A57609}"/>
    <cellStyle name="40% - Accent1 3 3 2 7" xfId="14274" xr:uid="{9D5C7B28-C526-441E-BCD6-A9D2C3A2B7C7}"/>
    <cellStyle name="40% - Accent1 3 3 2 7 2" xfId="14275" xr:uid="{CBDBFAAC-17ED-4807-BA9A-754B3D892C3B}"/>
    <cellStyle name="40% - Accent1 3 3 2 8" xfId="14276" xr:uid="{84C1960B-E3AA-47F6-99F1-B512F8CB80FB}"/>
    <cellStyle name="40% - Accent1 3 3 2 9" xfId="14277" xr:uid="{9471358F-E042-4DF7-AFAC-50D11C168E00}"/>
    <cellStyle name="40% - Accent1 3 3 3" xfId="14278" xr:uid="{7F059716-1C07-4DB9-A3ED-18765C84B963}"/>
    <cellStyle name="40% - Accent1 3 3 3 2" xfId="14279" xr:uid="{90ADE67E-D1DB-41F7-8F66-E91CB6B17E58}"/>
    <cellStyle name="40% - Accent1 3 3 3 2 2" xfId="14280" xr:uid="{CB546A62-4393-4FF5-AC33-169A4691AC4B}"/>
    <cellStyle name="40% - Accent1 3 3 3 2 2 2" xfId="14281" xr:uid="{C28CA5E3-0509-4FA8-B9EC-0EE17BBC8370}"/>
    <cellStyle name="40% - Accent1 3 3 3 2 3" xfId="14282" xr:uid="{36580797-E64C-4762-9C65-28419388B487}"/>
    <cellStyle name="40% - Accent1 3 3 3 2 3 2" xfId="14283" xr:uid="{AECEC61F-0653-4994-9802-15AB4388FFDE}"/>
    <cellStyle name="40% - Accent1 3 3 3 2 4" xfId="14284" xr:uid="{4C450259-F12F-418A-B663-217C8B34D469}"/>
    <cellStyle name="40% - Accent1 3 3 3 3" xfId="14285" xr:uid="{C551A365-C9E8-4973-A2A2-A667980F829E}"/>
    <cellStyle name="40% - Accent1 3 3 3 3 2" xfId="14286" xr:uid="{A3408EED-059F-47FF-B049-2626A653D53D}"/>
    <cellStyle name="40% - Accent1 3 3 3 4" xfId="14287" xr:uid="{13E70378-FD02-4799-8117-F901EAF2DCDC}"/>
    <cellStyle name="40% - Accent1 3 3 3 4 2" xfId="14288" xr:uid="{49501BAD-ADFF-4232-92F4-05D289862835}"/>
    <cellStyle name="40% - Accent1 3 3 3 5" xfId="14289" xr:uid="{D0BA56F1-9599-4812-BE2E-64D0D808C5B8}"/>
    <cellStyle name="40% - Accent1 3 3 3 5 2" xfId="14290" xr:uid="{D4081C45-A184-475B-A850-3EB35DD986F6}"/>
    <cellStyle name="40% - Accent1 3 3 3 6" xfId="14291" xr:uid="{DDA07B1D-8F8C-4502-B3E5-38D2C0802CBC}"/>
    <cellStyle name="40% - Accent1 3 3 4" xfId="14292" xr:uid="{2AA27981-6CC6-46A4-9171-777034BF8408}"/>
    <cellStyle name="40% - Accent1 3 3 4 2" xfId="14293" xr:uid="{55AE314D-89A6-4301-990D-1FDDFBB1F3B3}"/>
    <cellStyle name="40% - Accent1 3 3 4 2 2" xfId="14294" xr:uid="{94617196-40DA-42DF-9F7B-D24FEFBF9FD7}"/>
    <cellStyle name="40% - Accent1 3 3 4 3" xfId="14295" xr:uid="{8B7F673A-3A02-44F6-B4ED-9263B1635C63}"/>
    <cellStyle name="40% - Accent1 3 3 4 3 2" xfId="14296" xr:uid="{BD3D9906-9158-4F09-8B5C-943E34EF9CC2}"/>
    <cellStyle name="40% - Accent1 3 3 4 4" xfId="14297" xr:uid="{F4681B88-080F-42C2-BB70-621D10C0B48C}"/>
    <cellStyle name="40% - Accent1 3 3 5" xfId="14298" xr:uid="{AA499746-3FD9-41DA-A26A-CE3D19A45311}"/>
    <cellStyle name="40% - Accent1 3 3 5 2" xfId="14299" xr:uid="{8B1A5A57-7524-41DE-8A19-43017C444EBB}"/>
    <cellStyle name="40% - Accent1 3 3 6" xfId="14300" xr:uid="{0727B8A3-571E-4A9F-A0F4-E0F7D36532B4}"/>
    <cellStyle name="40% - Accent1 3 3 6 2" xfId="14301" xr:uid="{59037045-7B47-4FC6-A373-78F01AA4DA83}"/>
    <cellStyle name="40% - Accent1 3 3 7" xfId="14302" xr:uid="{996C2EE3-2266-4F37-964A-4A3E49205E4E}"/>
    <cellStyle name="40% - Accent1 3 3 7 2" xfId="14303" xr:uid="{919AD1C7-9D9E-47B1-9CEB-FFAE5A7008C1}"/>
    <cellStyle name="40% - Accent1 3 3 8" xfId="14304" xr:uid="{61591E1C-99B2-449A-B65C-D15317940DF0}"/>
    <cellStyle name="40% - Accent1 3 3 8 2" xfId="14305" xr:uid="{039AE01B-C689-4F20-9A31-FBF828CBD73F}"/>
    <cellStyle name="40% - Accent1 3 3 9" xfId="14306" xr:uid="{3ECA1872-73AA-46D3-9E56-DD42CEE519EE}"/>
    <cellStyle name="40% - Accent1 3 3 9 2" xfId="14307" xr:uid="{CA4EACCB-F5EF-48CA-9AD7-56C633CB3AD1}"/>
    <cellStyle name="40% - Accent1 3 4" xfId="14308" xr:uid="{E1718C63-7B72-436B-B9F7-A41D8F37190D}"/>
    <cellStyle name="40% - Accent1 3 4 10" xfId="14309" xr:uid="{70D7E927-FF56-4D15-9A93-EECD3E2FA666}"/>
    <cellStyle name="40% - Accent1 3 4 11" xfId="14310" xr:uid="{0F0482AB-10E5-4F25-82CF-40982B23901D}"/>
    <cellStyle name="40% - Accent1 3 4 12" xfId="14311" xr:uid="{34DDD254-6786-4F97-8575-330B464F9633}"/>
    <cellStyle name="40% - Accent1 3 4 2" xfId="14312" xr:uid="{6D01D50F-FFE4-4FA9-A711-9314117080A8}"/>
    <cellStyle name="40% - Accent1 3 4 2 2" xfId="14313" xr:uid="{BEE01EA4-C59D-42C2-88CF-D922FDE48415}"/>
    <cellStyle name="40% - Accent1 3 4 2 2 2" xfId="14314" xr:uid="{5743CB45-EF8F-4B02-9619-488DE9B71E24}"/>
    <cellStyle name="40% - Accent1 3 4 2 2 2 2" xfId="14315" xr:uid="{C18F7F86-5D97-4EE8-AF74-0C5504DB17F6}"/>
    <cellStyle name="40% - Accent1 3 4 2 2 3" xfId="14316" xr:uid="{8B986130-A0E0-4B37-9D10-3A692FDB38AD}"/>
    <cellStyle name="40% - Accent1 3 4 2 2 3 2" xfId="14317" xr:uid="{1293A2B5-6781-4DBD-9E33-716FD23E0184}"/>
    <cellStyle name="40% - Accent1 3 4 2 2 4" xfId="14318" xr:uid="{7A42B652-454B-4072-A7D5-495C7AA5C0D8}"/>
    <cellStyle name="40% - Accent1 3 4 2 3" xfId="14319" xr:uid="{2CC4EFAE-F92E-487C-A6C3-9C72A65310F0}"/>
    <cellStyle name="40% - Accent1 3 4 2 3 2" xfId="14320" xr:uid="{03C81E76-FA8D-4684-835F-8E3CC934DA9E}"/>
    <cellStyle name="40% - Accent1 3 4 2 4" xfId="14321" xr:uid="{36F30FF4-4A8B-4D9A-A8BE-1EC56A517F95}"/>
    <cellStyle name="40% - Accent1 3 4 2 4 2" xfId="14322" xr:uid="{5E3A2BD5-C5D3-447A-8C6F-5F2D58EE3083}"/>
    <cellStyle name="40% - Accent1 3 4 2 5" xfId="14323" xr:uid="{ADBB5D62-F8F8-4782-B3AA-C08D70A6FDAB}"/>
    <cellStyle name="40% - Accent1 3 4 2 5 2" xfId="14324" xr:uid="{C2B0EEB6-2459-4AD8-9717-31AE330B16AA}"/>
    <cellStyle name="40% - Accent1 3 4 2 6" xfId="14325" xr:uid="{E7EFBBDA-3B9C-4784-B3A3-017D4EEAB63C}"/>
    <cellStyle name="40% - Accent1 3 4 3" xfId="14326" xr:uid="{D6FF1FC4-19E1-46A8-814E-68F8D4935F84}"/>
    <cellStyle name="40% - Accent1 3 4 3 2" xfId="14327" xr:uid="{EC3FB4AF-2288-4777-B255-56A118FE4728}"/>
    <cellStyle name="40% - Accent1 3 4 3 2 2" xfId="14328" xr:uid="{58816C51-D978-44DE-99B5-1ADFC960A3D8}"/>
    <cellStyle name="40% - Accent1 3 4 3 2 2 2" xfId="14329" xr:uid="{14581E1D-D093-41AB-A0F6-298C8BE1D485}"/>
    <cellStyle name="40% - Accent1 3 4 3 2 3" xfId="14330" xr:uid="{1714A4A1-BABF-4FE4-A52C-6D7681A04851}"/>
    <cellStyle name="40% - Accent1 3 4 3 2 3 2" xfId="14331" xr:uid="{7834C8AA-CE6C-4675-B1D6-3006BA735966}"/>
    <cellStyle name="40% - Accent1 3 4 3 2 4" xfId="14332" xr:uid="{4B5853C7-477E-43CF-81A6-1280682F79F3}"/>
    <cellStyle name="40% - Accent1 3 4 3 3" xfId="14333" xr:uid="{0733634E-F2F8-4BAD-802E-F8C9BABBB74A}"/>
    <cellStyle name="40% - Accent1 3 4 3 3 2" xfId="14334" xr:uid="{3B7E594F-98CD-4D7D-8C93-F7474760AE7C}"/>
    <cellStyle name="40% - Accent1 3 4 3 4" xfId="14335" xr:uid="{D5AA9A33-00CB-4A9F-B365-E7348A6A4B22}"/>
    <cellStyle name="40% - Accent1 3 4 3 4 2" xfId="14336" xr:uid="{0A59C8AE-1FD3-415A-8CA0-B2B334EAF084}"/>
    <cellStyle name="40% - Accent1 3 4 3 5" xfId="14337" xr:uid="{004C57CF-CE27-4629-BFCB-389333B1BDC4}"/>
    <cellStyle name="40% - Accent1 3 4 3 5 2" xfId="14338" xr:uid="{3DA37263-D32E-486E-A2C7-8C58B5385611}"/>
    <cellStyle name="40% - Accent1 3 4 3 6" xfId="14339" xr:uid="{D1CCC948-ED35-4E47-A3E7-EFE78A71E637}"/>
    <cellStyle name="40% - Accent1 3 4 4" xfId="14340" xr:uid="{790277B0-77B2-4BF2-92E1-EA01D9AC6380}"/>
    <cellStyle name="40% - Accent1 3 4 4 2" xfId="14341" xr:uid="{918997D3-5594-4AC2-906E-AA7B10E8F125}"/>
    <cellStyle name="40% - Accent1 3 4 4 2 2" xfId="14342" xr:uid="{11CB9EB1-3456-4621-AFF4-CF1B590F1E5F}"/>
    <cellStyle name="40% - Accent1 3 4 4 3" xfId="14343" xr:uid="{C14E524C-03FC-4677-9067-E43B9B499F6D}"/>
    <cellStyle name="40% - Accent1 3 4 4 3 2" xfId="14344" xr:uid="{137554CF-C969-42A0-B792-25882B6638AE}"/>
    <cellStyle name="40% - Accent1 3 4 4 4" xfId="14345" xr:uid="{71A2A945-D79B-4AD3-9FAD-CA5F53DEFABD}"/>
    <cellStyle name="40% - Accent1 3 4 5" xfId="14346" xr:uid="{23622BA7-70B6-4F70-8FCF-E5DD8B6F62D4}"/>
    <cellStyle name="40% - Accent1 3 4 5 2" xfId="14347" xr:uid="{DD393EBB-18E7-4F3C-B41F-23EA18010EDB}"/>
    <cellStyle name="40% - Accent1 3 4 6" xfId="14348" xr:uid="{9893165A-722A-4084-B986-00468C907075}"/>
    <cellStyle name="40% - Accent1 3 4 6 2" xfId="14349" xr:uid="{0333241C-2C3E-40D4-AA90-43EF75E6174B}"/>
    <cellStyle name="40% - Accent1 3 4 7" xfId="14350" xr:uid="{19499045-DE0C-46D6-993D-69D326ECCB55}"/>
    <cellStyle name="40% - Accent1 3 4 7 2" xfId="14351" xr:uid="{AD0D4698-087E-46BB-8CBF-F45D960EA829}"/>
    <cellStyle name="40% - Accent1 3 4 8" xfId="14352" xr:uid="{65CDCEA1-A960-42AD-AE1B-F710B54DE837}"/>
    <cellStyle name="40% - Accent1 3 4 8 2" xfId="14353" xr:uid="{917402D0-82D5-4D77-931C-8AA46D22F563}"/>
    <cellStyle name="40% - Accent1 3 4 9" xfId="14354" xr:uid="{06960AAB-30AD-4F05-A7F9-AE92520EDEC7}"/>
    <cellStyle name="40% - Accent1 3 4 9 2" xfId="14355" xr:uid="{43796A1D-D54E-4DFB-BED9-0DC79B09E070}"/>
    <cellStyle name="40% - Accent1 3 5" xfId="14356" xr:uid="{74E42DD4-1E01-4808-9D26-0B992987DCDE}"/>
    <cellStyle name="40% - Accent1 3 5 10" xfId="14357" xr:uid="{1ECF11EB-DF9F-4F6C-8FBE-56B571F435C8}"/>
    <cellStyle name="40% - Accent1 3 5 2" xfId="14358" xr:uid="{1C681978-DB3E-4FD0-AC0B-A79B14452426}"/>
    <cellStyle name="40% - Accent1 3 5 2 2" xfId="14359" xr:uid="{FC47EBC5-8DAB-4CD6-9FA2-9C1078807A59}"/>
    <cellStyle name="40% - Accent1 3 5 2 2 2" xfId="14360" xr:uid="{23092DC0-D677-43B4-A28E-09318EB221B1}"/>
    <cellStyle name="40% - Accent1 3 5 2 2 2 2" xfId="14361" xr:uid="{E63B6C27-2B7E-4B58-B120-270CDF9820A6}"/>
    <cellStyle name="40% - Accent1 3 5 2 2 3" xfId="14362" xr:uid="{8860D5E0-180E-4D37-AA75-E31FCD82D7ED}"/>
    <cellStyle name="40% - Accent1 3 5 2 2 3 2" xfId="14363" xr:uid="{DBC2EB2D-A6C5-4FC7-A6F6-6E12C88C4BE4}"/>
    <cellStyle name="40% - Accent1 3 5 2 2 4" xfId="14364" xr:uid="{AE71ABFA-74DB-4B02-AE9E-3FCCFDC17AD3}"/>
    <cellStyle name="40% - Accent1 3 5 2 3" xfId="14365" xr:uid="{C52F6515-A301-4A76-BB66-BBEE6B6E086B}"/>
    <cellStyle name="40% - Accent1 3 5 2 3 2" xfId="14366" xr:uid="{E5A8A849-175B-4E67-B16F-E918B8BE67AB}"/>
    <cellStyle name="40% - Accent1 3 5 2 4" xfId="14367" xr:uid="{E9300002-81D9-4066-9074-FAC272E8E339}"/>
    <cellStyle name="40% - Accent1 3 5 2 4 2" xfId="14368" xr:uid="{0AF48F80-A2BB-437C-8069-F9053BFA8534}"/>
    <cellStyle name="40% - Accent1 3 5 2 5" xfId="14369" xr:uid="{10D1E8D6-CD09-4457-9D9C-4FA85A66A9A7}"/>
    <cellStyle name="40% - Accent1 3 5 2 5 2" xfId="14370" xr:uid="{670FA4B4-63A7-43BF-ABE6-B7F1C6DE4F68}"/>
    <cellStyle name="40% - Accent1 3 5 2 6" xfId="14371" xr:uid="{7E56DFB1-5EF7-41C1-B374-FF85CD3D6D87}"/>
    <cellStyle name="40% - Accent1 3 5 3" xfId="14372" xr:uid="{18EF4748-8F5C-43B5-87C3-0AFD09E5ECCB}"/>
    <cellStyle name="40% - Accent1 3 5 3 2" xfId="14373" xr:uid="{A2399BB3-B329-4AD2-BD7B-FAED7A35F8FB}"/>
    <cellStyle name="40% - Accent1 3 5 3 2 2" xfId="14374" xr:uid="{48AFEC7B-A2CD-4E35-8B5C-050D5DAC3CAB}"/>
    <cellStyle name="40% - Accent1 3 5 3 2 2 2" xfId="14375" xr:uid="{63296A19-9A4E-4EC1-BE4E-0DEAE1B7DCD0}"/>
    <cellStyle name="40% - Accent1 3 5 3 2 3" xfId="14376" xr:uid="{D3417A7E-B60E-4E4B-A068-272B278731FE}"/>
    <cellStyle name="40% - Accent1 3 5 3 2 3 2" xfId="14377" xr:uid="{C6934373-BB3A-4719-AEC0-531C52972DA8}"/>
    <cellStyle name="40% - Accent1 3 5 3 2 4" xfId="14378" xr:uid="{171D42B9-63D6-4CC2-985B-967C7EDD5691}"/>
    <cellStyle name="40% - Accent1 3 5 3 3" xfId="14379" xr:uid="{6CABC090-1390-4159-9C7F-5BD0688DE8B2}"/>
    <cellStyle name="40% - Accent1 3 5 3 3 2" xfId="14380" xr:uid="{18AA7F5C-FCAF-4DF3-BDFD-DA4FF7CA4887}"/>
    <cellStyle name="40% - Accent1 3 5 3 4" xfId="14381" xr:uid="{36A80C10-711C-4D60-B424-CC47AF047B81}"/>
    <cellStyle name="40% - Accent1 3 5 3 4 2" xfId="14382" xr:uid="{265C4B29-278A-48F9-A8DE-E0E2EC48D456}"/>
    <cellStyle name="40% - Accent1 3 5 3 5" xfId="14383" xr:uid="{79D59265-2AAB-4622-9656-CED9E9FF99A3}"/>
    <cellStyle name="40% - Accent1 3 5 3 5 2" xfId="14384" xr:uid="{08CDD983-53B3-4C8F-A714-48D667AB940D}"/>
    <cellStyle name="40% - Accent1 3 5 3 6" xfId="14385" xr:uid="{8795BCE9-2059-4794-BD8B-10E705B36C09}"/>
    <cellStyle name="40% - Accent1 3 5 4" xfId="14386" xr:uid="{C1045EB7-D8AE-4341-A36E-5FFB8DE2BD3D}"/>
    <cellStyle name="40% - Accent1 3 5 4 2" xfId="14387" xr:uid="{4A1A2FD8-06F6-481E-8086-F7287932E921}"/>
    <cellStyle name="40% - Accent1 3 5 4 2 2" xfId="14388" xr:uid="{C5B4B7B0-0AD6-403C-BF60-6FBA6792C256}"/>
    <cellStyle name="40% - Accent1 3 5 4 3" xfId="14389" xr:uid="{C322EAF9-3FCE-4EB9-A409-58A51F1D41E5}"/>
    <cellStyle name="40% - Accent1 3 5 4 3 2" xfId="14390" xr:uid="{51E3C1C1-C136-4C05-BAEB-72764256B3E5}"/>
    <cellStyle name="40% - Accent1 3 5 4 4" xfId="14391" xr:uid="{DA857A79-1627-4D61-BD19-E1007BA006F5}"/>
    <cellStyle name="40% - Accent1 3 5 5" xfId="14392" xr:uid="{413D79D0-9ADD-41D6-83A5-FCB7C4495F66}"/>
    <cellStyle name="40% - Accent1 3 5 5 2" xfId="14393" xr:uid="{D095EB24-099E-48F0-BE14-CCDF5F1EBDDF}"/>
    <cellStyle name="40% - Accent1 3 5 6" xfId="14394" xr:uid="{EAC3B4DA-0E5E-4B79-AF40-32A71DCE7F25}"/>
    <cellStyle name="40% - Accent1 3 5 6 2" xfId="14395" xr:uid="{B1B33F1C-8B40-4469-8BA0-47E1D80546B2}"/>
    <cellStyle name="40% - Accent1 3 5 7" xfId="14396" xr:uid="{6472ED5C-F15F-40EE-94A0-361D02D47F5D}"/>
    <cellStyle name="40% - Accent1 3 5 7 2" xfId="14397" xr:uid="{BD44B81C-4B19-49E2-82C9-B1E2E270BDD8}"/>
    <cellStyle name="40% - Accent1 3 5 8" xfId="14398" xr:uid="{7A6D0202-BD8C-4827-BF1D-05B57BFBCCD2}"/>
    <cellStyle name="40% - Accent1 3 5 9" xfId="14399" xr:uid="{62440C55-7089-4A19-BC11-EDE219AE0C91}"/>
    <cellStyle name="40% - Accent1 3 6" xfId="14400" xr:uid="{4A4409B3-4FB7-401F-BAA6-4F02A2AC75D5}"/>
    <cellStyle name="40% - Accent1 3 6 2" xfId="14401" xr:uid="{01B46BDD-27E8-48A9-922E-E36F3CCC7300}"/>
    <cellStyle name="40% - Accent1 3 6 2 2" xfId="14402" xr:uid="{73BF04E4-3ACD-4B68-86E7-3908C3798515}"/>
    <cellStyle name="40% - Accent1 3 6 2 2 2" xfId="14403" xr:uid="{D9B86645-77AE-4332-ABA0-A39D02DC721D}"/>
    <cellStyle name="40% - Accent1 3 6 2 3" xfId="14404" xr:uid="{AD866519-BD97-4F9D-8C59-8F3E7FC88E71}"/>
    <cellStyle name="40% - Accent1 3 6 2 3 2" xfId="14405" xr:uid="{37B0F3F5-2EA3-4CF5-84F5-24B86DF3047E}"/>
    <cellStyle name="40% - Accent1 3 6 2 4" xfId="14406" xr:uid="{A68BED2E-2D66-4C4D-8352-C4342F7CBCCE}"/>
    <cellStyle name="40% - Accent1 3 6 3" xfId="14407" xr:uid="{FE92C619-9844-46E4-8A71-2293B6C4B59C}"/>
    <cellStyle name="40% - Accent1 3 6 3 2" xfId="14408" xr:uid="{877DAE71-EF05-4D05-A246-F7674A3ADAB8}"/>
    <cellStyle name="40% - Accent1 3 6 4" xfId="14409" xr:uid="{F3CCBD82-65AA-4FBE-9436-23F6DD0D567A}"/>
    <cellStyle name="40% - Accent1 3 6 4 2" xfId="14410" xr:uid="{6C46056D-9C92-459F-9718-C30804363A2E}"/>
    <cellStyle name="40% - Accent1 3 6 5" xfId="14411" xr:uid="{72B0F8C5-004F-428E-A38C-1F2598A8F6E8}"/>
    <cellStyle name="40% - Accent1 3 6 5 2" xfId="14412" xr:uid="{3A9F5140-BFA8-4AE6-869D-052C6E1FD084}"/>
    <cellStyle name="40% - Accent1 3 6 6" xfId="14413" xr:uid="{B01AC3B4-102E-4E1E-8171-E527E80D499B}"/>
    <cellStyle name="40% - Accent1 3 6 6 2" xfId="14414" xr:uid="{E94FB670-A56A-491C-89CB-5C66301F5251}"/>
    <cellStyle name="40% - Accent1 3 7" xfId="14415" xr:uid="{D487A6BD-96B2-4ED7-B300-7C1A39DD34ED}"/>
    <cellStyle name="40% - Accent1 3 7 2" xfId="14416" xr:uid="{F8468AF6-4279-43DC-9017-E7D62D7A2E1B}"/>
    <cellStyle name="40% - Accent1 3 7 2 2" xfId="14417" xr:uid="{4A288330-3C58-45BE-83C8-AE15BABF55C7}"/>
    <cellStyle name="40% - Accent1 3 7 2 2 2" xfId="14418" xr:uid="{A496AD6E-4F8D-4D27-94D8-A417608AD4D6}"/>
    <cellStyle name="40% - Accent1 3 7 2 3" xfId="14419" xr:uid="{BDF77614-156E-4AE9-A1A8-316BC65BBA1A}"/>
    <cellStyle name="40% - Accent1 3 7 2 3 2" xfId="14420" xr:uid="{699FDA8E-45F5-40D2-A906-2E0A633AB1B4}"/>
    <cellStyle name="40% - Accent1 3 7 2 4" xfId="14421" xr:uid="{54D4C4CA-3CF7-4639-85B2-3ED7C34F3A40}"/>
    <cellStyle name="40% - Accent1 3 7 3" xfId="14422" xr:uid="{613662ED-2554-463E-8B5E-E162C6DD58AF}"/>
    <cellStyle name="40% - Accent1 3 7 3 2" xfId="14423" xr:uid="{BDFFC4DC-E9D9-4D0D-A8B2-BCA18789E76A}"/>
    <cellStyle name="40% - Accent1 3 7 4" xfId="14424" xr:uid="{62AD7562-AA30-4171-90DF-FC66112A76FF}"/>
    <cellStyle name="40% - Accent1 3 7 4 2" xfId="14425" xr:uid="{9BE68F61-89F3-4CCE-A3BC-C8C08B6AD589}"/>
    <cellStyle name="40% - Accent1 3 7 5" xfId="14426" xr:uid="{6CBD5FC6-4E28-4EBA-8F77-0C4191A35682}"/>
    <cellStyle name="40% - Accent1 3 7 5 2" xfId="14427" xr:uid="{ECBF5ED5-D18E-4B7B-BC29-76A88D1C3CD9}"/>
    <cellStyle name="40% - Accent1 3 7 6" xfId="14428" xr:uid="{6B2996BE-2F33-4A7E-B951-543DF75FFD82}"/>
    <cellStyle name="40% - Accent1 3 8" xfId="14429" xr:uid="{915ACA1F-2DE7-4B2E-9208-3337B7F88598}"/>
    <cellStyle name="40% - Accent1 3 8 2" xfId="14430" xr:uid="{CB37916F-0284-4961-8966-51AEFD435697}"/>
    <cellStyle name="40% - Accent1 3 8 2 2" xfId="14431" xr:uid="{575D4ACD-FAEE-4BB2-8C49-D1FCC4995A18}"/>
    <cellStyle name="40% - Accent1 3 8 3" xfId="14432" xr:uid="{46255A82-C077-4DE2-9477-A0D621DF8F3A}"/>
    <cellStyle name="40% - Accent1 3 8 3 2" xfId="14433" xr:uid="{685C9AB8-9F58-456B-9968-1D649692E4C2}"/>
    <cellStyle name="40% - Accent1 3 8 4" xfId="14434" xr:uid="{E2F2BDE1-8976-482D-9EF8-72BA8A97237C}"/>
    <cellStyle name="40% - Accent1 3 9" xfId="14435" xr:uid="{B410D5CF-83B9-4BF1-88EA-BBFB49F528CA}"/>
    <cellStyle name="40% - Accent1 3 9 2" xfId="14436" xr:uid="{71A98FD3-E96B-404D-9B1E-E15A9B677098}"/>
    <cellStyle name="40% - Accent1 30" xfId="14437" xr:uid="{03CCA384-F5D4-4D8C-A4EB-BBF79C8CFC62}"/>
    <cellStyle name="40% - Accent1 30 2" xfId="14438" xr:uid="{4B471A1C-F167-48AC-B62F-1958D210DECA}"/>
    <cellStyle name="40% - Accent1 31" xfId="14439" xr:uid="{F096944F-6286-416B-A82A-3BB152AD6253}"/>
    <cellStyle name="40% - Accent1 31 2" xfId="14440" xr:uid="{FB5E1953-7ED7-48BA-A581-7AE4FA7AB9FD}"/>
    <cellStyle name="40% - Accent1 32" xfId="14441" xr:uid="{C4EE000E-1C09-4A27-977E-2E25C0618AF7}"/>
    <cellStyle name="40% - Accent1 32 2" xfId="14442" xr:uid="{665034FC-0414-4FA6-8CAB-D6465EA048DF}"/>
    <cellStyle name="40% - Accent1 33" xfId="14443" xr:uid="{B4465D51-B310-426F-A5CD-699DF90F4FDF}"/>
    <cellStyle name="40% - Accent1 33 2" xfId="14444" xr:uid="{C4B22781-773B-48BE-B7FA-F8A9FFCD05FB}"/>
    <cellStyle name="40% - Accent1 34" xfId="14445" xr:uid="{0AC68C90-CC73-40DB-A9D1-C835BCA7CA61}"/>
    <cellStyle name="40% - Accent1 34 2" xfId="14446" xr:uid="{02F79FF4-4DB3-4D0D-8F4C-DAECFD06BE6C}"/>
    <cellStyle name="40% - Accent1 35" xfId="14447" xr:uid="{07B97244-DE8F-4DF0-B7C9-E4808F4013FB}"/>
    <cellStyle name="40% - Accent1 35 2" xfId="14448" xr:uid="{36FFD1F7-0A3A-4B7D-BFBB-8956D420A5EB}"/>
    <cellStyle name="40% - Accent1 36" xfId="14449" xr:uid="{CC1F5EDF-BE22-4BD7-B242-BAD7DAF37944}"/>
    <cellStyle name="40% - Accent1 36 2" xfId="14450" xr:uid="{825F09DB-63F3-4DD6-BDCF-B3C98AB61100}"/>
    <cellStyle name="40% - Accent1 37" xfId="14451" xr:uid="{D81C73FF-3723-4A9A-9FE5-4C1A75EE9B5D}"/>
    <cellStyle name="40% - Accent1 37 2" xfId="14452" xr:uid="{F393802E-D1E1-464C-A929-4A8C1F9D4820}"/>
    <cellStyle name="40% - Accent1 38" xfId="14453" xr:uid="{6C2020F4-08DE-4110-B62B-1BE63455EAD4}"/>
    <cellStyle name="40% - Accent1 39" xfId="14454" xr:uid="{B9E8C06B-DF77-4E0D-83A6-916CCEBB8DDD}"/>
    <cellStyle name="40% - Accent1 4" xfId="14455" xr:uid="{590F9720-7BFB-48D3-BD29-F8913A8180AD}"/>
    <cellStyle name="40% - Accent1 4 10" xfId="14456" xr:uid="{7626D58D-90B5-4559-B520-43FA1414F952}"/>
    <cellStyle name="40% - Accent1 4 10 2" xfId="14457" xr:uid="{AEFEB4A6-F499-422C-AD6F-86D85F71D5AC}"/>
    <cellStyle name="40% - Accent1 4 11" xfId="14458" xr:uid="{AFAFD699-120D-4372-9083-EDB06F4F4ACC}"/>
    <cellStyle name="40% - Accent1 4 11 2" xfId="14459" xr:uid="{32F130CF-8E4B-48C6-AC66-6175266CB37F}"/>
    <cellStyle name="40% - Accent1 4 12" xfId="14460" xr:uid="{808D29DB-4B1A-4B1D-87A5-58227E92CB49}"/>
    <cellStyle name="40% - Accent1 4 12 2" xfId="14461" xr:uid="{0A52A71E-6E2D-4867-A092-7F68E289EF21}"/>
    <cellStyle name="40% - Accent1 4 13" xfId="14462" xr:uid="{79D27C17-C0F2-4EF0-8D3A-26DCEB8A3BA7}"/>
    <cellStyle name="40% - Accent1 4 13 2" xfId="14463" xr:uid="{66CE2064-DBE9-4E66-811D-541A9EA3D4BC}"/>
    <cellStyle name="40% - Accent1 4 14" xfId="14464" xr:uid="{6890F32B-D8C7-40AF-940B-8606C6D11C79}"/>
    <cellStyle name="40% - Accent1 4 15" xfId="14465" xr:uid="{D988BEC6-FA1E-4A5B-9BBF-56C0D395D644}"/>
    <cellStyle name="40% - Accent1 4 2" xfId="14466" xr:uid="{E62C209B-E280-46E6-8696-C0AB08E108EE}"/>
    <cellStyle name="40% - Accent1 4 2 10" xfId="14467" xr:uid="{1167A48E-0FF4-4904-8584-2B606ADAADED}"/>
    <cellStyle name="40% - Accent1 4 2 10 2" xfId="14468" xr:uid="{0ED368B9-840C-460F-9344-BF10DF2C4523}"/>
    <cellStyle name="40% - Accent1 4 2 11" xfId="14469" xr:uid="{BFEB0E2F-95C4-45AB-A277-A866486F3463}"/>
    <cellStyle name="40% - Accent1 4 2 11 2" xfId="14470" xr:uid="{9BDA06C8-2014-44D9-B89D-4FB5C28EA0A3}"/>
    <cellStyle name="40% - Accent1 4 2 12" xfId="14471" xr:uid="{3AFA598C-485D-44FF-816C-7E8045DC534E}"/>
    <cellStyle name="40% - Accent1 4 2 13" xfId="14472" xr:uid="{FA6B478E-0C5E-4CE8-A042-44555246EE34}"/>
    <cellStyle name="40% - Accent1 4 2 2" xfId="14473" xr:uid="{AA60EB2B-AB61-4EA0-9736-4453B94D262E}"/>
    <cellStyle name="40% - Accent1 4 2 2 10" xfId="14474" xr:uid="{58072B25-CCA8-422F-B836-87FA6078675F}"/>
    <cellStyle name="40% - Accent1 4 2 2 11" xfId="14475" xr:uid="{9A34C327-98A3-462B-A0A1-2DC8D4C74821}"/>
    <cellStyle name="40% - Accent1 4 2 2 2" xfId="14476" xr:uid="{72A52A95-B089-4B84-9178-F047AB976445}"/>
    <cellStyle name="40% - Accent1 4 2 2 2 2" xfId="14477" xr:uid="{4257FDA0-744A-4D4B-9FE0-814B063C026F}"/>
    <cellStyle name="40% - Accent1 4 2 2 2 2 2" xfId="14478" xr:uid="{7A7C1F55-4273-43AA-9909-EB84FD29BD41}"/>
    <cellStyle name="40% - Accent1 4 2 2 2 2 2 2" xfId="14479" xr:uid="{00245398-8121-4074-A812-11D275BBED4B}"/>
    <cellStyle name="40% - Accent1 4 2 2 2 2 3" xfId="14480" xr:uid="{B4E93439-794A-4BFB-97FE-5FA6C260B545}"/>
    <cellStyle name="40% - Accent1 4 2 2 2 2 3 2" xfId="14481" xr:uid="{D227107D-A6EC-459C-9CB2-B109458EF39D}"/>
    <cellStyle name="40% - Accent1 4 2 2 2 2 4" xfId="14482" xr:uid="{82CD19A2-A467-4AB1-8E8F-161CB39EFE92}"/>
    <cellStyle name="40% - Accent1 4 2 2 2 3" xfId="14483" xr:uid="{54C64E00-D175-44DA-BB1E-7AF8E8B2DEB4}"/>
    <cellStyle name="40% - Accent1 4 2 2 2 3 2" xfId="14484" xr:uid="{98EE8FA8-0AF0-4E91-90F3-9D94484CAFA1}"/>
    <cellStyle name="40% - Accent1 4 2 2 2 4" xfId="14485" xr:uid="{72E4D87A-AFDA-41F5-B333-EE39FAE79835}"/>
    <cellStyle name="40% - Accent1 4 2 2 2 4 2" xfId="14486" xr:uid="{F284731A-36D9-4238-BFAF-2F5A93A4A544}"/>
    <cellStyle name="40% - Accent1 4 2 2 2 5" xfId="14487" xr:uid="{4B720705-82EA-4623-A4A3-0A94FA2C6D42}"/>
    <cellStyle name="40% - Accent1 4 2 2 2 5 2" xfId="14488" xr:uid="{170E8DF6-756E-4269-851F-9CEFFA7B85E5}"/>
    <cellStyle name="40% - Accent1 4 2 2 2 6" xfId="14489" xr:uid="{F1EF5DFD-BE7B-4C7F-9285-A6CE3D81CC88}"/>
    <cellStyle name="40% - Accent1 4 2 2 3" xfId="14490" xr:uid="{1736EED9-6213-4C96-872D-C4E41F875A18}"/>
    <cellStyle name="40% - Accent1 4 2 2 3 2" xfId="14491" xr:uid="{34EC9F3F-352A-434E-9947-AE4AD5E91A00}"/>
    <cellStyle name="40% - Accent1 4 2 2 3 2 2" xfId="14492" xr:uid="{CD2A7A09-C46D-475C-AD3E-65F0A43FCE7E}"/>
    <cellStyle name="40% - Accent1 4 2 2 3 2 2 2" xfId="14493" xr:uid="{15FB0DB2-43E5-4C0B-8769-CB33E3FF484B}"/>
    <cellStyle name="40% - Accent1 4 2 2 3 2 3" xfId="14494" xr:uid="{B685E064-FD85-48BB-B4ED-DB8DE79A97BD}"/>
    <cellStyle name="40% - Accent1 4 2 2 3 2 3 2" xfId="14495" xr:uid="{6C06C6AB-C06D-46BA-88ED-C2B7EEDA6AEC}"/>
    <cellStyle name="40% - Accent1 4 2 2 3 2 4" xfId="14496" xr:uid="{55350B0E-DE79-43C7-94D1-CA08B4C7B761}"/>
    <cellStyle name="40% - Accent1 4 2 2 3 3" xfId="14497" xr:uid="{28675A6F-15B6-4BAC-A1B7-B6509EC1A68B}"/>
    <cellStyle name="40% - Accent1 4 2 2 3 3 2" xfId="14498" xr:uid="{B2C53406-167E-4100-8BE2-2B2CA2F94C70}"/>
    <cellStyle name="40% - Accent1 4 2 2 3 4" xfId="14499" xr:uid="{9E51BDA7-254F-4A9A-AE74-C4D8FDACF58C}"/>
    <cellStyle name="40% - Accent1 4 2 2 3 4 2" xfId="14500" xr:uid="{9E25C179-BFD0-4995-BC74-442F4916CE52}"/>
    <cellStyle name="40% - Accent1 4 2 2 3 5" xfId="14501" xr:uid="{7C5D1D60-5718-4CA1-BDF4-5C711C72ED42}"/>
    <cellStyle name="40% - Accent1 4 2 2 3 5 2" xfId="14502" xr:uid="{FF9E6BFC-37D6-4D95-B812-3BDAE3BEF481}"/>
    <cellStyle name="40% - Accent1 4 2 2 3 6" xfId="14503" xr:uid="{DF8B28B6-F710-4CAD-9A41-02C616AF17D9}"/>
    <cellStyle name="40% - Accent1 4 2 2 4" xfId="14504" xr:uid="{236D8D83-7902-450A-8E80-B222F07C1A85}"/>
    <cellStyle name="40% - Accent1 4 2 2 4 2" xfId="14505" xr:uid="{8D8C394F-0052-4E33-998A-A9D4435E48E6}"/>
    <cellStyle name="40% - Accent1 4 2 2 4 2 2" xfId="14506" xr:uid="{CC412AE0-1001-4AF0-9D5B-4562F2500491}"/>
    <cellStyle name="40% - Accent1 4 2 2 4 3" xfId="14507" xr:uid="{F2DEE528-5BB1-44BB-9AEF-12A00B5ECD83}"/>
    <cellStyle name="40% - Accent1 4 2 2 4 3 2" xfId="14508" xr:uid="{1CC6889B-0A3A-435E-9006-6CE42F708DC6}"/>
    <cellStyle name="40% - Accent1 4 2 2 4 4" xfId="14509" xr:uid="{1C86A6EB-0695-43D3-B33D-A655BF386CE1}"/>
    <cellStyle name="40% - Accent1 4 2 2 5" xfId="14510" xr:uid="{E78B7C9A-ACA1-4300-90E0-FE3AEE43C5AE}"/>
    <cellStyle name="40% - Accent1 4 2 2 5 2" xfId="14511" xr:uid="{85FCB488-2C7E-4AB6-9985-286DA1F6716D}"/>
    <cellStyle name="40% - Accent1 4 2 2 6" xfId="14512" xr:uid="{6CD3F9E7-DF64-47DD-96C2-E1B774699BBB}"/>
    <cellStyle name="40% - Accent1 4 2 2 6 2" xfId="14513" xr:uid="{FFC372A2-25F2-4693-866E-6083E10B4AA7}"/>
    <cellStyle name="40% - Accent1 4 2 2 7" xfId="14514" xr:uid="{FC149AFB-A004-438A-9B19-9067C4363B8E}"/>
    <cellStyle name="40% - Accent1 4 2 2 7 2" xfId="14515" xr:uid="{0925ED1E-5E8F-43FA-8630-3C573DB92BE6}"/>
    <cellStyle name="40% - Accent1 4 2 2 8" xfId="14516" xr:uid="{00B072BA-E724-4419-ABF0-15C4EDFA2541}"/>
    <cellStyle name="40% - Accent1 4 2 2 8 2" xfId="14517" xr:uid="{06BC460E-5492-49D2-942D-D28FB7F49E93}"/>
    <cellStyle name="40% - Accent1 4 2 2 9" xfId="14518" xr:uid="{A8DD72BC-7648-45EA-81CA-888AAC9864A9}"/>
    <cellStyle name="40% - Accent1 4 2 2 9 2" xfId="14519" xr:uid="{6BDDA93B-9414-4A5D-A7AE-3163BCC65508}"/>
    <cellStyle name="40% - Accent1 4 2 3" xfId="14520" xr:uid="{8BEF4477-2A21-4920-90F5-58856C3ABDB1}"/>
    <cellStyle name="40% - Accent1 4 2 3 2" xfId="14521" xr:uid="{84B420D5-B022-440F-BD65-0C6C0B19F009}"/>
    <cellStyle name="40% - Accent1 4 2 3 2 2" xfId="14522" xr:uid="{56517373-41CC-4F5D-AB44-A3888B4DDA9A}"/>
    <cellStyle name="40% - Accent1 4 2 3 2 2 2" xfId="14523" xr:uid="{F3E55CC9-AD8E-476D-8267-A1BADE5F0F70}"/>
    <cellStyle name="40% - Accent1 4 2 3 2 2 2 2" xfId="14524" xr:uid="{8B20E3D4-79E7-497E-A350-B886E3DEB17E}"/>
    <cellStyle name="40% - Accent1 4 2 3 2 2 3" xfId="14525" xr:uid="{56FE7AE5-B0C7-41DC-955B-63FF9113DC96}"/>
    <cellStyle name="40% - Accent1 4 2 3 2 2 3 2" xfId="14526" xr:uid="{DB9C303E-7B4A-48B6-A266-BD72A8568074}"/>
    <cellStyle name="40% - Accent1 4 2 3 2 2 4" xfId="14527" xr:uid="{7A67A73E-4571-4F21-98AE-BEA96ABF91C6}"/>
    <cellStyle name="40% - Accent1 4 2 3 2 3" xfId="14528" xr:uid="{6C07F391-31A7-47A5-9979-E32C067A618A}"/>
    <cellStyle name="40% - Accent1 4 2 3 2 3 2" xfId="14529" xr:uid="{2181A688-8563-4AB2-95C2-6508BD4EFB04}"/>
    <cellStyle name="40% - Accent1 4 2 3 2 4" xfId="14530" xr:uid="{5EF19906-64EB-4B9A-A8A7-2D28DBB96B22}"/>
    <cellStyle name="40% - Accent1 4 2 3 2 4 2" xfId="14531" xr:uid="{2DD7AB2D-76BA-4AEB-8387-77AAB1354AFC}"/>
    <cellStyle name="40% - Accent1 4 2 3 2 5" xfId="14532" xr:uid="{9487FAA4-84DE-4556-AA87-BA6361BBD65A}"/>
    <cellStyle name="40% - Accent1 4 2 3 2 5 2" xfId="14533" xr:uid="{8D90C2E0-F077-4785-96BF-6CFC5D849D93}"/>
    <cellStyle name="40% - Accent1 4 2 3 2 6" xfId="14534" xr:uid="{94BDE85E-6896-419B-B462-4C8A81B5D2AD}"/>
    <cellStyle name="40% - Accent1 4 2 3 3" xfId="14535" xr:uid="{18F16EEB-5609-48CD-A838-0A1FF55A4361}"/>
    <cellStyle name="40% - Accent1 4 2 3 3 2" xfId="14536" xr:uid="{CCC672B3-C66C-4CAD-A12E-D05F411CF76E}"/>
    <cellStyle name="40% - Accent1 4 2 3 3 2 2" xfId="14537" xr:uid="{C3D0053B-4C02-4C10-9F8A-426E2C350E10}"/>
    <cellStyle name="40% - Accent1 4 2 3 3 2 2 2" xfId="14538" xr:uid="{54FBD295-2C2F-495B-88FC-E6C50C084338}"/>
    <cellStyle name="40% - Accent1 4 2 3 3 2 3" xfId="14539" xr:uid="{FF73B582-619E-4BC4-A747-07E3FFF93D56}"/>
    <cellStyle name="40% - Accent1 4 2 3 3 2 3 2" xfId="14540" xr:uid="{73CE5F6D-FDB1-4E3C-941A-C5315216D602}"/>
    <cellStyle name="40% - Accent1 4 2 3 3 2 4" xfId="14541" xr:uid="{F7F3C0CE-BC1A-41AF-B605-FA0152A2FC2C}"/>
    <cellStyle name="40% - Accent1 4 2 3 3 3" xfId="14542" xr:uid="{CB9F27BB-B467-4459-BADA-3FBEBE97BE62}"/>
    <cellStyle name="40% - Accent1 4 2 3 3 3 2" xfId="14543" xr:uid="{498EB8CB-1FD3-4E05-B3D5-33FF7C94C277}"/>
    <cellStyle name="40% - Accent1 4 2 3 3 4" xfId="14544" xr:uid="{0BB41CBF-65D8-48F1-8208-F5348E0A235A}"/>
    <cellStyle name="40% - Accent1 4 2 3 3 4 2" xfId="14545" xr:uid="{A823EF78-D700-43D7-8675-A555595F0621}"/>
    <cellStyle name="40% - Accent1 4 2 3 3 5" xfId="14546" xr:uid="{DCF50A2C-28AF-4013-AC3C-7E9EC0B8AB6E}"/>
    <cellStyle name="40% - Accent1 4 2 3 3 5 2" xfId="14547" xr:uid="{B43F0BA6-33A2-40CC-979F-851DD7D5E5C4}"/>
    <cellStyle name="40% - Accent1 4 2 3 3 6" xfId="14548" xr:uid="{BA9E5F65-524E-4AB5-9459-270F7C6CCFEC}"/>
    <cellStyle name="40% - Accent1 4 2 3 4" xfId="14549" xr:uid="{EF5227B3-2C8C-4664-BD85-A22B24D526EB}"/>
    <cellStyle name="40% - Accent1 4 2 3 4 2" xfId="14550" xr:uid="{DB0993CF-4CC6-4FCA-96EA-1D8EA43AECFF}"/>
    <cellStyle name="40% - Accent1 4 2 3 4 2 2" xfId="14551" xr:uid="{893325AF-2790-4EB3-98D0-9336496755B3}"/>
    <cellStyle name="40% - Accent1 4 2 3 4 3" xfId="14552" xr:uid="{9E4922EA-8140-46CC-B0ED-C197227C095C}"/>
    <cellStyle name="40% - Accent1 4 2 3 4 3 2" xfId="14553" xr:uid="{7E0BE210-BECF-424C-B27D-CA0FA95E63E7}"/>
    <cellStyle name="40% - Accent1 4 2 3 4 4" xfId="14554" xr:uid="{F6D1A70E-B4CE-4139-AD54-E9B149994C86}"/>
    <cellStyle name="40% - Accent1 4 2 3 5" xfId="14555" xr:uid="{49F1528D-A4D2-4DC7-B185-548343FB19FB}"/>
    <cellStyle name="40% - Accent1 4 2 3 5 2" xfId="14556" xr:uid="{3D05B97C-58BC-4DCB-8901-83B7401308AD}"/>
    <cellStyle name="40% - Accent1 4 2 3 6" xfId="14557" xr:uid="{839D570E-77C5-4417-9650-D0A86A5B24B1}"/>
    <cellStyle name="40% - Accent1 4 2 3 6 2" xfId="14558" xr:uid="{76C7FB96-92DF-4A48-9433-F1603A30DD55}"/>
    <cellStyle name="40% - Accent1 4 2 3 7" xfId="14559" xr:uid="{BC8C8836-DC03-4771-B0DC-5960D9DC3D6F}"/>
    <cellStyle name="40% - Accent1 4 2 3 7 2" xfId="14560" xr:uid="{7F46DAF3-98FD-4F93-9B3C-0C87A6492032}"/>
    <cellStyle name="40% - Accent1 4 2 3 8" xfId="14561" xr:uid="{C15C2A5A-62CE-4417-9BE1-757E47203D6A}"/>
    <cellStyle name="40% - Accent1 4 2 4" xfId="14562" xr:uid="{63910C5A-8EAD-4856-B09C-DB5554E009E7}"/>
    <cellStyle name="40% - Accent1 4 2 4 2" xfId="14563" xr:uid="{951DB21F-C958-4D1E-BD0B-621F84979F09}"/>
    <cellStyle name="40% - Accent1 4 2 4 2 2" xfId="14564" xr:uid="{FFE12EDE-F531-4D11-9664-CF7F9C4FE801}"/>
    <cellStyle name="40% - Accent1 4 2 4 2 2 2" xfId="14565" xr:uid="{55F2ECEB-55F6-4920-B00E-9CC2AF52627B}"/>
    <cellStyle name="40% - Accent1 4 2 4 2 3" xfId="14566" xr:uid="{389690DD-EFF8-4E2C-926B-D6AAA3BFDC1E}"/>
    <cellStyle name="40% - Accent1 4 2 4 2 3 2" xfId="14567" xr:uid="{48249475-1F8B-4382-8458-948CEB2E13EB}"/>
    <cellStyle name="40% - Accent1 4 2 4 2 4" xfId="14568" xr:uid="{55D0D1A4-B3E5-459D-BBC8-BA0C4BB200AF}"/>
    <cellStyle name="40% - Accent1 4 2 4 3" xfId="14569" xr:uid="{EC2747DB-5119-4404-BF7B-045B75AE46C4}"/>
    <cellStyle name="40% - Accent1 4 2 4 3 2" xfId="14570" xr:uid="{4EA91A36-86E4-47AE-A18D-F051ECB0A5AE}"/>
    <cellStyle name="40% - Accent1 4 2 4 4" xfId="14571" xr:uid="{10144D5C-CBD5-4C47-BABA-B27B0236FD57}"/>
    <cellStyle name="40% - Accent1 4 2 4 4 2" xfId="14572" xr:uid="{AEA4DC18-D4E1-45CE-AE3C-420A45D051EC}"/>
    <cellStyle name="40% - Accent1 4 2 4 5" xfId="14573" xr:uid="{EE1F2206-FC37-4AB5-8CD3-A785D254B6AA}"/>
    <cellStyle name="40% - Accent1 4 2 4 5 2" xfId="14574" xr:uid="{D214F721-AAFC-4A63-868F-0642FF24BC5A}"/>
    <cellStyle name="40% - Accent1 4 2 4 6" xfId="14575" xr:uid="{CFD3C316-2172-45A5-B371-793D5A8958FD}"/>
    <cellStyle name="40% - Accent1 4 2 5" xfId="14576" xr:uid="{B66286D0-13D1-44CB-A827-E39C1EFBF001}"/>
    <cellStyle name="40% - Accent1 4 2 5 2" xfId="14577" xr:uid="{9E58B47D-1192-4EBD-B84D-7C2373EDED6A}"/>
    <cellStyle name="40% - Accent1 4 2 5 2 2" xfId="14578" xr:uid="{CB5B6D8F-EA4C-4612-8737-0FDD700BD143}"/>
    <cellStyle name="40% - Accent1 4 2 5 2 2 2" xfId="14579" xr:uid="{E3072D2F-5BC8-4392-A0CB-EABC3EBF1AF4}"/>
    <cellStyle name="40% - Accent1 4 2 5 2 3" xfId="14580" xr:uid="{9F4AE1A8-F6FE-45A8-9E29-C7A8B4D73C0E}"/>
    <cellStyle name="40% - Accent1 4 2 5 2 3 2" xfId="14581" xr:uid="{38953D82-B544-4119-910C-81B49680BFB4}"/>
    <cellStyle name="40% - Accent1 4 2 5 2 4" xfId="14582" xr:uid="{B1075A46-01B8-44E4-A5CC-DB9296AD8AE1}"/>
    <cellStyle name="40% - Accent1 4 2 5 3" xfId="14583" xr:uid="{6DD6F6BB-8B4F-4354-A9A6-DD4B8E02A1AB}"/>
    <cellStyle name="40% - Accent1 4 2 5 3 2" xfId="14584" xr:uid="{57323FEE-70EE-42C7-A328-A73DE773FB14}"/>
    <cellStyle name="40% - Accent1 4 2 5 4" xfId="14585" xr:uid="{E3E676EB-E731-4DA7-9F00-EB284B822231}"/>
    <cellStyle name="40% - Accent1 4 2 5 4 2" xfId="14586" xr:uid="{468291E4-57FB-4E48-82B8-0FE014F03020}"/>
    <cellStyle name="40% - Accent1 4 2 5 5" xfId="14587" xr:uid="{AA456F36-D556-42FD-9D8C-0A05FAD1A1AB}"/>
    <cellStyle name="40% - Accent1 4 2 5 5 2" xfId="14588" xr:uid="{DB45A39D-41EB-4A19-B5EF-853CE4E3F121}"/>
    <cellStyle name="40% - Accent1 4 2 5 6" xfId="14589" xr:uid="{D5644538-69F5-4404-A9BA-F69B3DE45BD8}"/>
    <cellStyle name="40% - Accent1 4 2 6" xfId="14590" xr:uid="{9D4A8127-0FF4-4A48-9B9B-6B2291A4AA2D}"/>
    <cellStyle name="40% - Accent1 4 2 6 2" xfId="14591" xr:uid="{0D4A48E8-FC0E-4893-BF19-AB4423C31C8B}"/>
    <cellStyle name="40% - Accent1 4 2 6 2 2" xfId="14592" xr:uid="{6E81E2F9-C2F5-4070-AC41-BCA103B42897}"/>
    <cellStyle name="40% - Accent1 4 2 6 3" xfId="14593" xr:uid="{20524D09-7C2F-4F9D-BD30-60B2E91CDD2D}"/>
    <cellStyle name="40% - Accent1 4 2 6 3 2" xfId="14594" xr:uid="{281CD6AA-2627-4B78-A592-11A84F414005}"/>
    <cellStyle name="40% - Accent1 4 2 6 4" xfId="14595" xr:uid="{C5B947C6-9A8A-42B1-A6DC-41B212E7EF1A}"/>
    <cellStyle name="40% - Accent1 4 2 7" xfId="14596" xr:uid="{065B39C3-DF10-4DA9-B0DE-01C20613A334}"/>
    <cellStyle name="40% - Accent1 4 2 7 2" xfId="14597" xr:uid="{E246D9D8-E36A-4B5E-AA11-D41D2566FAEF}"/>
    <cellStyle name="40% - Accent1 4 2 8" xfId="14598" xr:uid="{DA09A2E1-4DA6-440B-9F6B-3C32A096E648}"/>
    <cellStyle name="40% - Accent1 4 2 8 2" xfId="14599" xr:uid="{A361F0FE-5B38-4BBC-B9CC-A352C247D3CC}"/>
    <cellStyle name="40% - Accent1 4 2 9" xfId="14600" xr:uid="{66FFE98D-F2B1-4C82-B6C3-1D4E8573BFD1}"/>
    <cellStyle name="40% - Accent1 4 2 9 2" xfId="14601" xr:uid="{CCD1E2D8-6796-4C37-8997-624B703C8764}"/>
    <cellStyle name="40% - Accent1 4 3" xfId="14602" xr:uid="{2BE15D87-8AE4-4562-B0AF-7046C88A83DA}"/>
    <cellStyle name="40% - Accent1 4 3 10" xfId="14603" xr:uid="{4E695C8C-1A1D-41F0-AC6A-61A2FEC8420E}"/>
    <cellStyle name="40% - Accent1 4 3 11" xfId="14604" xr:uid="{B4F0E071-BB9D-4425-855C-3D6AAFF9C40E}"/>
    <cellStyle name="40% - Accent1 4 3 2" xfId="14605" xr:uid="{161CE89E-2F25-4F86-BDD1-983CAE5F241B}"/>
    <cellStyle name="40% - Accent1 4 3 2 2" xfId="14606" xr:uid="{CEAC731D-24C8-4FD3-A54B-9695A89B0F7D}"/>
    <cellStyle name="40% - Accent1 4 3 2 2 2" xfId="14607" xr:uid="{76FC6976-DFCA-4CE4-AED8-434F3BEBCCAC}"/>
    <cellStyle name="40% - Accent1 4 3 2 2 2 2" xfId="14608" xr:uid="{C5F0FA8C-A307-475E-B3F0-F2B3BC95B6D5}"/>
    <cellStyle name="40% - Accent1 4 3 2 2 3" xfId="14609" xr:uid="{A67E801E-020A-4350-A2F1-297CCF974272}"/>
    <cellStyle name="40% - Accent1 4 3 2 2 3 2" xfId="14610" xr:uid="{64859C76-81B7-4339-B608-DBB5B016D9E3}"/>
    <cellStyle name="40% - Accent1 4 3 2 2 4" xfId="14611" xr:uid="{C7292868-443C-44E5-AC70-8A26839BDF9F}"/>
    <cellStyle name="40% - Accent1 4 3 2 3" xfId="14612" xr:uid="{22A86281-3765-4AA8-9DCD-BE01A64AF4D4}"/>
    <cellStyle name="40% - Accent1 4 3 2 3 2" xfId="14613" xr:uid="{CD5BD5CB-90DE-4B19-9CD0-27F6F05F38B6}"/>
    <cellStyle name="40% - Accent1 4 3 2 4" xfId="14614" xr:uid="{5FDB294D-1E97-4367-9CC5-5957F22015D6}"/>
    <cellStyle name="40% - Accent1 4 3 2 4 2" xfId="14615" xr:uid="{46639261-E564-41DA-AAF1-F707322F2D0B}"/>
    <cellStyle name="40% - Accent1 4 3 2 5" xfId="14616" xr:uid="{8A75357A-0ADB-49A0-A881-AA0031BD1930}"/>
    <cellStyle name="40% - Accent1 4 3 2 5 2" xfId="14617" xr:uid="{0F045F86-F166-48A2-9692-E394182CDCFB}"/>
    <cellStyle name="40% - Accent1 4 3 2 6" xfId="14618" xr:uid="{9EDF594B-A204-4D9D-913B-68516851CBE8}"/>
    <cellStyle name="40% - Accent1 4 3 2 6 2" xfId="14619" xr:uid="{99E8940E-7CCF-4897-96AD-0D6AEC6ADE7B}"/>
    <cellStyle name="40% - Accent1 4 3 2 7" xfId="14620" xr:uid="{D8A27222-E644-4648-9819-9F0F5AF5560A}"/>
    <cellStyle name="40% - Accent1 4 3 2 7 2" xfId="14621" xr:uid="{3ED9E460-4B80-4F6E-9A59-6BAF4ADBE41D}"/>
    <cellStyle name="40% - Accent1 4 3 2 8" xfId="14622" xr:uid="{798EDBCD-A073-4A01-B9CF-7F317BF5DA76}"/>
    <cellStyle name="40% - Accent1 4 3 3" xfId="14623" xr:uid="{F0E27385-89C3-4708-96A8-50C2FF9769B7}"/>
    <cellStyle name="40% - Accent1 4 3 3 2" xfId="14624" xr:uid="{26B2CBD4-35A9-49D4-B3C5-A740ACEA0703}"/>
    <cellStyle name="40% - Accent1 4 3 3 2 2" xfId="14625" xr:uid="{8CD6D404-426D-4D47-AA50-8BEC381F3F4E}"/>
    <cellStyle name="40% - Accent1 4 3 3 2 2 2" xfId="14626" xr:uid="{367E4F5B-25D7-4301-B186-AF607FDDF2CF}"/>
    <cellStyle name="40% - Accent1 4 3 3 2 3" xfId="14627" xr:uid="{79F576B8-38C2-4421-ADFA-0525FCE5D4A7}"/>
    <cellStyle name="40% - Accent1 4 3 3 2 3 2" xfId="14628" xr:uid="{00E4CC48-E3ED-4C15-841E-3EA98041E563}"/>
    <cellStyle name="40% - Accent1 4 3 3 2 4" xfId="14629" xr:uid="{178D9070-A202-4E56-A41F-444415E2ED17}"/>
    <cellStyle name="40% - Accent1 4 3 3 3" xfId="14630" xr:uid="{B71D1D5C-A7DF-4D9B-8924-B502DF705321}"/>
    <cellStyle name="40% - Accent1 4 3 3 3 2" xfId="14631" xr:uid="{D0C66BE2-AEA5-41C3-B345-1B6ADFBFC293}"/>
    <cellStyle name="40% - Accent1 4 3 3 4" xfId="14632" xr:uid="{5C701CCC-5BE2-4790-A886-B63A0EC208CB}"/>
    <cellStyle name="40% - Accent1 4 3 3 4 2" xfId="14633" xr:uid="{960A3A9E-77BC-4EB3-9CFE-445A576F61EA}"/>
    <cellStyle name="40% - Accent1 4 3 3 5" xfId="14634" xr:uid="{FAF27C53-106F-4757-952B-AD9275857115}"/>
    <cellStyle name="40% - Accent1 4 3 3 5 2" xfId="14635" xr:uid="{C70EDBD2-D8AA-47E4-A895-C0570B0D0F13}"/>
    <cellStyle name="40% - Accent1 4 3 3 6" xfId="14636" xr:uid="{14D0E0DE-A432-4D9A-B0F9-3C7BF6047503}"/>
    <cellStyle name="40% - Accent1 4 3 4" xfId="14637" xr:uid="{397D2745-2ABA-4C80-B32A-D925FA11940F}"/>
    <cellStyle name="40% - Accent1 4 3 4 2" xfId="14638" xr:uid="{0068E516-5388-4FDB-8D7C-CFE038DDEFBE}"/>
    <cellStyle name="40% - Accent1 4 3 4 2 2" xfId="14639" xr:uid="{8837E56E-AFDF-4CFD-B353-9A2094E837CD}"/>
    <cellStyle name="40% - Accent1 4 3 4 3" xfId="14640" xr:uid="{05B6C041-281C-4A2B-92CA-FCCEC907E485}"/>
    <cellStyle name="40% - Accent1 4 3 4 3 2" xfId="14641" xr:uid="{EC21A810-AB35-4583-957D-4E6D648C45DC}"/>
    <cellStyle name="40% - Accent1 4 3 4 4" xfId="14642" xr:uid="{DCE3D358-D6F7-42CF-982C-3D785698D258}"/>
    <cellStyle name="40% - Accent1 4 3 5" xfId="14643" xr:uid="{500E9FDB-A675-4E94-B2EF-4083E86D4E20}"/>
    <cellStyle name="40% - Accent1 4 3 5 2" xfId="14644" xr:uid="{091C9C1E-7A0C-4E24-B7DB-4BB9C5B2BB79}"/>
    <cellStyle name="40% - Accent1 4 3 6" xfId="14645" xr:uid="{0B0F0185-06A4-4D74-986B-35F91EF35AF0}"/>
    <cellStyle name="40% - Accent1 4 3 6 2" xfId="14646" xr:uid="{90FD384C-48A2-4B3C-B908-C14A29F02251}"/>
    <cellStyle name="40% - Accent1 4 3 7" xfId="14647" xr:uid="{9FEBE56F-EA86-4B8F-B3A6-11C4C4380624}"/>
    <cellStyle name="40% - Accent1 4 3 7 2" xfId="14648" xr:uid="{1CDE6FEC-F28D-4C31-898D-60CA9FDD5BE6}"/>
    <cellStyle name="40% - Accent1 4 3 8" xfId="14649" xr:uid="{E7B3020E-57DD-4016-83EE-B5D7D0601C2D}"/>
    <cellStyle name="40% - Accent1 4 3 8 2" xfId="14650" xr:uid="{F5F64901-2728-4963-A710-9B5A9CC4620E}"/>
    <cellStyle name="40% - Accent1 4 3 9" xfId="14651" xr:uid="{EBC87BDF-0F47-42CA-8004-367D3F00AA36}"/>
    <cellStyle name="40% - Accent1 4 3 9 2" xfId="14652" xr:uid="{EFE16479-555F-4D5D-86F7-E7AFADFB3FF7}"/>
    <cellStyle name="40% - Accent1 4 4" xfId="14653" xr:uid="{D6907D64-47AC-4F22-A839-72EEBC369B8B}"/>
    <cellStyle name="40% - Accent1 4 4 10" xfId="14654" xr:uid="{62B2488A-160C-40BA-A3B9-3CF02D30F3C1}"/>
    <cellStyle name="40% - Accent1 4 4 2" xfId="14655" xr:uid="{72DB4AA3-E90F-4548-9462-C2675BB38FFC}"/>
    <cellStyle name="40% - Accent1 4 4 2 2" xfId="14656" xr:uid="{5FCFEC7E-82AC-4444-96FD-BE03564F41BD}"/>
    <cellStyle name="40% - Accent1 4 4 2 2 2" xfId="14657" xr:uid="{D57063C1-C995-4C12-A3E5-C0D9CBECAA92}"/>
    <cellStyle name="40% - Accent1 4 4 2 2 2 2" xfId="14658" xr:uid="{5DE9DDF1-7849-48D0-97F9-08A9BF6EF568}"/>
    <cellStyle name="40% - Accent1 4 4 2 2 3" xfId="14659" xr:uid="{F89F39D9-E0EB-4CDB-8331-E045E6B28B41}"/>
    <cellStyle name="40% - Accent1 4 4 2 2 3 2" xfId="14660" xr:uid="{D4AC2EAA-2141-48E8-B397-82C024067E2A}"/>
    <cellStyle name="40% - Accent1 4 4 2 2 4" xfId="14661" xr:uid="{3D89143B-0BB4-442E-923C-53FCD22D62E0}"/>
    <cellStyle name="40% - Accent1 4 4 2 3" xfId="14662" xr:uid="{F6143365-E146-4EBD-8F03-427F062CD053}"/>
    <cellStyle name="40% - Accent1 4 4 2 3 2" xfId="14663" xr:uid="{9D58EF4B-C6FA-4A20-AE82-C1F143F076D1}"/>
    <cellStyle name="40% - Accent1 4 4 2 4" xfId="14664" xr:uid="{8B124E25-B3AF-4A2F-89F0-4783757D551E}"/>
    <cellStyle name="40% - Accent1 4 4 2 4 2" xfId="14665" xr:uid="{C5E13947-9D0E-46A0-A04F-569E2770336C}"/>
    <cellStyle name="40% - Accent1 4 4 2 5" xfId="14666" xr:uid="{F41E2D96-5D74-4D32-9369-005A3B886F10}"/>
    <cellStyle name="40% - Accent1 4 4 2 5 2" xfId="14667" xr:uid="{FD993D7B-5D78-4B6B-BE83-B28B4DBB0944}"/>
    <cellStyle name="40% - Accent1 4 4 2 6" xfId="14668" xr:uid="{2442649F-CB5F-4265-9353-9F80BE0D3D89}"/>
    <cellStyle name="40% - Accent1 4 4 3" xfId="14669" xr:uid="{30325ABB-92F4-45E0-BC79-932112D41035}"/>
    <cellStyle name="40% - Accent1 4 4 3 2" xfId="14670" xr:uid="{8A4B9A71-ECB9-4B37-8E2D-370DEA28C3EE}"/>
    <cellStyle name="40% - Accent1 4 4 3 2 2" xfId="14671" xr:uid="{2C303E7D-29B2-48A2-8207-6750ED001E35}"/>
    <cellStyle name="40% - Accent1 4 4 3 2 2 2" xfId="14672" xr:uid="{A43BC0BF-44A2-4572-BE50-3E44AA9D1224}"/>
    <cellStyle name="40% - Accent1 4 4 3 2 3" xfId="14673" xr:uid="{33507027-115F-4B1C-8CBB-B76A4F605637}"/>
    <cellStyle name="40% - Accent1 4 4 3 2 3 2" xfId="14674" xr:uid="{D6F392D0-2CC2-48B7-AE61-28BAB25F98D5}"/>
    <cellStyle name="40% - Accent1 4 4 3 2 4" xfId="14675" xr:uid="{908EF5A1-C918-4D6A-A703-1220B5D484F3}"/>
    <cellStyle name="40% - Accent1 4 4 3 3" xfId="14676" xr:uid="{96511119-990E-4BF8-9AFF-DB3B2BE4E545}"/>
    <cellStyle name="40% - Accent1 4 4 3 3 2" xfId="14677" xr:uid="{1CE9BE81-EAB4-429F-A921-B4E7F2454810}"/>
    <cellStyle name="40% - Accent1 4 4 3 4" xfId="14678" xr:uid="{A07C9823-AEB6-4C52-BEA3-8F2ED703855C}"/>
    <cellStyle name="40% - Accent1 4 4 3 4 2" xfId="14679" xr:uid="{8C62D22E-8DEB-4A8C-BDB7-EFCD5067A668}"/>
    <cellStyle name="40% - Accent1 4 4 3 5" xfId="14680" xr:uid="{B843195B-EC96-4CDD-8833-40195480AEC3}"/>
    <cellStyle name="40% - Accent1 4 4 3 5 2" xfId="14681" xr:uid="{3E24113F-9FDF-41DF-A53F-C09C6F23EE7B}"/>
    <cellStyle name="40% - Accent1 4 4 3 6" xfId="14682" xr:uid="{6D95F04B-34C8-4C9C-A2FE-42AC2EC7F943}"/>
    <cellStyle name="40% - Accent1 4 4 4" xfId="14683" xr:uid="{F4E8CFFE-5B74-41FC-A943-B9B6BE694D33}"/>
    <cellStyle name="40% - Accent1 4 4 4 2" xfId="14684" xr:uid="{CD563999-3372-4810-9E40-C845FD6DC8C2}"/>
    <cellStyle name="40% - Accent1 4 4 4 2 2" xfId="14685" xr:uid="{CA0F5996-EAB5-48AB-AC2F-A0169E578271}"/>
    <cellStyle name="40% - Accent1 4 4 4 3" xfId="14686" xr:uid="{F7236CCB-23F7-4F80-94FE-8A5A15C5B285}"/>
    <cellStyle name="40% - Accent1 4 4 4 3 2" xfId="14687" xr:uid="{9644175B-14A6-4CB2-ADE6-3A7A1FF2C1CF}"/>
    <cellStyle name="40% - Accent1 4 4 4 4" xfId="14688" xr:uid="{36E264E3-4F8E-4D5E-97E6-255F5B905064}"/>
    <cellStyle name="40% - Accent1 4 4 5" xfId="14689" xr:uid="{5B925040-03FD-44C4-94CD-C9C2FBE5E6ED}"/>
    <cellStyle name="40% - Accent1 4 4 5 2" xfId="14690" xr:uid="{2D9EFCDE-F619-4346-94B3-B9BD1A5E66BD}"/>
    <cellStyle name="40% - Accent1 4 4 6" xfId="14691" xr:uid="{5C9C6855-8F04-4F62-9167-1C0CF5A90A85}"/>
    <cellStyle name="40% - Accent1 4 4 6 2" xfId="14692" xr:uid="{0C2DE75E-BF10-49E5-B61F-A1B7E45775E2}"/>
    <cellStyle name="40% - Accent1 4 4 7" xfId="14693" xr:uid="{7F0B810F-F131-4C04-A7B6-AB88D0370180}"/>
    <cellStyle name="40% - Accent1 4 4 7 2" xfId="14694" xr:uid="{022CCBCD-D038-4B92-A246-56D25EDB7622}"/>
    <cellStyle name="40% - Accent1 4 4 8" xfId="14695" xr:uid="{F7B3CFB7-DEFE-4DFE-9A3F-55972B573F5B}"/>
    <cellStyle name="40% - Accent1 4 4 8 2" xfId="14696" xr:uid="{5D00625C-655C-424C-A6BD-AFD9B84800F3}"/>
    <cellStyle name="40% - Accent1 4 4 9" xfId="14697" xr:uid="{C1BCBC6D-E11A-4DB0-9EA0-F2E7A3D93763}"/>
    <cellStyle name="40% - Accent1 4 4 9 2" xfId="14698" xr:uid="{4D96CAA0-BBD0-42E5-980A-68FE8FAE1939}"/>
    <cellStyle name="40% - Accent1 4 5" xfId="14699" xr:uid="{027D215B-B29C-46A2-998B-E05849AF13D9}"/>
    <cellStyle name="40% - Accent1 4 5 2" xfId="14700" xr:uid="{C553F185-D56C-4F73-B7D2-5D465ED90D7D}"/>
    <cellStyle name="40% - Accent1 4 5 2 2" xfId="14701" xr:uid="{5466C85D-9BE0-4B0D-BF6E-EBB5FB556324}"/>
    <cellStyle name="40% - Accent1 4 5 2 2 2" xfId="14702" xr:uid="{1BE8E595-88D3-4ADA-8C49-6FF2725D7D18}"/>
    <cellStyle name="40% - Accent1 4 5 2 2 2 2" xfId="14703" xr:uid="{83EC3726-7C63-46C2-B801-B657E975D837}"/>
    <cellStyle name="40% - Accent1 4 5 2 2 3" xfId="14704" xr:uid="{371B70CF-5311-4114-B90A-38CDDCF43A9D}"/>
    <cellStyle name="40% - Accent1 4 5 2 2 3 2" xfId="14705" xr:uid="{C8C17249-F7F6-4EE0-B9CF-3C9AF35629BB}"/>
    <cellStyle name="40% - Accent1 4 5 2 2 4" xfId="14706" xr:uid="{F8D0D70A-2FD3-4F98-9C3B-B222821DCB13}"/>
    <cellStyle name="40% - Accent1 4 5 2 3" xfId="14707" xr:uid="{DD1ABE10-3D3C-4789-9303-71972D1F5079}"/>
    <cellStyle name="40% - Accent1 4 5 2 3 2" xfId="14708" xr:uid="{AF137A02-F26A-4129-BCEF-C0AAEDC0F6A4}"/>
    <cellStyle name="40% - Accent1 4 5 2 4" xfId="14709" xr:uid="{24EBE633-A4C0-4297-9FFF-EC5A93AB9511}"/>
    <cellStyle name="40% - Accent1 4 5 2 4 2" xfId="14710" xr:uid="{83118741-008F-4605-9FFC-FB34FAD3A635}"/>
    <cellStyle name="40% - Accent1 4 5 2 5" xfId="14711" xr:uid="{54995156-B719-4D34-8EB5-2E7FD9CE8225}"/>
    <cellStyle name="40% - Accent1 4 5 2 5 2" xfId="14712" xr:uid="{3C2F2536-5157-4A7C-A4F4-7CC625DCFFF0}"/>
    <cellStyle name="40% - Accent1 4 5 2 6" xfId="14713" xr:uid="{EE7D2C9D-E1C8-4EDF-84F8-53E23ED8B669}"/>
    <cellStyle name="40% - Accent1 4 5 3" xfId="14714" xr:uid="{EF0BE8AB-B5A2-44B8-A62D-C95700070D2F}"/>
    <cellStyle name="40% - Accent1 4 5 3 2" xfId="14715" xr:uid="{721DF4AA-09EF-476B-A00F-89B2F9233C1B}"/>
    <cellStyle name="40% - Accent1 4 5 3 2 2" xfId="14716" xr:uid="{66B7893B-EC90-403C-B969-A4904537AFA6}"/>
    <cellStyle name="40% - Accent1 4 5 3 2 2 2" xfId="14717" xr:uid="{1B676140-BB41-4661-B4D4-4AFF49261E47}"/>
    <cellStyle name="40% - Accent1 4 5 3 2 3" xfId="14718" xr:uid="{42E53751-AF1C-4AAC-B276-5192C3D4B3A1}"/>
    <cellStyle name="40% - Accent1 4 5 3 2 3 2" xfId="14719" xr:uid="{ADED71E3-EE42-4DF5-92C1-10582005CD7C}"/>
    <cellStyle name="40% - Accent1 4 5 3 2 4" xfId="14720" xr:uid="{BC107C4C-0018-4D55-998A-E0F6935F3065}"/>
    <cellStyle name="40% - Accent1 4 5 3 3" xfId="14721" xr:uid="{7F5ABC77-7C8F-4195-84E5-01527DC22B6C}"/>
    <cellStyle name="40% - Accent1 4 5 3 3 2" xfId="14722" xr:uid="{8AC13B8D-531B-44FB-B3FD-E7FD626D9BBF}"/>
    <cellStyle name="40% - Accent1 4 5 3 4" xfId="14723" xr:uid="{7B71D878-D91E-4B15-8D14-9AB334756D28}"/>
    <cellStyle name="40% - Accent1 4 5 3 4 2" xfId="14724" xr:uid="{0D4E64EA-AC72-4DD5-9F9A-ED0AB4EC8D76}"/>
    <cellStyle name="40% - Accent1 4 5 3 5" xfId="14725" xr:uid="{D70B8226-CC26-43A6-968A-CF82D5952E6A}"/>
    <cellStyle name="40% - Accent1 4 5 3 5 2" xfId="14726" xr:uid="{DEFB9C87-D094-462C-958E-81D15C129A10}"/>
    <cellStyle name="40% - Accent1 4 5 3 6" xfId="14727" xr:uid="{C13CD052-1B6C-475A-80DC-4B84EB4EA039}"/>
    <cellStyle name="40% - Accent1 4 5 4" xfId="14728" xr:uid="{9102798D-43D6-40BF-B7C8-A08AF06E6BB5}"/>
    <cellStyle name="40% - Accent1 4 5 4 2" xfId="14729" xr:uid="{D1EC1B86-1F1C-4D30-9AC0-A4E307360709}"/>
    <cellStyle name="40% - Accent1 4 5 4 2 2" xfId="14730" xr:uid="{ADF18BC9-7CED-40E4-AAE1-25C6DBE92B66}"/>
    <cellStyle name="40% - Accent1 4 5 4 3" xfId="14731" xr:uid="{E059900D-30EC-49B4-811E-097CCDBF27E2}"/>
    <cellStyle name="40% - Accent1 4 5 4 3 2" xfId="14732" xr:uid="{7E584FF7-311E-47EA-98FC-4AF9A1B91CA5}"/>
    <cellStyle name="40% - Accent1 4 5 4 4" xfId="14733" xr:uid="{ECDB1E3D-AFED-4861-B03F-F94E6089452B}"/>
    <cellStyle name="40% - Accent1 4 5 5" xfId="14734" xr:uid="{DB863B71-39C2-4122-AA63-6C0A0D90526D}"/>
    <cellStyle name="40% - Accent1 4 5 5 2" xfId="14735" xr:uid="{36A1B779-A9F2-41A1-9393-5A8D07B81DAE}"/>
    <cellStyle name="40% - Accent1 4 5 6" xfId="14736" xr:uid="{C39145F3-4B57-4BDD-8F19-731CEA0DD15A}"/>
    <cellStyle name="40% - Accent1 4 5 6 2" xfId="14737" xr:uid="{1C3A5CE8-634E-41E2-83DB-468176D85770}"/>
    <cellStyle name="40% - Accent1 4 5 7" xfId="14738" xr:uid="{5163A608-9EC9-4DFD-A58E-57B7E8BFC55C}"/>
    <cellStyle name="40% - Accent1 4 5 7 2" xfId="14739" xr:uid="{8236DD6F-A367-419E-8BF0-3F7C741E08EC}"/>
    <cellStyle name="40% - Accent1 4 5 8" xfId="14740" xr:uid="{ADE8C013-BA50-489A-9249-B6CE7615BB16}"/>
    <cellStyle name="40% - Accent1 4 6" xfId="14741" xr:uid="{46D95ACF-F655-40DD-B448-CEEB3FCADB4B}"/>
    <cellStyle name="40% - Accent1 4 6 2" xfId="14742" xr:uid="{240922DB-2EE9-4CD4-A744-271C739DB7EA}"/>
    <cellStyle name="40% - Accent1 4 6 2 2" xfId="14743" xr:uid="{5ABF6CC2-FC46-4A57-9445-A83DEFB4A921}"/>
    <cellStyle name="40% - Accent1 4 6 2 2 2" xfId="14744" xr:uid="{873C4A63-6AE6-4B6B-A3ED-D5B47D54B14B}"/>
    <cellStyle name="40% - Accent1 4 6 2 3" xfId="14745" xr:uid="{73AD4BF7-5C8A-486C-AE98-2D34C931B0E0}"/>
    <cellStyle name="40% - Accent1 4 6 2 3 2" xfId="14746" xr:uid="{BE690D84-8F18-4115-95A3-81C9357D7C79}"/>
    <cellStyle name="40% - Accent1 4 6 2 4" xfId="14747" xr:uid="{150912CC-708E-4824-B19A-17C3E6785E1A}"/>
    <cellStyle name="40% - Accent1 4 6 3" xfId="14748" xr:uid="{C11B2C3C-F9E7-4229-BEA9-C9DA63058B55}"/>
    <cellStyle name="40% - Accent1 4 6 3 2" xfId="14749" xr:uid="{4C5ACD4A-9EF7-4832-86FD-093335998CFA}"/>
    <cellStyle name="40% - Accent1 4 6 4" xfId="14750" xr:uid="{DCBDEC34-4CCD-4FCB-9843-3B3F1C0AA124}"/>
    <cellStyle name="40% - Accent1 4 6 4 2" xfId="14751" xr:uid="{A8278C81-3164-4001-8E51-D497F417C6F1}"/>
    <cellStyle name="40% - Accent1 4 6 5" xfId="14752" xr:uid="{A6E74886-A5EB-4810-A272-5E6A69FB8D9A}"/>
    <cellStyle name="40% - Accent1 4 6 5 2" xfId="14753" xr:uid="{FD1D866B-E412-4ECE-9FDF-B41DDDF17EA4}"/>
    <cellStyle name="40% - Accent1 4 6 6" xfId="14754" xr:uid="{E03A3C0C-0CC2-4C42-94FC-1998403C86B2}"/>
    <cellStyle name="40% - Accent1 4 7" xfId="14755" xr:uid="{ABC185D7-047F-4C08-964E-DD9FE3740553}"/>
    <cellStyle name="40% - Accent1 4 7 2" xfId="14756" xr:uid="{5CB54D9C-091C-4910-AD5F-EBD92830AB68}"/>
    <cellStyle name="40% - Accent1 4 7 2 2" xfId="14757" xr:uid="{59492C80-2BE3-46F7-A2D1-500653820419}"/>
    <cellStyle name="40% - Accent1 4 7 2 2 2" xfId="14758" xr:uid="{2E32222E-E9A2-4318-81D0-6EFBA0EA3E92}"/>
    <cellStyle name="40% - Accent1 4 7 2 3" xfId="14759" xr:uid="{9013AB49-CA74-4923-9A3D-D8957A60D8ED}"/>
    <cellStyle name="40% - Accent1 4 7 2 3 2" xfId="14760" xr:uid="{4BAC05E7-5CE6-4C72-97F4-710FE23E07A8}"/>
    <cellStyle name="40% - Accent1 4 7 2 4" xfId="14761" xr:uid="{AFECB10F-89BE-4471-9FD9-D5F0CC4D3E86}"/>
    <cellStyle name="40% - Accent1 4 7 3" xfId="14762" xr:uid="{2F299CB7-59CB-41C2-B531-E2DBE90F56BE}"/>
    <cellStyle name="40% - Accent1 4 7 3 2" xfId="14763" xr:uid="{79E07107-2E04-44D6-A4D7-32C2B4047754}"/>
    <cellStyle name="40% - Accent1 4 7 4" xfId="14764" xr:uid="{AE8C46F7-C84D-4116-A7D9-7B5CD4602D7B}"/>
    <cellStyle name="40% - Accent1 4 7 4 2" xfId="14765" xr:uid="{63167183-B702-4BE3-9D82-78C7355B79BE}"/>
    <cellStyle name="40% - Accent1 4 7 5" xfId="14766" xr:uid="{A2440C01-1CE6-4C0F-BC90-E6E723BB9B34}"/>
    <cellStyle name="40% - Accent1 4 7 5 2" xfId="14767" xr:uid="{80611651-4AC8-4E2A-B532-8D1CAA45D0FE}"/>
    <cellStyle name="40% - Accent1 4 7 6" xfId="14768" xr:uid="{0E58DB48-AFE0-4462-9201-96A46C54B503}"/>
    <cellStyle name="40% - Accent1 4 8" xfId="14769" xr:uid="{C7C23EF0-0B4E-4DF1-8FEF-839C1A19DB94}"/>
    <cellStyle name="40% - Accent1 4 8 2" xfId="14770" xr:uid="{72A04B5B-95AB-4BD5-A9F9-17440B2F07D6}"/>
    <cellStyle name="40% - Accent1 4 8 2 2" xfId="14771" xr:uid="{9511E607-5861-401F-9014-E037137531AD}"/>
    <cellStyle name="40% - Accent1 4 8 3" xfId="14772" xr:uid="{BABDAF75-7641-43CD-85FB-D31B5D21C032}"/>
    <cellStyle name="40% - Accent1 4 8 3 2" xfId="14773" xr:uid="{77D55832-5CF8-4283-8EBA-154474EDE28A}"/>
    <cellStyle name="40% - Accent1 4 8 4" xfId="14774" xr:uid="{377DDD91-B1DE-433E-9DC1-C4088714D260}"/>
    <cellStyle name="40% - Accent1 4 9" xfId="14775" xr:uid="{9D86072D-209C-4C07-804A-CC3BA17789C3}"/>
    <cellStyle name="40% - Accent1 4 9 2" xfId="14776" xr:uid="{D7D143AE-2FAC-46E5-8E55-A25CBF3BB763}"/>
    <cellStyle name="40% - Accent1 5" xfId="14777" xr:uid="{54ADBFF0-8881-4D5E-AB84-0F496C243504}"/>
    <cellStyle name="40% - Accent1 5 10" xfId="14778" xr:uid="{41F7E698-39A1-47C4-B58A-997C6283E84A}"/>
    <cellStyle name="40% - Accent1 5 10 2" xfId="14779" xr:uid="{34003E3C-A2C1-4514-915F-27EE6257FF26}"/>
    <cellStyle name="40% - Accent1 5 11" xfId="14780" xr:uid="{9FE69976-C5BB-4DB3-B487-824CAFBD0192}"/>
    <cellStyle name="40% - Accent1 5 11 2" xfId="14781" xr:uid="{0D819239-A0D1-4B39-87BF-493324593512}"/>
    <cellStyle name="40% - Accent1 5 12" xfId="14782" xr:uid="{CA0989DB-5355-43AF-8E99-A48F27546625}"/>
    <cellStyle name="40% - Accent1 5 12 2" xfId="14783" xr:uid="{FF30CB93-FCF5-4FD0-868B-AB3C70713514}"/>
    <cellStyle name="40% - Accent1 5 13" xfId="14784" xr:uid="{CDBB9F3C-01C9-4FEC-94BC-FA594BFC9C42}"/>
    <cellStyle name="40% - Accent1 5 13 2" xfId="14785" xr:uid="{912B8203-8CD9-488F-8979-20B2BF22E99C}"/>
    <cellStyle name="40% - Accent1 5 14" xfId="14786" xr:uid="{B6A40B25-FC8A-43E1-9A91-05B79D23A5B2}"/>
    <cellStyle name="40% - Accent1 5 15" xfId="14787" xr:uid="{64A24C4B-AAE5-4889-B935-88C30AD9AA4A}"/>
    <cellStyle name="40% - Accent1 5 2" xfId="14788" xr:uid="{128D4434-FA70-4503-895F-BFAAC3EE2A57}"/>
    <cellStyle name="40% - Accent1 5 2 10" xfId="14789" xr:uid="{2D33CF3F-2ED6-43A4-B46D-EF3688AB6603}"/>
    <cellStyle name="40% - Accent1 5 2 10 2" xfId="14790" xr:uid="{882F3D6E-1F5B-405A-B2CA-80690DFAC536}"/>
    <cellStyle name="40% - Accent1 5 2 11" xfId="14791" xr:uid="{E3D64078-9164-4875-8F73-D3697087B5FD}"/>
    <cellStyle name="40% - Accent1 5 2 11 2" xfId="14792" xr:uid="{433C5402-588A-42C8-8DEB-981C0B7FF705}"/>
    <cellStyle name="40% - Accent1 5 2 12" xfId="14793" xr:uid="{173704A9-5ACB-4448-B5B5-EF807E5D595D}"/>
    <cellStyle name="40% - Accent1 5 2 13" xfId="14794" xr:uid="{12C74D69-DF6A-4394-978C-D72DC38AB4F1}"/>
    <cellStyle name="40% - Accent1 5 2 2" xfId="14795" xr:uid="{68CB0CAE-888A-46B1-8A48-FA15D0C3A2CA}"/>
    <cellStyle name="40% - Accent1 5 2 2 10" xfId="14796" xr:uid="{DE1BFCBD-D72D-4839-B500-1D8D8B71E4BF}"/>
    <cellStyle name="40% - Accent1 5 2 2 11" xfId="14797" xr:uid="{6E0A8B63-635F-4350-A11E-4AACE6430654}"/>
    <cellStyle name="40% - Accent1 5 2 2 2" xfId="14798" xr:uid="{412062AE-3B1C-4C82-AD71-B50BADCB2F05}"/>
    <cellStyle name="40% - Accent1 5 2 2 2 2" xfId="14799" xr:uid="{680A52B1-2D29-4A18-9925-E26C0EBC42DD}"/>
    <cellStyle name="40% - Accent1 5 2 2 2 2 2" xfId="14800" xr:uid="{95443643-9FFD-47C2-904E-7AACB2E13F09}"/>
    <cellStyle name="40% - Accent1 5 2 2 2 2 2 2" xfId="14801" xr:uid="{3F3E246A-DA61-4476-82FA-138246AAC4B3}"/>
    <cellStyle name="40% - Accent1 5 2 2 2 2 3" xfId="14802" xr:uid="{2E718C11-D372-4BAC-88C3-883543325F40}"/>
    <cellStyle name="40% - Accent1 5 2 2 2 2 3 2" xfId="14803" xr:uid="{7B29374F-D129-4169-9F45-F323F98769D2}"/>
    <cellStyle name="40% - Accent1 5 2 2 2 2 4" xfId="14804" xr:uid="{0CD991F6-E47C-4E57-B959-7C8FC936FD00}"/>
    <cellStyle name="40% - Accent1 5 2 2 2 3" xfId="14805" xr:uid="{B78EE7CA-B52C-46AD-AC9B-FE3BE9F8F50E}"/>
    <cellStyle name="40% - Accent1 5 2 2 2 3 2" xfId="14806" xr:uid="{5F290664-EAB3-4BDA-B436-22DF9920A97A}"/>
    <cellStyle name="40% - Accent1 5 2 2 2 4" xfId="14807" xr:uid="{128C5675-8427-4049-B76E-873F209688A2}"/>
    <cellStyle name="40% - Accent1 5 2 2 2 4 2" xfId="14808" xr:uid="{7A0B13EE-40B4-4C5A-9C7F-0A597832EC45}"/>
    <cellStyle name="40% - Accent1 5 2 2 2 5" xfId="14809" xr:uid="{00892230-8D69-4D20-A31D-3228CDC64939}"/>
    <cellStyle name="40% - Accent1 5 2 2 2 5 2" xfId="14810" xr:uid="{9F10BB2B-13E5-4F2C-80E0-63A444305BF0}"/>
    <cellStyle name="40% - Accent1 5 2 2 2 6" xfId="14811" xr:uid="{5CE9B359-C368-4FFF-9566-D83EC32E3C2D}"/>
    <cellStyle name="40% - Accent1 5 2 2 3" xfId="14812" xr:uid="{1BB432B0-9564-402C-8257-3AD504019077}"/>
    <cellStyle name="40% - Accent1 5 2 2 3 2" xfId="14813" xr:uid="{3B2C1B98-7E64-4D16-B2D1-AF280ADCD0CF}"/>
    <cellStyle name="40% - Accent1 5 2 2 3 2 2" xfId="14814" xr:uid="{701E57C7-8061-4164-BD27-578B1EBB9B26}"/>
    <cellStyle name="40% - Accent1 5 2 2 3 2 2 2" xfId="14815" xr:uid="{6447B178-9A12-42D0-A587-B9C8268779E5}"/>
    <cellStyle name="40% - Accent1 5 2 2 3 2 3" xfId="14816" xr:uid="{C326BAE1-CB64-4D4B-8668-DC1CD6432512}"/>
    <cellStyle name="40% - Accent1 5 2 2 3 2 3 2" xfId="14817" xr:uid="{B2CBE48A-21BE-4D1A-8855-D9CDBF0E964A}"/>
    <cellStyle name="40% - Accent1 5 2 2 3 2 4" xfId="14818" xr:uid="{754BD6D5-63EE-4BE8-B52B-E29CEA7B88B9}"/>
    <cellStyle name="40% - Accent1 5 2 2 3 3" xfId="14819" xr:uid="{3240652E-90BC-41FB-A0B4-9A8DFFABC0FE}"/>
    <cellStyle name="40% - Accent1 5 2 2 3 3 2" xfId="14820" xr:uid="{29E661A1-D1E3-4A96-828F-113A592899A9}"/>
    <cellStyle name="40% - Accent1 5 2 2 3 4" xfId="14821" xr:uid="{36CEB093-9E01-4938-A6EC-A8ADD1CEAD64}"/>
    <cellStyle name="40% - Accent1 5 2 2 3 4 2" xfId="14822" xr:uid="{7058670B-CB0B-4552-9CB3-AB360FF96CA7}"/>
    <cellStyle name="40% - Accent1 5 2 2 3 5" xfId="14823" xr:uid="{A8F55165-AAAC-4FDE-A5A2-4E4C335D4F83}"/>
    <cellStyle name="40% - Accent1 5 2 2 3 5 2" xfId="14824" xr:uid="{D8B0F755-2C27-4622-B8F0-4A0ACDE643BE}"/>
    <cellStyle name="40% - Accent1 5 2 2 3 6" xfId="14825" xr:uid="{8947143B-61E3-49D2-8C34-CD3725074522}"/>
    <cellStyle name="40% - Accent1 5 2 2 4" xfId="14826" xr:uid="{B9F589D6-9AF1-4A38-876C-84885BA9C962}"/>
    <cellStyle name="40% - Accent1 5 2 2 4 2" xfId="14827" xr:uid="{46EFCBA1-3318-4FD9-9EFB-F425D529B65B}"/>
    <cellStyle name="40% - Accent1 5 2 2 4 2 2" xfId="14828" xr:uid="{DC0B61E9-2D2B-4660-9BCB-169F22921D1C}"/>
    <cellStyle name="40% - Accent1 5 2 2 4 3" xfId="14829" xr:uid="{4BA39A64-EBFD-42FE-832D-ED25FBD1FC99}"/>
    <cellStyle name="40% - Accent1 5 2 2 4 3 2" xfId="14830" xr:uid="{72EF2DC1-A637-4A2F-89F1-2F9D1EA7A0D3}"/>
    <cellStyle name="40% - Accent1 5 2 2 4 4" xfId="14831" xr:uid="{36CA00E3-7777-45ED-879E-1531F784AD66}"/>
    <cellStyle name="40% - Accent1 5 2 2 5" xfId="14832" xr:uid="{66542503-6812-47E2-BE94-2098A25FE32F}"/>
    <cellStyle name="40% - Accent1 5 2 2 5 2" xfId="14833" xr:uid="{4AD36AE2-C4D9-44F6-A229-B0DB8B9B8796}"/>
    <cellStyle name="40% - Accent1 5 2 2 6" xfId="14834" xr:uid="{0065BFD6-7C3C-40D2-8E73-29FFFE20A2EB}"/>
    <cellStyle name="40% - Accent1 5 2 2 6 2" xfId="14835" xr:uid="{32885CE1-A015-4509-A2C1-5E165A98E2DF}"/>
    <cellStyle name="40% - Accent1 5 2 2 7" xfId="14836" xr:uid="{7B1B76D5-EA62-4D43-8819-B946C14B96B2}"/>
    <cellStyle name="40% - Accent1 5 2 2 7 2" xfId="14837" xr:uid="{7BC232F3-179E-448E-B95F-FCAB89101A70}"/>
    <cellStyle name="40% - Accent1 5 2 2 8" xfId="14838" xr:uid="{0C9EF28A-A400-4A91-809A-90632EE983B1}"/>
    <cellStyle name="40% - Accent1 5 2 2 8 2" xfId="14839" xr:uid="{5F73B69C-C2D1-4B92-8B4E-9888B45E17A8}"/>
    <cellStyle name="40% - Accent1 5 2 2 9" xfId="14840" xr:uid="{F9F04BA7-8CD4-44E1-BDDB-E41B8DE37221}"/>
    <cellStyle name="40% - Accent1 5 2 2 9 2" xfId="14841" xr:uid="{7DFB7BF3-E589-4D88-8A1E-A72838392AB3}"/>
    <cellStyle name="40% - Accent1 5 2 3" xfId="14842" xr:uid="{3D1B7715-B320-4B95-90D2-0C2A07656707}"/>
    <cellStyle name="40% - Accent1 5 2 3 2" xfId="14843" xr:uid="{9D5A3F9A-47DD-40A4-A152-E5897A72308E}"/>
    <cellStyle name="40% - Accent1 5 2 3 2 2" xfId="14844" xr:uid="{0A0A3D06-2A05-4DAD-A6F4-FC6CA4609721}"/>
    <cellStyle name="40% - Accent1 5 2 3 2 2 2" xfId="14845" xr:uid="{EA5F6722-7DD9-4D6C-A034-04D464347690}"/>
    <cellStyle name="40% - Accent1 5 2 3 2 2 2 2" xfId="14846" xr:uid="{EC3C9C8C-24CF-4124-BF8E-EE69B683C70F}"/>
    <cellStyle name="40% - Accent1 5 2 3 2 2 3" xfId="14847" xr:uid="{BDD7063F-4BED-4857-8D9C-8EB7B82DFF58}"/>
    <cellStyle name="40% - Accent1 5 2 3 2 2 3 2" xfId="14848" xr:uid="{B17ED817-4FD0-4D05-8C48-13EB2F035E04}"/>
    <cellStyle name="40% - Accent1 5 2 3 2 2 4" xfId="14849" xr:uid="{F0D87091-ED1E-4FA7-8A10-BDB37A98BBE2}"/>
    <cellStyle name="40% - Accent1 5 2 3 2 3" xfId="14850" xr:uid="{9028E201-91CD-42D8-BFA1-F02E7819076F}"/>
    <cellStyle name="40% - Accent1 5 2 3 2 3 2" xfId="14851" xr:uid="{C7ECEDAF-9672-4916-8B63-C73114803E95}"/>
    <cellStyle name="40% - Accent1 5 2 3 2 4" xfId="14852" xr:uid="{9E7FD991-ED25-4550-94C4-E890FD490ABE}"/>
    <cellStyle name="40% - Accent1 5 2 3 2 4 2" xfId="14853" xr:uid="{BF7DACBF-C8CD-4652-B7D4-CB9B5C8F8D29}"/>
    <cellStyle name="40% - Accent1 5 2 3 2 5" xfId="14854" xr:uid="{8033697D-920C-45E5-8D5F-1A39AAA31FC9}"/>
    <cellStyle name="40% - Accent1 5 2 3 2 5 2" xfId="14855" xr:uid="{5242C05D-2351-488B-BD09-9EC8C0A025DB}"/>
    <cellStyle name="40% - Accent1 5 2 3 2 6" xfId="14856" xr:uid="{E904EB72-42C7-407D-A5F2-14413FD763CF}"/>
    <cellStyle name="40% - Accent1 5 2 3 3" xfId="14857" xr:uid="{F7D249C5-BE86-4896-B314-03A29D8EE5B5}"/>
    <cellStyle name="40% - Accent1 5 2 3 3 2" xfId="14858" xr:uid="{66B87BC1-CC15-4495-AA84-8B02A6796E6E}"/>
    <cellStyle name="40% - Accent1 5 2 3 3 2 2" xfId="14859" xr:uid="{BF6D648C-E967-4627-AE3B-A1A07AFB93C1}"/>
    <cellStyle name="40% - Accent1 5 2 3 3 2 2 2" xfId="14860" xr:uid="{E1FAA25A-4522-4E76-ABA0-2D5A54EB36A0}"/>
    <cellStyle name="40% - Accent1 5 2 3 3 2 3" xfId="14861" xr:uid="{E3AAA2D4-3BCC-4D2E-8F22-87AC04925B40}"/>
    <cellStyle name="40% - Accent1 5 2 3 3 2 3 2" xfId="14862" xr:uid="{D76E049C-D472-4BD6-B78D-1485D7073AAE}"/>
    <cellStyle name="40% - Accent1 5 2 3 3 2 4" xfId="14863" xr:uid="{EC90C0E5-A944-432A-8859-161C641302EC}"/>
    <cellStyle name="40% - Accent1 5 2 3 3 3" xfId="14864" xr:uid="{EB807595-4399-4053-92E3-E4D3388ED4D4}"/>
    <cellStyle name="40% - Accent1 5 2 3 3 3 2" xfId="14865" xr:uid="{51820913-04C5-452D-A587-CB771ADEE0C4}"/>
    <cellStyle name="40% - Accent1 5 2 3 3 4" xfId="14866" xr:uid="{730B2B11-3755-4508-8F54-888ED26BA4B5}"/>
    <cellStyle name="40% - Accent1 5 2 3 3 4 2" xfId="14867" xr:uid="{A8478375-7EDE-4DE8-8075-C0D70DA26C19}"/>
    <cellStyle name="40% - Accent1 5 2 3 3 5" xfId="14868" xr:uid="{E556BE07-444C-47F4-B1BD-8DDA537D682D}"/>
    <cellStyle name="40% - Accent1 5 2 3 3 5 2" xfId="14869" xr:uid="{393A1D2D-B734-46AE-B29B-C6F9EA59C53C}"/>
    <cellStyle name="40% - Accent1 5 2 3 3 6" xfId="14870" xr:uid="{EADD572A-EB91-4A4F-A797-AB91624C93B8}"/>
    <cellStyle name="40% - Accent1 5 2 3 4" xfId="14871" xr:uid="{4215F343-2EE5-4E8B-930B-3DB13EB4325B}"/>
    <cellStyle name="40% - Accent1 5 2 3 4 2" xfId="14872" xr:uid="{F5EC62C4-1101-4310-B47D-DDAE6541494E}"/>
    <cellStyle name="40% - Accent1 5 2 3 4 2 2" xfId="14873" xr:uid="{BE601A75-519E-4FE5-9696-1A7E2BE5926A}"/>
    <cellStyle name="40% - Accent1 5 2 3 4 3" xfId="14874" xr:uid="{41C2E15D-4C25-4D9A-8715-1B4FBC1C0518}"/>
    <cellStyle name="40% - Accent1 5 2 3 4 3 2" xfId="14875" xr:uid="{F26E9DAE-1BE9-465C-8143-36CA3EDA3B52}"/>
    <cellStyle name="40% - Accent1 5 2 3 4 4" xfId="14876" xr:uid="{8B812788-DEC1-40FD-BA74-8CD258A455BF}"/>
    <cellStyle name="40% - Accent1 5 2 3 5" xfId="14877" xr:uid="{86AEC486-5228-4485-A7BC-366C3C0357A9}"/>
    <cellStyle name="40% - Accent1 5 2 3 5 2" xfId="14878" xr:uid="{10A7F7DC-A688-41D3-8616-C791497AF191}"/>
    <cellStyle name="40% - Accent1 5 2 3 6" xfId="14879" xr:uid="{5DA758FC-B1FD-4328-B099-A1B1A24619BE}"/>
    <cellStyle name="40% - Accent1 5 2 3 6 2" xfId="14880" xr:uid="{5018F8E0-A097-4981-9DF3-0585647E628C}"/>
    <cellStyle name="40% - Accent1 5 2 3 7" xfId="14881" xr:uid="{B7FF6F90-421F-47FD-B03E-9956BE57537D}"/>
    <cellStyle name="40% - Accent1 5 2 3 7 2" xfId="14882" xr:uid="{25BCD9D6-67F7-4B08-A023-A5D11B2A4301}"/>
    <cellStyle name="40% - Accent1 5 2 3 8" xfId="14883" xr:uid="{83705913-911F-42B7-9BA5-8C6B6E91C9D5}"/>
    <cellStyle name="40% - Accent1 5 2 4" xfId="14884" xr:uid="{AB854294-F967-4CCD-8D81-901E9B6DEBBE}"/>
    <cellStyle name="40% - Accent1 5 2 4 2" xfId="14885" xr:uid="{AEE9E075-0D6A-4618-9D7A-1FC865EC4EC9}"/>
    <cellStyle name="40% - Accent1 5 2 4 2 2" xfId="14886" xr:uid="{1BCE9F3E-BAF9-4A4A-A916-7086465218D0}"/>
    <cellStyle name="40% - Accent1 5 2 4 2 2 2" xfId="14887" xr:uid="{88307E33-4F1A-40D3-8681-0B9509ED1438}"/>
    <cellStyle name="40% - Accent1 5 2 4 2 3" xfId="14888" xr:uid="{69E4B798-4BA4-4CC0-8982-5AF7A503853F}"/>
    <cellStyle name="40% - Accent1 5 2 4 2 3 2" xfId="14889" xr:uid="{7D43ECBF-CAA3-4E98-B64C-CE8F06946CCF}"/>
    <cellStyle name="40% - Accent1 5 2 4 2 4" xfId="14890" xr:uid="{46BB0B5F-A9B5-42AD-8AB9-86CB249F1978}"/>
    <cellStyle name="40% - Accent1 5 2 4 3" xfId="14891" xr:uid="{414E47A4-3F63-47C0-B1E6-C2340DC8A942}"/>
    <cellStyle name="40% - Accent1 5 2 4 3 2" xfId="14892" xr:uid="{A3C0058C-14B8-4212-9384-8E0687156227}"/>
    <cellStyle name="40% - Accent1 5 2 4 4" xfId="14893" xr:uid="{5B22DA9A-BA87-442F-ADB9-2A7C39E1A26A}"/>
    <cellStyle name="40% - Accent1 5 2 4 4 2" xfId="14894" xr:uid="{C3112518-9671-4DAD-A84E-86AACEFDBBF0}"/>
    <cellStyle name="40% - Accent1 5 2 4 5" xfId="14895" xr:uid="{F8AEA058-E0BB-4DCE-9539-98BEA4200E27}"/>
    <cellStyle name="40% - Accent1 5 2 4 5 2" xfId="14896" xr:uid="{E42F9029-E46C-406D-B180-E4C4B7BBAB2F}"/>
    <cellStyle name="40% - Accent1 5 2 4 6" xfId="14897" xr:uid="{70AE94DA-8F5C-4383-8E05-317436D7CFBB}"/>
    <cellStyle name="40% - Accent1 5 2 5" xfId="14898" xr:uid="{29021171-91A8-4663-B36E-8322306CFF2D}"/>
    <cellStyle name="40% - Accent1 5 2 5 2" xfId="14899" xr:uid="{14EE5586-94E3-4C3E-B1C1-7C0D76EE5AF6}"/>
    <cellStyle name="40% - Accent1 5 2 5 2 2" xfId="14900" xr:uid="{2ED5015D-7B0A-4FE9-9131-87C949FDFB6B}"/>
    <cellStyle name="40% - Accent1 5 2 5 2 2 2" xfId="14901" xr:uid="{94D14D0A-E03A-4997-A1DB-DF4242D92839}"/>
    <cellStyle name="40% - Accent1 5 2 5 2 3" xfId="14902" xr:uid="{E92A3E97-1C44-448F-89F5-7AF5349E44B0}"/>
    <cellStyle name="40% - Accent1 5 2 5 2 3 2" xfId="14903" xr:uid="{D730E663-B852-4568-A9E2-1F9C5A618293}"/>
    <cellStyle name="40% - Accent1 5 2 5 2 4" xfId="14904" xr:uid="{6A277755-F3EA-4C41-BC78-0F16DAB030BB}"/>
    <cellStyle name="40% - Accent1 5 2 5 3" xfId="14905" xr:uid="{26CD764F-0A86-4EC3-8947-60387A2F9FA5}"/>
    <cellStyle name="40% - Accent1 5 2 5 3 2" xfId="14906" xr:uid="{735ADF20-8BC3-4969-B83F-4FF6A47F69D2}"/>
    <cellStyle name="40% - Accent1 5 2 5 4" xfId="14907" xr:uid="{06C8FEC7-4793-430A-8D2E-2554381BFA76}"/>
    <cellStyle name="40% - Accent1 5 2 5 4 2" xfId="14908" xr:uid="{78D5F478-B247-4CC6-8A8A-35AE3026BF20}"/>
    <cellStyle name="40% - Accent1 5 2 5 5" xfId="14909" xr:uid="{AC1BECD5-5EE1-46BB-B7A2-CC52653691CB}"/>
    <cellStyle name="40% - Accent1 5 2 5 5 2" xfId="14910" xr:uid="{F84ED56B-D732-4B48-8514-F04DFB98433B}"/>
    <cellStyle name="40% - Accent1 5 2 5 6" xfId="14911" xr:uid="{0196E143-FE67-47C5-82F8-EB2133320F93}"/>
    <cellStyle name="40% - Accent1 5 2 6" xfId="14912" xr:uid="{763F5908-1653-4D2A-A8B4-F42AD95277E6}"/>
    <cellStyle name="40% - Accent1 5 2 6 2" xfId="14913" xr:uid="{6C4DDBF8-5764-464B-88F0-601E47DD3F2B}"/>
    <cellStyle name="40% - Accent1 5 2 6 2 2" xfId="14914" xr:uid="{C58AB5D3-6B80-4F8E-BC20-167816527A05}"/>
    <cellStyle name="40% - Accent1 5 2 6 3" xfId="14915" xr:uid="{55514571-9781-4F54-BE6B-E72BAA5410DA}"/>
    <cellStyle name="40% - Accent1 5 2 6 3 2" xfId="14916" xr:uid="{5B0AF9A9-E684-49C9-BB3B-A29767E70607}"/>
    <cellStyle name="40% - Accent1 5 2 6 4" xfId="14917" xr:uid="{274D3443-8638-41C4-8BA5-9A4872421143}"/>
    <cellStyle name="40% - Accent1 5 2 7" xfId="14918" xr:uid="{F9C62704-82AE-44E2-8ADC-A99D5EF03AF2}"/>
    <cellStyle name="40% - Accent1 5 2 7 2" xfId="14919" xr:uid="{FD5B6452-CAAC-4D90-BDED-1757017287DE}"/>
    <cellStyle name="40% - Accent1 5 2 8" xfId="14920" xr:uid="{D2A07ABA-8EA7-44BD-A75A-232EA4FAA29E}"/>
    <cellStyle name="40% - Accent1 5 2 8 2" xfId="14921" xr:uid="{E6B4FBB8-09B6-4AD7-8E44-DC9160A33572}"/>
    <cellStyle name="40% - Accent1 5 2 9" xfId="14922" xr:uid="{18511D5E-A60E-4772-BBBE-3F50A7AFF688}"/>
    <cellStyle name="40% - Accent1 5 2 9 2" xfId="14923" xr:uid="{8090FE4D-E82B-48CA-91D4-F15344376DFC}"/>
    <cellStyle name="40% - Accent1 5 3" xfId="14924" xr:uid="{8F32C528-AF68-4345-A933-74E2FE02F344}"/>
    <cellStyle name="40% - Accent1 5 3 10" xfId="14925" xr:uid="{F4F6D00D-3EFC-4CD8-ACE8-3569EBCD5488}"/>
    <cellStyle name="40% - Accent1 5 3 11" xfId="14926" xr:uid="{ED1577EC-60CB-47FB-A383-877F6DEE1B53}"/>
    <cellStyle name="40% - Accent1 5 3 2" xfId="14927" xr:uid="{4A4E6DE2-B1C6-4CC1-AFF2-51EED42725A0}"/>
    <cellStyle name="40% - Accent1 5 3 2 2" xfId="14928" xr:uid="{6F579C38-5010-410B-8B8F-1D62E1F5891A}"/>
    <cellStyle name="40% - Accent1 5 3 2 2 2" xfId="14929" xr:uid="{3AA31F2E-220D-4197-BD4F-FD7EB4C3A171}"/>
    <cellStyle name="40% - Accent1 5 3 2 2 2 2" xfId="14930" xr:uid="{B03A91A3-7690-4E24-94A6-048871AFCC6E}"/>
    <cellStyle name="40% - Accent1 5 3 2 2 3" xfId="14931" xr:uid="{33B9C2B6-971A-4BAD-9839-DD3895E2CC3F}"/>
    <cellStyle name="40% - Accent1 5 3 2 2 3 2" xfId="14932" xr:uid="{38EFCE6C-A3CA-4D66-A879-878F57234960}"/>
    <cellStyle name="40% - Accent1 5 3 2 2 4" xfId="14933" xr:uid="{A2963192-625C-4357-A040-A679682290AD}"/>
    <cellStyle name="40% - Accent1 5 3 2 3" xfId="14934" xr:uid="{AFB38BE8-4F6A-40A3-9E20-2C42A2EEC07E}"/>
    <cellStyle name="40% - Accent1 5 3 2 3 2" xfId="14935" xr:uid="{25E17102-E1A0-4330-B367-B3DDC32161BF}"/>
    <cellStyle name="40% - Accent1 5 3 2 4" xfId="14936" xr:uid="{85824294-F3D0-4C51-84EC-DEE33358DB59}"/>
    <cellStyle name="40% - Accent1 5 3 2 4 2" xfId="14937" xr:uid="{B9D2422B-A2C2-410B-A52B-ED4B19EDBBCA}"/>
    <cellStyle name="40% - Accent1 5 3 2 5" xfId="14938" xr:uid="{9FF7D576-7A60-4073-86F8-4D60E4743117}"/>
    <cellStyle name="40% - Accent1 5 3 2 5 2" xfId="14939" xr:uid="{D5A8F2F5-756E-4B55-BC17-723F6CDC5B13}"/>
    <cellStyle name="40% - Accent1 5 3 2 6" xfId="14940" xr:uid="{B3ACD030-A852-4553-85D1-60579CE6E577}"/>
    <cellStyle name="40% - Accent1 5 3 2 6 2" xfId="14941" xr:uid="{674803B6-5D47-44DA-9435-E224A5CC5B2D}"/>
    <cellStyle name="40% - Accent1 5 3 2 7" xfId="14942" xr:uid="{EC067C6A-7712-4880-BF66-840CE6275D3C}"/>
    <cellStyle name="40% - Accent1 5 3 2 7 2" xfId="14943" xr:uid="{923C5DB9-D1C8-4F5D-875C-10D196228900}"/>
    <cellStyle name="40% - Accent1 5 3 2 8" xfId="14944" xr:uid="{19BCF474-0DD4-4A78-8445-20C75AFDC711}"/>
    <cellStyle name="40% - Accent1 5 3 3" xfId="14945" xr:uid="{5C3CCEFF-D518-44A6-8511-4D8890A900B8}"/>
    <cellStyle name="40% - Accent1 5 3 3 2" xfId="14946" xr:uid="{B7440632-32F2-429E-A131-926848740A1D}"/>
    <cellStyle name="40% - Accent1 5 3 3 2 2" xfId="14947" xr:uid="{DAA05F0B-27DB-49F1-BB41-5AA3514653D9}"/>
    <cellStyle name="40% - Accent1 5 3 3 2 2 2" xfId="14948" xr:uid="{7B41BBF5-66D3-4ED6-B436-07236FBA22F0}"/>
    <cellStyle name="40% - Accent1 5 3 3 2 3" xfId="14949" xr:uid="{1D036594-A59C-4D3B-8CF5-13C552E25E07}"/>
    <cellStyle name="40% - Accent1 5 3 3 2 3 2" xfId="14950" xr:uid="{C9ED10AA-4BAD-4A29-BBFE-758A882AA2F0}"/>
    <cellStyle name="40% - Accent1 5 3 3 2 4" xfId="14951" xr:uid="{B3B1C201-7FDE-433D-92AD-7EED582ACDC4}"/>
    <cellStyle name="40% - Accent1 5 3 3 3" xfId="14952" xr:uid="{0C6B9686-99A0-41FC-950D-89111FE242B5}"/>
    <cellStyle name="40% - Accent1 5 3 3 3 2" xfId="14953" xr:uid="{CDC69BB5-4394-4ADA-8FE7-0EC49A0A8003}"/>
    <cellStyle name="40% - Accent1 5 3 3 4" xfId="14954" xr:uid="{0377DFE8-FA62-4CAB-ADBC-DE4BC8D2CB7E}"/>
    <cellStyle name="40% - Accent1 5 3 3 4 2" xfId="14955" xr:uid="{0D01DB52-3F54-47E8-8D1A-4602F09C5A94}"/>
    <cellStyle name="40% - Accent1 5 3 3 5" xfId="14956" xr:uid="{502ABC73-349C-46FF-8744-213718A75718}"/>
    <cellStyle name="40% - Accent1 5 3 3 5 2" xfId="14957" xr:uid="{EBE3DE13-8958-48F5-AC18-5E0F7B30F507}"/>
    <cellStyle name="40% - Accent1 5 3 3 6" xfId="14958" xr:uid="{ED7C600D-D63C-41C3-97D0-7C9DAD1A38AB}"/>
    <cellStyle name="40% - Accent1 5 3 4" xfId="14959" xr:uid="{978E4470-64A4-4E50-9402-77F4A49B27F6}"/>
    <cellStyle name="40% - Accent1 5 3 4 2" xfId="14960" xr:uid="{DFFAD957-8082-4BD2-9187-4FE4AE2675E2}"/>
    <cellStyle name="40% - Accent1 5 3 4 2 2" xfId="14961" xr:uid="{595669D3-6935-4B41-A3C1-F9FFC722F092}"/>
    <cellStyle name="40% - Accent1 5 3 4 3" xfId="14962" xr:uid="{02307802-9EB6-4E19-AD85-FC09D4DB5E35}"/>
    <cellStyle name="40% - Accent1 5 3 4 3 2" xfId="14963" xr:uid="{9C012CBD-B85B-4562-AC5E-D9AB394628E9}"/>
    <cellStyle name="40% - Accent1 5 3 4 4" xfId="14964" xr:uid="{09977E16-4BB3-4A1D-9286-98463CDA4CF0}"/>
    <cellStyle name="40% - Accent1 5 3 5" xfId="14965" xr:uid="{5C9BBB82-72DC-4A25-A1C2-0EEEBFF080F7}"/>
    <cellStyle name="40% - Accent1 5 3 5 2" xfId="14966" xr:uid="{E9381D94-3E32-4742-AF3B-2649A76C0C84}"/>
    <cellStyle name="40% - Accent1 5 3 6" xfId="14967" xr:uid="{49A3077E-31AC-4D7D-86CE-7C4745F6B57C}"/>
    <cellStyle name="40% - Accent1 5 3 6 2" xfId="14968" xr:uid="{C0F193B6-443A-4F6B-AF51-D91DDBD69765}"/>
    <cellStyle name="40% - Accent1 5 3 7" xfId="14969" xr:uid="{2C62D4E2-5EE7-4D2C-8057-B415548614BA}"/>
    <cellStyle name="40% - Accent1 5 3 7 2" xfId="14970" xr:uid="{A91E8FED-5E05-4638-9A59-AD4FC88456C2}"/>
    <cellStyle name="40% - Accent1 5 3 8" xfId="14971" xr:uid="{83BF4A55-EAD7-4098-B585-C43A59772EBE}"/>
    <cellStyle name="40% - Accent1 5 3 8 2" xfId="14972" xr:uid="{71353BFF-1C43-484C-8226-E4B209A37F46}"/>
    <cellStyle name="40% - Accent1 5 3 9" xfId="14973" xr:uid="{E19D7278-6D6D-47C0-ADB1-34F6B77262D7}"/>
    <cellStyle name="40% - Accent1 5 3 9 2" xfId="14974" xr:uid="{1B6739D3-FE35-4795-BF61-E56A46B60700}"/>
    <cellStyle name="40% - Accent1 5 4" xfId="14975" xr:uid="{E51BA1DD-B8B7-4416-8F32-0E8B1D259AC6}"/>
    <cellStyle name="40% - Accent1 5 4 10" xfId="14976" xr:uid="{DE611F3D-1F93-4E4A-901C-603E00D058BC}"/>
    <cellStyle name="40% - Accent1 5 4 2" xfId="14977" xr:uid="{5A57F601-3FEB-4291-8438-7C4366DA0019}"/>
    <cellStyle name="40% - Accent1 5 4 2 2" xfId="14978" xr:uid="{E9DB0644-B9C7-498E-AFCC-A29D80683D69}"/>
    <cellStyle name="40% - Accent1 5 4 2 2 2" xfId="14979" xr:uid="{016A3317-0E45-4D44-8E70-A54CB7AA4EDE}"/>
    <cellStyle name="40% - Accent1 5 4 2 2 2 2" xfId="14980" xr:uid="{2ECF15B1-2F6E-4A8B-B5B0-6491C5C5AE83}"/>
    <cellStyle name="40% - Accent1 5 4 2 2 3" xfId="14981" xr:uid="{6051F94E-3CEA-4EF7-B8FD-C344C0DC4989}"/>
    <cellStyle name="40% - Accent1 5 4 2 2 3 2" xfId="14982" xr:uid="{A12AACC9-E174-4AB1-9098-668A9F6EA4B6}"/>
    <cellStyle name="40% - Accent1 5 4 2 2 4" xfId="14983" xr:uid="{9E39A759-8AFC-4402-88E0-AA04EFDE7626}"/>
    <cellStyle name="40% - Accent1 5 4 2 3" xfId="14984" xr:uid="{65E2C90E-526E-472F-AA54-944FD6FE724A}"/>
    <cellStyle name="40% - Accent1 5 4 2 3 2" xfId="14985" xr:uid="{46028F9E-68F0-4039-8FF2-E3E2042DA2AD}"/>
    <cellStyle name="40% - Accent1 5 4 2 4" xfId="14986" xr:uid="{9944942E-089A-4309-BF08-EC29D68BB190}"/>
    <cellStyle name="40% - Accent1 5 4 2 4 2" xfId="14987" xr:uid="{4B298052-49D3-4998-B02C-A76B66972475}"/>
    <cellStyle name="40% - Accent1 5 4 2 5" xfId="14988" xr:uid="{E9192A5C-A17D-4F54-966E-EC81C7ECC98E}"/>
    <cellStyle name="40% - Accent1 5 4 2 5 2" xfId="14989" xr:uid="{DCD1CB75-B813-4BAF-A08B-D4F6706F3FFB}"/>
    <cellStyle name="40% - Accent1 5 4 2 6" xfId="14990" xr:uid="{1A8A9183-6E59-4CCC-8608-89C332835E9D}"/>
    <cellStyle name="40% - Accent1 5 4 3" xfId="14991" xr:uid="{CC0E32DF-8BC7-4FF5-B83D-8182AC04323B}"/>
    <cellStyle name="40% - Accent1 5 4 3 2" xfId="14992" xr:uid="{F36D5EE8-5632-438C-86F5-9AA4B71EA31E}"/>
    <cellStyle name="40% - Accent1 5 4 3 2 2" xfId="14993" xr:uid="{227F429F-44C9-4A55-A63D-6BCE3E8935DC}"/>
    <cellStyle name="40% - Accent1 5 4 3 2 2 2" xfId="14994" xr:uid="{28F1C8E1-FD4F-42D6-BACE-0B2A5DDB5770}"/>
    <cellStyle name="40% - Accent1 5 4 3 2 3" xfId="14995" xr:uid="{1C8EF39A-C1AB-4960-B38A-F5810B02384E}"/>
    <cellStyle name="40% - Accent1 5 4 3 2 3 2" xfId="14996" xr:uid="{8A4F1810-907F-4779-9686-95198F21C067}"/>
    <cellStyle name="40% - Accent1 5 4 3 2 4" xfId="14997" xr:uid="{EBA1BAB0-F55E-4AF5-B3A3-4DC2CD6DD3E9}"/>
    <cellStyle name="40% - Accent1 5 4 3 3" xfId="14998" xr:uid="{BAE6B565-CBB0-49DB-919D-0D81EE89832E}"/>
    <cellStyle name="40% - Accent1 5 4 3 3 2" xfId="14999" xr:uid="{296F114F-234B-42A1-8DB1-0149DCA2BADD}"/>
    <cellStyle name="40% - Accent1 5 4 3 4" xfId="15000" xr:uid="{9ED18E06-AF44-4923-BBE6-510790BEF602}"/>
    <cellStyle name="40% - Accent1 5 4 3 4 2" xfId="15001" xr:uid="{438DF8FF-FF2C-49AD-A311-3B061B4E7052}"/>
    <cellStyle name="40% - Accent1 5 4 3 5" xfId="15002" xr:uid="{F979612D-8922-418C-B7F6-8C5063E784BB}"/>
    <cellStyle name="40% - Accent1 5 4 3 5 2" xfId="15003" xr:uid="{E77AAA0E-9896-484E-A804-E68E8AA46EFA}"/>
    <cellStyle name="40% - Accent1 5 4 3 6" xfId="15004" xr:uid="{E5B93429-65DF-45DB-AAB4-D73133B902EF}"/>
    <cellStyle name="40% - Accent1 5 4 4" xfId="15005" xr:uid="{3F90B117-FC56-4861-994B-E5791A7227EF}"/>
    <cellStyle name="40% - Accent1 5 4 4 2" xfId="15006" xr:uid="{6B96BE70-483B-476E-B502-3E22D8838BA7}"/>
    <cellStyle name="40% - Accent1 5 4 4 2 2" xfId="15007" xr:uid="{A01F227B-85C1-48B4-8DA6-E72E91DBD143}"/>
    <cellStyle name="40% - Accent1 5 4 4 3" xfId="15008" xr:uid="{1FC6F740-16F6-4576-96DE-49B641E86989}"/>
    <cellStyle name="40% - Accent1 5 4 4 3 2" xfId="15009" xr:uid="{25917FC6-0B1D-4ADE-A3C8-2DABD3119B5B}"/>
    <cellStyle name="40% - Accent1 5 4 4 4" xfId="15010" xr:uid="{9958EACB-0F0B-4E0E-BDCD-33E743664279}"/>
    <cellStyle name="40% - Accent1 5 4 5" xfId="15011" xr:uid="{5482A815-6F9E-4BFA-BF89-CF8E3B63587A}"/>
    <cellStyle name="40% - Accent1 5 4 5 2" xfId="15012" xr:uid="{AAE1FDC6-D5AB-4D7C-8196-74BF9C3DBCA4}"/>
    <cellStyle name="40% - Accent1 5 4 6" xfId="15013" xr:uid="{573C3AD2-DED6-4611-BAF2-0F9AB65F8357}"/>
    <cellStyle name="40% - Accent1 5 4 6 2" xfId="15014" xr:uid="{03104838-0733-41D1-8998-4D03027876DD}"/>
    <cellStyle name="40% - Accent1 5 4 7" xfId="15015" xr:uid="{1594736C-BF34-4832-BAED-B88A0DB5567C}"/>
    <cellStyle name="40% - Accent1 5 4 7 2" xfId="15016" xr:uid="{725AF2E3-95A3-45EA-8D78-16B3787303EE}"/>
    <cellStyle name="40% - Accent1 5 4 8" xfId="15017" xr:uid="{2AFC000F-10C2-4DC2-86CB-6FB777E9908D}"/>
    <cellStyle name="40% - Accent1 5 4 8 2" xfId="15018" xr:uid="{C91CE1DB-96A8-497C-B793-D959F1B178F3}"/>
    <cellStyle name="40% - Accent1 5 4 9" xfId="15019" xr:uid="{58684270-74AA-4294-A7C2-217AF4D5216E}"/>
    <cellStyle name="40% - Accent1 5 4 9 2" xfId="15020" xr:uid="{3A6EC10C-EE1A-4CBA-9351-3C73E54DE8B2}"/>
    <cellStyle name="40% - Accent1 5 5" xfId="15021" xr:uid="{97AF0657-A3F8-40D8-A3F8-0979F86CE905}"/>
    <cellStyle name="40% - Accent1 5 5 2" xfId="15022" xr:uid="{9E04B43A-D8C5-403E-9E2B-493C58B18A45}"/>
    <cellStyle name="40% - Accent1 5 5 2 2" xfId="15023" xr:uid="{AE36519C-340C-45D6-A66C-C48FF1C00D8C}"/>
    <cellStyle name="40% - Accent1 5 5 2 2 2" xfId="15024" xr:uid="{6B3D5F45-EB58-4932-8D2D-1F8CCD6BD6C2}"/>
    <cellStyle name="40% - Accent1 5 5 2 2 2 2" xfId="15025" xr:uid="{4346B128-342C-4C48-A094-249E641FE8C1}"/>
    <cellStyle name="40% - Accent1 5 5 2 2 3" xfId="15026" xr:uid="{E3433FC9-E7C2-4F81-A8E0-BA3C04BEBF9F}"/>
    <cellStyle name="40% - Accent1 5 5 2 2 3 2" xfId="15027" xr:uid="{57845279-A2C8-4E60-BB71-BD4C68D83E86}"/>
    <cellStyle name="40% - Accent1 5 5 2 2 4" xfId="15028" xr:uid="{FCD2F013-0519-4C60-A11B-C55D9DACEC1E}"/>
    <cellStyle name="40% - Accent1 5 5 2 3" xfId="15029" xr:uid="{5DF5D855-5AC2-4700-B69C-22ECE58DE85F}"/>
    <cellStyle name="40% - Accent1 5 5 2 3 2" xfId="15030" xr:uid="{0AAD4275-E6C1-44B4-8417-E26635149066}"/>
    <cellStyle name="40% - Accent1 5 5 2 4" xfId="15031" xr:uid="{C26A2524-1771-42C1-A47D-EB0167DCB8BE}"/>
    <cellStyle name="40% - Accent1 5 5 2 4 2" xfId="15032" xr:uid="{EFCA3D2E-1D32-464D-99BE-9687FF5EC830}"/>
    <cellStyle name="40% - Accent1 5 5 2 5" xfId="15033" xr:uid="{215AD2E0-7D83-490F-B70B-6F938F20DC2B}"/>
    <cellStyle name="40% - Accent1 5 5 2 5 2" xfId="15034" xr:uid="{7FB8FFAC-5D89-4653-AC93-58073DF1E5DA}"/>
    <cellStyle name="40% - Accent1 5 5 2 6" xfId="15035" xr:uid="{755DE014-595F-4B88-BCD9-190EAD7B02DB}"/>
    <cellStyle name="40% - Accent1 5 5 3" xfId="15036" xr:uid="{424C4F32-305E-40FC-9461-D40A6C4D255C}"/>
    <cellStyle name="40% - Accent1 5 5 3 2" xfId="15037" xr:uid="{B689525C-3D4C-4E7C-B69F-6073C1CED43C}"/>
    <cellStyle name="40% - Accent1 5 5 3 2 2" xfId="15038" xr:uid="{0998C354-ACFA-439A-99C4-AB55305485A8}"/>
    <cellStyle name="40% - Accent1 5 5 3 2 2 2" xfId="15039" xr:uid="{80E9073D-23BE-42C4-86AB-676E98BF46AE}"/>
    <cellStyle name="40% - Accent1 5 5 3 2 3" xfId="15040" xr:uid="{850275BC-8A05-4381-AB75-6DA6C40725C4}"/>
    <cellStyle name="40% - Accent1 5 5 3 2 3 2" xfId="15041" xr:uid="{5D5AB263-DAA9-48A2-9A66-4E16A84A7693}"/>
    <cellStyle name="40% - Accent1 5 5 3 2 4" xfId="15042" xr:uid="{ACD5B38B-5604-40A3-A6B5-6F222C1FE0AD}"/>
    <cellStyle name="40% - Accent1 5 5 3 3" xfId="15043" xr:uid="{364733D3-3DF8-4A9F-8411-1412B394D792}"/>
    <cellStyle name="40% - Accent1 5 5 3 3 2" xfId="15044" xr:uid="{24FBC796-E458-455E-971A-9F64EDDEE4D3}"/>
    <cellStyle name="40% - Accent1 5 5 3 4" xfId="15045" xr:uid="{F2E54CB7-F1CA-4C5B-AAB2-05F4AE0F9623}"/>
    <cellStyle name="40% - Accent1 5 5 3 4 2" xfId="15046" xr:uid="{6973F150-BED5-41B9-8941-5758C48241CE}"/>
    <cellStyle name="40% - Accent1 5 5 3 5" xfId="15047" xr:uid="{8C22FEF9-7FC1-49C3-9BD1-A9A8C9581B79}"/>
    <cellStyle name="40% - Accent1 5 5 3 5 2" xfId="15048" xr:uid="{99399040-3825-4265-8A0E-2C7E31BDDA50}"/>
    <cellStyle name="40% - Accent1 5 5 3 6" xfId="15049" xr:uid="{046E254A-274B-49A8-9054-8574AFBECF67}"/>
    <cellStyle name="40% - Accent1 5 5 4" xfId="15050" xr:uid="{5250A423-EE2A-4069-98C3-E87FB4A7D000}"/>
    <cellStyle name="40% - Accent1 5 5 4 2" xfId="15051" xr:uid="{35BFACFD-B460-40A6-BB77-989175653039}"/>
    <cellStyle name="40% - Accent1 5 5 4 2 2" xfId="15052" xr:uid="{BC166C20-03DB-4349-96C7-353B45948FD3}"/>
    <cellStyle name="40% - Accent1 5 5 4 3" xfId="15053" xr:uid="{B5D4811A-B444-4BE0-B50A-36EE76A9A71F}"/>
    <cellStyle name="40% - Accent1 5 5 4 3 2" xfId="15054" xr:uid="{6434D184-C895-4179-849C-36DE5EDC65FF}"/>
    <cellStyle name="40% - Accent1 5 5 4 4" xfId="15055" xr:uid="{D102BA0E-11E8-4DB1-9113-88EF7947AC21}"/>
    <cellStyle name="40% - Accent1 5 5 5" xfId="15056" xr:uid="{CA0CA346-39BB-4190-A1F3-70BA8D362E86}"/>
    <cellStyle name="40% - Accent1 5 5 5 2" xfId="15057" xr:uid="{2F9B4489-3F42-4089-AE58-D757D950482D}"/>
    <cellStyle name="40% - Accent1 5 5 6" xfId="15058" xr:uid="{AD932955-DB9F-4865-9207-3ECB2ED74AC6}"/>
    <cellStyle name="40% - Accent1 5 5 6 2" xfId="15059" xr:uid="{7733D6D0-EE72-4411-AFFA-3ABF2D8E0D1D}"/>
    <cellStyle name="40% - Accent1 5 5 7" xfId="15060" xr:uid="{F4A8590E-8ED9-4B2D-A7DA-36A455E160E6}"/>
    <cellStyle name="40% - Accent1 5 5 7 2" xfId="15061" xr:uid="{DF42EF70-FA63-4E17-95AE-44665809F672}"/>
    <cellStyle name="40% - Accent1 5 5 8" xfId="15062" xr:uid="{F7A811ED-D9ED-48F7-AE68-934FA53CCED6}"/>
    <cellStyle name="40% - Accent1 5 6" xfId="15063" xr:uid="{F889D551-ED51-4E79-A7A7-8A59E54BAFB5}"/>
    <cellStyle name="40% - Accent1 5 6 2" xfId="15064" xr:uid="{D4A0D4EB-6E84-4D50-91A0-164A95D8431D}"/>
    <cellStyle name="40% - Accent1 5 6 2 2" xfId="15065" xr:uid="{DB729D2B-86F8-4F72-8297-D1F35194AD1A}"/>
    <cellStyle name="40% - Accent1 5 6 2 2 2" xfId="15066" xr:uid="{65ACA924-5039-46F3-820A-5E4A34E7A4EB}"/>
    <cellStyle name="40% - Accent1 5 6 2 3" xfId="15067" xr:uid="{9CC16704-C3EC-42C8-98C8-E69244C5D843}"/>
    <cellStyle name="40% - Accent1 5 6 2 3 2" xfId="15068" xr:uid="{79712359-8BF3-4772-BFAE-2163390B3DCE}"/>
    <cellStyle name="40% - Accent1 5 6 2 4" xfId="15069" xr:uid="{7E1545AB-0CA2-4A0A-811A-541CD3F9D375}"/>
    <cellStyle name="40% - Accent1 5 6 3" xfId="15070" xr:uid="{F1FFEB1B-790B-48B9-8B53-00D7C4F66C47}"/>
    <cellStyle name="40% - Accent1 5 6 3 2" xfId="15071" xr:uid="{28E0E0A3-DB54-4845-890A-755AFF64E0AC}"/>
    <cellStyle name="40% - Accent1 5 6 4" xfId="15072" xr:uid="{00DB220A-D98B-478B-9935-531A8B6CE774}"/>
    <cellStyle name="40% - Accent1 5 6 4 2" xfId="15073" xr:uid="{CA3A905B-6148-4DC6-8989-DBABE97BEDAB}"/>
    <cellStyle name="40% - Accent1 5 6 5" xfId="15074" xr:uid="{1BB4B7D8-62E9-423B-9B87-B573469C1022}"/>
    <cellStyle name="40% - Accent1 5 6 5 2" xfId="15075" xr:uid="{76DD7585-E3F5-4251-A2B1-F0CA3DFA4C16}"/>
    <cellStyle name="40% - Accent1 5 6 6" xfId="15076" xr:uid="{88898063-3F85-49E8-8139-94D49EBDCC4E}"/>
    <cellStyle name="40% - Accent1 5 7" xfId="15077" xr:uid="{1FFB23DB-5FEA-44E7-BC6F-B4074D9763F4}"/>
    <cellStyle name="40% - Accent1 5 7 2" xfId="15078" xr:uid="{E8C5FAA9-C04F-4A4C-AC97-D18526658C3C}"/>
    <cellStyle name="40% - Accent1 5 7 2 2" xfId="15079" xr:uid="{EED5F0A1-3FB1-4825-AD29-4DEFE8844F48}"/>
    <cellStyle name="40% - Accent1 5 7 2 2 2" xfId="15080" xr:uid="{42179425-82CF-4262-A581-06713542EFF4}"/>
    <cellStyle name="40% - Accent1 5 7 2 3" xfId="15081" xr:uid="{7B97350C-427F-4208-A649-5EA5E546398E}"/>
    <cellStyle name="40% - Accent1 5 7 2 3 2" xfId="15082" xr:uid="{F4C57156-D5EE-42C8-AAF3-8776CCDA1C67}"/>
    <cellStyle name="40% - Accent1 5 7 2 4" xfId="15083" xr:uid="{494A8666-BDA7-4247-A7E6-89DB851CCC9C}"/>
    <cellStyle name="40% - Accent1 5 7 3" xfId="15084" xr:uid="{1DC54AE5-D06B-427C-8872-75DFA61612C6}"/>
    <cellStyle name="40% - Accent1 5 7 3 2" xfId="15085" xr:uid="{57C85BCB-AAE2-43FB-8800-BD91B5A78A80}"/>
    <cellStyle name="40% - Accent1 5 7 4" xfId="15086" xr:uid="{0F699F55-2165-4516-ABA6-533F856F7E02}"/>
    <cellStyle name="40% - Accent1 5 7 4 2" xfId="15087" xr:uid="{1B9F3E5F-C8B8-4DF0-BA40-621865F80026}"/>
    <cellStyle name="40% - Accent1 5 7 5" xfId="15088" xr:uid="{C010E2A4-4D42-487E-910B-717324193F2F}"/>
    <cellStyle name="40% - Accent1 5 7 5 2" xfId="15089" xr:uid="{9F2E383A-1B70-43A9-A96C-B3EA8E6BFCE5}"/>
    <cellStyle name="40% - Accent1 5 7 6" xfId="15090" xr:uid="{A94A60E7-FC01-4A81-BFF2-F2FCB9E4AD66}"/>
    <cellStyle name="40% - Accent1 5 8" xfId="15091" xr:uid="{67D3F9E8-01C4-49BB-8EC3-2A8D7393930A}"/>
    <cellStyle name="40% - Accent1 5 8 2" xfId="15092" xr:uid="{2AD76095-9F8D-4E87-BCB7-BE7959009D06}"/>
    <cellStyle name="40% - Accent1 5 8 2 2" xfId="15093" xr:uid="{D94E0637-692B-4E42-8095-C769BC22AC99}"/>
    <cellStyle name="40% - Accent1 5 8 3" xfId="15094" xr:uid="{42B7AA3A-276D-4519-A27F-DB8616E6A7D3}"/>
    <cellStyle name="40% - Accent1 5 8 3 2" xfId="15095" xr:uid="{259AF5D5-F686-4534-8E4E-9AA437F0B2B2}"/>
    <cellStyle name="40% - Accent1 5 8 4" xfId="15096" xr:uid="{4BD308A7-3316-4EE7-B866-904716B53EA8}"/>
    <cellStyle name="40% - Accent1 5 9" xfId="15097" xr:uid="{694736B6-AA4A-462A-A826-4C0412054275}"/>
    <cellStyle name="40% - Accent1 5 9 2" xfId="15098" xr:uid="{9B396184-3EF5-4C3B-B801-A7301E91BB54}"/>
    <cellStyle name="40% - Accent1 6" xfId="15099" xr:uid="{F94092FC-C956-4B8B-9CC3-C38A08049670}"/>
    <cellStyle name="40% - Accent1 6 10" xfId="15100" xr:uid="{0524DA30-0914-4300-A779-B126C20E9B0A}"/>
    <cellStyle name="40% - Accent1 6 10 2" xfId="15101" xr:uid="{B3B062D6-0299-4BA8-ACA6-F2E1E87EDE01}"/>
    <cellStyle name="40% - Accent1 6 11" xfId="15102" xr:uid="{C5A027B0-56EA-4D68-862B-BC7C84B78676}"/>
    <cellStyle name="40% - Accent1 6 11 2" xfId="15103" xr:uid="{83EF916F-DEF6-46F8-A460-0323238475A2}"/>
    <cellStyle name="40% - Accent1 6 12" xfId="15104" xr:uid="{9B7D8BEA-DC32-4831-A676-BE27CF71ADF0}"/>
    <cellStyle name="40% - Accent1 6 12 2" xfId="15105" xr:uid="{9BDDF672-17CF-41EA-8819-5B9714ACB1E6}"/>
    <cellStyle name="40% - Accent1 6 13" xfId="15106" xr:uid="{3E54C64D-25EB-4955-8CED-A3E1238468D0}"/>
    <cellStyle name="40% - Accent1 6 14" xfId="15107" xr:uid="{CE54C201-F9FA-44D6-9E3A-B17EA12E1AEA}"/>
    <cellStyle name="40% - Accent1 6 2" xfId="15108" xr:uid="{DF6926EA-FD6F-4299-96F0-B9FB9AD457FF}"/>
    <cellStyle name="40% - Accent1 6 2 10" xfId="15109" xr:uid="{2280273E-E7EC-4BF4-81A3-DF81B8EE855D}"/>
    <cellStyle name="40% - Accent1 6 2 11" xfId="15110" xr:uid="{E04FCE70-1EE7-4DB1-BA15-999D7B3FD4B7}"/>
    <cellStyle name="40% - Accent1 6 2 2" xfId="15111" xr:uid="{402251F7-0070-4333-8E8E-BB4409E4C3FC}"/>
    <cellStyle name="40% - Accent1 6 2 2 2" xfId="15112" xr:uid="{9E103B8A-2B89-4692-AE8C-8FFDBC0B7376}"/>
    <cellStyle name="40% - Accent1 6 2 2 2 2" xfId="15113" xr:uid="{A95A6AE1-CCB1-48B9-B888-83496C433F84}"/>
    <cellStyle name="40% - Accent1 6 2 2 2 2 2" xfId="15114" xr:uid="{40524E00-C895-4903-A5EF-AE9A6F611702}"/>
    <cellStyle name="40% - Accent1 6 2 2 2 3" xfId="15115" xr:uid="{B7642552-984A-4E52-98A1-22168101E634}"/>
    <cellStyle name="40% - Accent1 6 2 2 2 3 2" xfId="15116" xr:uid="{00CA992C-244B-448F-B9A6-4749B62BCA0E}"/>
    <cellStyle name="40% - Accent1 6 2 2 2 4" xfId="15117" xr:uid="{37D6086D-8B36-4769-8838-EB3214B7C9B0}"/>
    <cellStyle name="40% - Accent1 6 2 2 3" xfId="15118" xr:uid="{1739FE98-0C54-4E28-994D-04ED81E3AC90}"/>
    <cellStyle name="40% - Accent1 6 2 2 3 2" xfId="15119" xr:uid="{7C831450-DB31-4423-AFC2-B5844B1F42EB}"/>
    <cellStyle name="40% - Accent1 6 2 2 4" xfId="15120" xr:uid="{D7EAE5EC-A6B7-41A1-B0B0-09C9EABC5F6E}"/>
    <cellStyle name="40% - Accent1 6 2 2 4 2" xfId="15121" xr:uid="{9E6DEB73-F2C5-4236-8016-9DFD46089D8B}"/>
    <cellStyle name="40% - Accent1 6 2 2 5" xfId="15122" xr:uid="{A0C9A778-25E4-4CDB-99B9-F1579983548C}"/>
    <cellStyle name="40% - Accent1 6 2 2 5 2" xfId="15123" xr:uid="{476E16AC-C4EF-44B4-816F-83AC8ED3A029}"/>
    <cellStyle name="40% - Accent1 6 2 2 6" xfId="15124" xr:uid="{72810986-8066-41E5-B71E-0F2DEC17DEA5}"/>
    <cellStyle name="40% - Accent1 6 2 2 6 2" xfId="15125" xr:uid="{97616C3D-6A3B-44C6-877B-DE3A74DF1D40}"/>
    <cellStyle name="40% - Accent1 6 2 2 7" xfId="15126" xr:uid="{9FC1C993-4D22-4440-B889-2E08E2B3CE79}"/>
    <cellStyle name="40% - Accent1 6 2 2 7 2" xfId="15127" xr:uid="{0A958DD7-3FBD-49F5-8FB4-28B9177F9392}"/>
    <cellStyle name="40% - Accent1 6 2 2 8" xfId="15128" xr:uid="{7F607146-20CE-4880-9DED-D1F3DC29643F}"/>
    <cellStyle name="40% - Accent1 6 2 3" xfId="15129" xr:uid="{C0A382A8-CBD6-4EF2-A940-22D4EA367535}"/>
    <cellStyle name="40% - Accent1 6 2 3 2" xfId="15130" xr:uid="{7557F1F8-1348-4243-95A9-9B2E42FB10B2}"/>
    <cellStyle name="40% - Accent1 6 2 3 2 2" xfId="15131" xr:uid="{227B0632-1ECB-433A-B61D-7D6CF3E62F24}"/>
    <cellStyle name="40% - Accent1 6 2 3 2 2 2" xfId="15132" xr:uid="{0D97FD71-8283-4E86-8612-20BEA688B30C}"/>
    <cellStyle name="40% - Accent1 6 2 3 2 3" xfId="15133" xr:uid="{BA1278E3-8E84-41EA-99BF-01B4CA82AF03}"/>
    <cellStyle name="40% - Accent1 6 2 3 2 3 2" xfId="15134" xr:uid="{88E6668C-BF70-4498-A8B6-C71BC561CB62}"/>
    <cellStyle name="40% - Accent1 6 2 3 2 4" xfId="15135" xr:uid="{CEBBE1C3-F97E-40DE-88B5-DC89B32C3DB2}"/>
    <cellStyle name="40% - Accent1 6 2 3 3" xfId="15136" xr:uid="{CF3390AA-6E7C-4834-B0E3-5152B654789D}"/>
    <cellStyle name="40% - Accent1 6 2 3 3 2" xfId="15137" xr:uid="{0C6C10D7-0ABD-4C13-8A06-8D5A40AD9D65}"/>
    <cellStyle name="40% - Accent1 6 2 3 4" xfId="15138" xr:uid="{0CEF1EF1-169C-4AC1-9A2C-34D4944CAE25}"/>
    <cellStyle name="40% - Accent1 6 2 3 4 2" xfId="15139" xr:uid="{610C9AAA-CDCD-43CE-B539-0BA32E330428}"/>
    <cellStyle name="40% - Accent1 6 2 3 5" xfId="15140" xr:uid="{D5ED3304-0B4C-4AFA-A4E2-067FC29D3217}"/>
    <cellStyle name="40% - Accent1 6 2 3 5 2" xfId="15141" xr:uid="{DBBEB7B8-16F0-48D5-B62D-6AE3493BC546}"/>
    <cellStyle name="40% - Accent1 6 2 3 6" xfId="15142" xr:uid="{BF219985-711D-477F-A56E-82DAF4C21AC6}"/>
    <cellStyle name="40% - Accent1 6 2 4" xfId="15143" xr:uid="{281308E1-43E6-45B0-A6F4-5A7ACA7F767D}"/>
    <cellStyle name="40% - Accent1 6 2 4 2" xfId="15144" xr:uid="{0858E4B5-8942-4201-8463-A8179F0DF460}"/>
    <cellStyle name="40% - Accent1 6 2 4 2 2" xfId="15145" xr:uid="{120B8115-4D43-4AA8-B959-D332C50805A0}"/>
    <cellStyle name="40% - Accent1 6 2 4 3" xfId="15146" xr:uid="{7672E77C-7F53-498C-B50C-D3EE0BEDD3CE}"/>
    <cellStyle name="40% - Accent1 6 2 4 3 2" xfId="15147" xr:uid="{E54E7DC0-5FA1-443E-AAD0-C34277D1D15D}"/>
    <cellStyle name="40% - Accent1 6 2 4 4" xfId="15148" xr:uid="{D0DCB5EF-2FFF-41CF-8FD6-5D839C242DBD}"/>
    <cellStyle name="40% - Accent1 6 2 5" xfId="15149" xr:uid="{7CF77D0D-C3B8-4B1B-B886-38FCBB4768EC}"/>
    <cellStyle name="40% - Accent1 6 2 5 2" xfId="15150" xr:uid="{3E491411-85E0-4FCB-8EFA-A2AF84F6C9A1}"/>
    <cellStyle name="40% - Accent1 6 2 6" xfId="15151" xr:uid="{FF8B6977-3C59-4358-AB04-2108C15BB5D3}"/>
    <cellStyle name="40% - Accent1 6 2 6 2" xfId="15152" xr:uid="{AC6BE909-C273-4988-827B-D48CFF9A20E8}"/>
    <cellStyle name="40% - Accent1 6 2 7" xfId="15153" xr:uid="{5F5076F1-C0A2-49CC-9BD3-E635723362EB}"/>
    <cellStyle name="40% - Accent1 6 2 7 2" xfId="15154" xr:uid="{47910B4B-977C-4AED-A96A-101D1DBC4BFA}"/>
    <cellStyle name="40% - Accent1 6 2 8" xfId="15155" xr:uid="{BA36268F-DEB7-46AA-BADE-47CA1D3813BF}"/>
    <cellStyle name="40% - Accent1 6 2 8 2" xfId="15156" xr:uid="{56B993AE-5CB3-415B-B819-DD3AA1DDE36F}"/>
    <cellStyle name="40% - Accent1 6 2 9" xfId="15157" xr:uid="{DB5FD5FF-6DD1-44AE-A5D7-B5A87C07C074}"/>
    <cellStyle name="40% - Accent1 6 2 9 2" xfId="15158" xr:uid="{2AC7F36A-C0F7-484E-886D-03263498E9D0}"/>
    <cellStyle name="40% - Accent1 6 3" xfId="15159" xr:uid="{9AD6D70A-0142-4262-9D73-0DC5816EA3D6}"/>
    <cellStyle name="40% - Accent1 6 3 10" xfId="15160" xr:uid="{62E44F10-89F0-469D-8F0C-A72E2D59B87C}"/>
    <cellStyle name="40% - Accent1 6 3 2" xfId="15161" xr:uid="{1ED53C74-4C69-480C-B801-2BA0323AFEBB}"/>
    <cellStyle name="40% - Accent1 6 3 2 2" xfId="15162" xr:uid="{8AF7F8DF-682A-4412-8047-0C25E2B86C64}"/>
    <cellStyle name="40% - Accent1 6 3 2 2 2" xfId="15163" xr:uid="{8188D31A-4CEA-48FC-A706-D0515C2FF79E}"/>
    <cellStyle name="40% - Accent1 6 3 2 2 2 2" xfId="15164" xr:uid="{C9D00C74-A1B9-438A-B63C-BE86F2A287CF}"/>
    <cellStyle name="40% - Accent1 6 3 2 2 3" xfId="15165" xr:uid="{D3D5C81C-C4D4-40B8-A993-2F0571D8C36E}"/>
    <cellStyle name="40% - Accent1 6 3 2 2 3 2" xfId="15166" xr:uid="{A8F46186-9920-4938-82B1-26E320495784}"/>
    <cellStyle name="40% - Accent1 6 3 2 2 4" xfId="15167" xr:uid="{5A78F227-5469-46C0-B344-E6E754DEB4A9}"/>
    <cellStyle name="40% - Accent1 6 3 2 3" xfId="15168" xr:uid="{023C27B6-4FB7-49F0-A0FA-EBC889D185DF}"/>
    <cellStyle name="40% - Accent1 6 3 2 3 2" xfId="15169" xr:uid="{E9EBACD7-DD87-4BBE-BA26-954839033246}"/>
    <cellStyle name="40% - Accent1 6 3 2 4" xfId="15170" xr:uid="{0FEA20CB-83DD-4793-8329-CAAE05B1B084}"/>
    <cellStyle name="40% - Accent1 6 3 2 4 2" xfId="15171" xr:uid="{12547295-4540-4323-84BF-438BDACC24C9}"/>
    <cellStyle name="40% - Accent1 6 3 2 5" xfId="15172" xr:uid="{EC7081EE-A3E3-44EF-A904-2CF2CB446BE5}"/>
    <cellStyle name="40% - Accent1 6 3 2 5 2" xfId="15173" xr:uid="{3DA9B0AE-103B-434F-B0FA-4C644B2547A1}"/>
    <cellStyle name="40% - Accent1 6 3 2 6" xfId="15174" xr:uid="{B74FEE1D-6200-42B9-9F26-C4F4E4634E40}"/>
    <cellStyle name="40% - Accent1 6 3 2 6 2" xfId="15175" xr:uid="{ABF758A6-BA8E-41C5-ABA1-CF65DD313D1B}"/>
    <cellStyle name="40% - Accent1 6 3 2 7" xfId="15176" xr:uid="{075B381C-FD00-4FB8-A349-34C994128533}"/>
    <cellStyle name="40% - Accent1 6 3 2 7 2" xfId="15177" xr:uid="{7EF2ED91-4961-46D5-8ACF-E4441C1238C9}"/>
    <cellStyle name="40% - Accent1 6 3 2 8" xfId="15178" xr:uid="{41A99A16-A25E-43AC-B043-F83F849078B4}"/>
    <cellStyle name="40% - Accent1 6 3 3" xfId="15179" xr:uid="{C8EDC106-17CD-4D0C-8DAC-2E3DD0A4ADCF}"/>
    <cellStyle name="40% - Accent1 6 3 3 2" xfId="15180" xr:uid="{00FD4A80-D74C-4A2A-A008-039558AE2FEB}"/>
    <cellStyle name="40% - Accent1 6 3 3 2 2" xfId="15181" xr:uid="{6CEF4B57-6C60-44A3-B9F0-CE9330A1E48F}"/>
    <cellStyle name="40% - Accent1 6 3 3 2 2 2" xfId="15182" xr:uid="{02232309-7BCA-4D9A-B560-0970D7ECDEB4}"/>
    <cellStyle name="40% - Accent1 6 3 3 2 3" xfId="15183" xr:uid="{20E1BAEF-780D-4710-9A08-C097CC2D8821}"/>
    <cellStyle name="40% - Accent1 6 3 3 2 3 2" xfId="15184" xr:uid="{65F7B1C9-232A-46C9-89ED-F8C1F000C600}"/>
    <cellStyle name="40% - Accent1 6 3 3 2 4" xfId="15185" xr:uid="{AC27DD57-82B9-4118-A3D5-69345EE9F91A}"/>
    <cellStyle name="40% - Accent1 6 3 3 3" xfId="15186" xr:uid="{D8E51970-6248-4932-8BF0-292671FC6B27}"/>
    <cellStyle name="40% - Accent1 6 3 3 3 2" xfId="15187" xr:uid="{751C40EC-D37D-42B4-B078-68D0609F403A}"/>
    <cellStyle name="40% - Accent1 6 3 3 4" xfId="15188" xr:uid="{FB8262DD-4D89-450D-BE7C-70C8F3DEF79F}"/>
    <cellStyle name="40% - Accent1 6 3 3 4 2" xfId="15189" xr:uid="{E0A80AB2-F2F1-4979-AA01-B94F32004C71}"/>
    <cellStyle name="40% - Accent1 6 3 3 5" xfId="15190" xr:uid="{A1831798-54FF-49FF-BFF1-79ED0989AFC4}"/>
    <cellStyle name="40% - Accent1 6 3 3 5 2" xfId="15191" xr:uid="{2D14F4CE-6087-479F-8152-6A6A30F0E781}"/>
    <cellStyle name="40% - Accent1 6 3 3 6" xfId="15192" xr:uid="{E48CE94D-244B-4AD9-B7BD-A2879DCEC563}"/>
    <cellStyle name="40% - Accent1 6 3 4" xfId="15193" xr:uid="{6EF61BC1-3872-44EC-9B4F-96C222E8D16D}"/>
    <cellStyle name="40% - Accent1 6 3 4 2" xfId="15194" xr:uid="{31696C93-5E84-4947-BEDF-1D751094B674}"/>
    <cellStyle name="40% - Accent1 6 3 4 2 2" xfId="15195" xr:uid="{14226ED6-CE46-4EB8-AF74-B732EAB87CB9}"/>
    <cellStyle name="40% - Accent1 6 3 4 3" xfId="15196" xr:uid="{2231C5E6-244D-4373-A826-A192234AF47A}"/>
    <cellStyle name="40% - Accent1 6 3 4 3 2" xfId="15197" xr:uid="{4A1CD1F9-45C3-40B1-9165-A72B22F38E47}"/>
    <cellStyle name="40% - Accent1 6 3 4 4" xfId="15198" xr:uid="{D271A1BD-85A2-4841-89EE-4227C9BD77FE}"/>
    <cellStyle name="40% - Accent1 6 3 5" xfId="15199" xr:uid="{1F809C4E-1AD0-42C4-AD3C-6C965E95E2C4}"/>
    <cellStyle name="40% - Accent1 6 3 5 2" xfId="15200" xr:uid="{2C8A2552-2E14-4DA8-A372-12350C1C0339}"/>
    <cellStyle name="40% - Accent1 6 3 6" xfId="15201" xr:uid="{C8DD577D-394F-4A30-8243-0256830CDD82}"/>
    <cellStyle name="40% - Accent1 6 3 6 2" xfId="15202" xr:uid="{99BB9C0E-6270-4E34-8E0B-6C412DA64BBB}"/>
    <cellStyle name="40% - Accent1 6 3 7" xfId="15203" xr:uid="{869B7240-B30E-4FB8-BD53-AAF2DF997527}"/>
    <cellStyle name="40% - Accent1 6 3 7 2" xfId="15204" xr:uid="{B79C72A5-3C2F-48C6-A06A-A64214F892B3}"/>
    <cellStyle name="40% - Accent1 6 3 8" xfId="15205" xr:uid="{1137D76A-2637-4B8F-AF95-09E16CC7341C}"/>
    <cellStyle name="40% - Accent1 6 3 8 2" xfId="15206" xr:uid="{9E93ECD7-DD77-4EC8-B472-5833A0C30170}"/>
    <cellStyle name="40% - Accent1 6 3 9" xfId="15207" xr:uid="{7944B231-A40F-4F57-84B9-561BBE4C20B5}"/>
    <cellStyle name="40% - Accent1 6 3 9 2" xfId="15208" xr:uid="{61F0FFC6-2A7B-4B31-9012-4034B9F36B21}"/>
    <cellStyle name="40% - Accent1 6 4" xfId="15209" xr:uid="{29757CE0-52E7-460F-BEC1-C0B001821D9D}"/>
    <cellStyle name="40% - Accent1 6 4 10" xfId="15210" xr:uid="{67673F81-AA7A-445F-9B1E-CC1F3696B1B0}"/>
    <cellStyle name="40% - Accent1 6 4 2" xfId="15211" xr:uid="{F08397A6-D60A-4833-A823-4981A1411625}"/>
    <cellStyle name="40% - Accent1 6 4 2 2" xfId="15212" xr:uid="{AD10BCF4-A406-4618-B0DE-153FDF65F41E}"/>
    <cellStyle name="40% - Accent1 6 4 2 2 2" xfId="15213" xr:uid="{A3321F51-F421-433F-B5E0-B6ABA108A7AB}"/>
    <cellStyle name="40% - Accent1 6 4 2 2 2 2" xfId="15214" xr:uid="{9E2445D4-D0DD-47DC-AA45-DAB6C94F71FC}"/>
    <cellStyle name="40% - Accent1 6 4 2 2 3" xfId="15215" xr:uid="{BD4780C1-AFCC-4656-88BA-C1F7D63BAC96}"/>
    <cellStyle name="40% - Accent1 6 4 2 2 3 2" xfId="15216" xr:uid="{BEA844BB-9B5B-4025-83D7-D6CC5BEAFDD3}"/>
    <cellStyle name="40% - Accent1 6 4 2 2 4" xfId="15217" xr:uid="{FF7FD1C0-298D-4B08-87B2-175FEDAA3DDD}"/>
    <cellStyle name="40% - Accent1 6 4 2 3" xfId="15218" xr:uid="{C5C8B4F2-67C5-4FDC-AD59-4C8BAD5B99D0}"/>
    <cellStyle name="40% - Accent1 6 4 2 3 2" xfId="15219" xr:uid="{99E51E63-889F-40DA-8C71-A4E45D2A36ED}"/>
    <cellStyle name="40% - Accent1 6 4 2 4" xfId="15220" xr:uid="{035FFA8B-20CC-426A-943D-BA40411471BC}"/>
    <cellStyle name="40% - Accent1 6 4 2 4 2" xfId="15221" xr:uid="{511D4D60-0FD4-4947-8E65-AF7965A9D359}"/>
    <cellStyle name="40% - Accent1 6 4 2 5" xfId="15222" xr:uid="{FBB48879-4B8F-4EA5-AF7F-07EF6C16FCA5}"/>
    <cellStyle name="40% - Accent1 6 4 2 5 2" xfId="15223" xr:uid="{7A0B1A9F-DD21-4359-B290-F21223813A21}"/>
    <cellStyle name="40% - Accent1 6 4 2 6" xfId="15224" xr:uid="{6ADDA6D9-4B62-407B-B54A-0CD2D57271C1}"/>
    <cellStyle name="40% - Accent1 6 4 3" xfId="15225" xr:uid="{9F9FE8A7-CEB7-4AF5-9B94-2AEA6DE5652B}"/>
    <cellStyle name="40% - Accent1 6 4 3 2" xfId="15226" xr:uid="{43C9A541-70DF-438E-A606-370C4A2D730F}"/>
    <cellStyle name="40% - Accent1 6 4 3 2 2" xfId="15227" xr:uid="{83A9855D-42AC-44F2-9E4B-00808EC1FC6A}"/>
    <cellStyle name="40% - Accent1 6 4 3 2 2 2" xfId="15228" xr:uid="{0DBB270F-8C29-4F22-A6F5-35B9BA22A043}"/>
    <cellStyle name="40% - Accent1 6 4 3 2 3" xfId="15229" xr:uid="{A1CD7E01-2A48-4867-88D0-4E4DF34666B0}"/>
    <cellStyle name="40% - Accent1 6 4 3 2 3 2" xfId="15230" xr:uid="{95F2D808-9172-475F-A73B-A11C477F9CD3}"/>
    <cellStyle name="40% - Accent1 6 4 3 2 4" xfId="15231" xr:uid="{422A1825-580F-44B7-8F5F-40E4B9680252}"/>
    <cellStyle name="40% - Accent1 6 4 3 3" xfId="15232" xr:uid="{6109B8AB-C9EA-4901-A563-9ED9B6DA64CE}"/>
    <cellStyle name="40% - Accent1 6 4 3 3 2" xfId="15233" xr:uid="{AECAAA81-41D4-4F72-82D9-E83C99796251}"/>
    <cellStyle name="40% - Accent1 6 4 3 4" xfId="15234" xr:uid="{E3017B49-5186-4136-B60A-ECA484BE5563}"/>
    <cellStyle name="40% - Accent1 6 4 3 4 2" xfId="15235" xr:uid="{7E50A201-CC74-4FEA-BAC6-7D51F440F0F1}"/>
    <cellStyle name="40% - Accent1 6 4 3 5" xfId="15236" xr:uid="{F15C3442-599D-4BEB-9622-744351923694}"/>
    <cellStyle name="40% - Accent1 6 4 3 5 2" xfId="15237" xr:uid="{6D44C436-AA88-4054-8C7D-C11DB2628F6A}"/>
    <cellStyle name="40% - Accent1 6 4 3 6" xfId="15238" xr:uid="{FAD25DF5-15EC-4430-B8AF-376158D22730}"/>
    <cellStyle name="40% - Accent1 6 4 4" xfId="15239" xr:uid="{72FFDB8E-4404-432C-926B-CA9EE23291C5}"/>
    <cellStyle name="40% - Accent1 6 4 4 2" xfId="15240" xr:uid="{98E4C953-D625-48B1-8D63-ABC8C4A4DBBF}"/>
    <cellStyle name="40% - Accent1 6 4 4 2 2" xfId="15241" xr:uid="{06FA0A6C-9EE4-4795-AB4A-051A92D06BAB}"/>
    <cellStyle name="40% - Accent1 6 4 4 3" xfId="15242" xr:uid="{A5D088B3-16D4-4403-B955-60201867D13E}"/>
    <cellStyle name="40% - Accent1 6 4 4 3 2" xfId="15243" xr:uid="{7C86ECDB-9285-485F-ACE6-65CCD1C6F3F2}"/>
    <cellStyle name="40% - Accent1 6 4 4 4" xfId="15244" xr:uid="{6C8B66C5-AE0F-4521-A184-E01418273E5C}"/>
    <cellStyle name="40% - Accent1 6 4 5" xfId="15245" xr:uid="{9E9EF30E-C12F-4B57-898E-BCCFE1311F55}"/>
    <cellStyle name="40% - Accent1 6 4 5 2" xfId="15246" xr:uid="{49CABD5C-6563-41DD-8220-E86CAC788802}"/>
    <cellStyle name="40% - Accent1 6 4 6" xfId="15247" xr:uid="{F2EED761-7A4A-47CC-9433-B11F145D8C0F}"/>
    <cellStyle name="40% - Accent1 6 4 6 2" xfId="15248" xr:uid="{EDCE2FBC-383B-43DC-ABAC-176146921F23}"/>
    <cellStyle name="40% - Accent1 6 4 7" xfId="15249" xr:uid="{3D145FBF-C34A-490E-8846-57672D77AA24}"/>
    <cellStyle name="40% - Accent1 6 4 7 2" xfId="15250" xr:uid="{783CDE0B-29CA-47E5-9C61-19C52F316508}"/>
    <cellStyle name="40% - Accent1 6 4 8" xfId="15251" xr:uid="{6975F974-9FE1-4AEA-A27C-F25C316805DB}"/>
    <cellStyle name="40% - Accent1 6 4 8 2" xfId="15252" xr:uid="{81C0792F-E127-4A67-BA34-230D89CBE44C}"/>
    <cellStyle name="40% - Accent1 6 4 9" xfId="15253" xr:uid="{CE86D9AA-67B0-408F-99D0-BDCC0449D0EC}"/>
    <cellStyle name="40% - Accent1 6 4 9 2" xfId="15254" xr:uid="{E234503A-DDD1-4304-8A6E-790FE6B27226}"/>
    <cellStyle name="40% - Accent1 6 5" xfId="15255" xr:uid="{6B281B10-6CD2-4CF1-9319-AE584B64B343}"/>
    <cellStyle name="40% - Accent1 6 5 2" xfId="15256" xr:uid="{B5EF71B5-B9CE-441C-9ADD-DBC957A63D3A}"/>
    <cellStyle name="40% - Accent1 6 5 2 2" xfId="15257" xr:uid="{B9F13C30-602D-4A27-86C0-9FE309A18198}"/>
    <cellStyle name="40% - Accent1 6 5 2 2 2" xfId="15258" xr:uid="{83C2EDD8-F9EA-404B-944E-F109926DB7AF}"/>
    <cellStyle name="40% - Accent1 6 5 2 3" xfId="15259" xr:uid="{F6A7E345-0FBD-4133-A489-AFC11FD74087}"/>
    <cellStyle name="40% - Accent1 6 5 2 3 2" xfId="15260" xr:uid="{70A68243-6636-4187-94F5-6BCC574CDC3A}"/>
    <cellStyle name="40% - Accent1 6 5 2 4" xfId="15261" xr:uid="{E1436FE7-0F02-435C-BDA0-5C3641D0E77E}"/>
    <cellStyle name="40% - Accent1 6 5 3" xfId="15262" xr:uid="{D7225F4E-1E48-40C0-B4A3-8E6811B1F50F}"/>
    <cellStyle name="40% - Accent1 6 5 3 2" xfId="15263" xr:uid="{75980BE6-DF8E-4E9F-A917-67AA31483534}"/>
    <cellStyle name="40% - Accent1 6 5 4" xfId="15264" xr:uid="{611B1988-1759-4B8D-8E94-4D1F8400E487}"/>
    <cellStyle name="40% - Accent1 6 5 4 2" xfId="15265" xr:uid="{EC60B693-93AF-4B57-8ABD-390FD55C1F8F}"/>
    <cellStyle name="40% - Accent1 6 5 5" xfId="15266" xr:uid="{EAE8624D-A6FF-4361-8BFF-C0A5170E1090}"/>
    <cellStyle name="40% - Accent1 6 5 5 2" xfId="15267" xr:uid="{6B044BB2-AAAF-4043-823F-51DFA6E5A050}"/>
    <cellStyle name="40% - Accent1 6 5 6" xfId="15268" xr:uid="{98FF739C-CFB5-487D-806A-D73AC5836FF5}"/>
    <cellStyle name="40% - Accent1 6 6" xfId="15269" xr:uid="{4DA7983A-6824-4CDF-A70B-F648946C161F}"/>
    <cellStyle name="40% - Accent1 6 6 2" xfId="15270" xr:uid="{CDA05432-778F-474C-88C6-D98B3D3ABEB5}"/>
    <cellStyle name="40% - Accent1 6 6 2 2" xfId="15271" xr:uid="{4A3CF80F-7C1B-4AC7-B8F0-5A00972565AA}"/>
    <cellStyle name="40% - Accent1 6 6 2 2 2" xfId="15272" xr:uid="{FF20D7D9-8D1C-4FA0-BAC4-0138E07BABF7}"/>
    <cellStyle name="40% - Accent1 6 6 2 3" xfId="15273" xr:uid="{62E173C8-2811-43FE-9764-A17C89F76FB5}"/>
    <cellStyle name="40% - Accent1 6 6 2 3 2" xfId="15274" xr:uid="{F8B6BB2E-00C7-4FE4-942E-C100A2D449D2}"/>
    <cellStyle name="40% - Accent1 6 6 2 4" xfId="15275" xr:uid="{8C181A18-BFDD-4265-9D4D-C706ADE4363A}"/>
    <cellStyle name="40% - Accent1 6 6 3" xfId="15276" xr:uid="{6CCD7E23-9755-4097-A6A5-09AE181A77AA}"/>
    <cellStyle name="40% - Accent1 6 6 3 2" xfId="15277" xr:uid="{99C5A2CC-86B4-42BE-9D23-44EBBBE7ACF3}"/>
    <cellStyle name="40% - Accent1 6 6 4" xfId="15278" xr:uid="{9D798D91-5A5F-4671-9649-45CF1EB16C81}"/>
    <cellStyle name="40% - Accent1 6 6 4 2" xfId="15279" xr:uid="{025F3C55-75B9-43D5-9DDF-D986A3C2BF1C}"/>
    <cellStyle name="40% - Accent1 6 6 5" xfId="15280" xr:uid="{61DB91BF-BD3A-4466-903A-A9441A37BECD}"/>
    <cellStyle name="40% - Accent1 6 6 5 2" xfId="15281" xr:uid="{20DD0334-D14F-4595-9ADB-EB43A38030DA}"/>
    <cellStyle name="40% - Accent1 6 6 6" xfId="15282" xr:uid="{139EC4C7-A17C-4528-97CC-00D40E1F217C}"/>
    <cellStyle name="40% - Accent1 6 7" xfId="15283" xr:uid="{049F311D-BBCB-47BA-BEDC-5FDE273EF30F}"/>
    <cellStyle name="40% - Accent1 6 7 2" xfId="15284" xr:uid="{D8D5546A-243C-4D1A-8A3A-FB9646F6C09D}"/>
    <cellStyle name="40% - Accent1 6 7 2 2" xfId="15285" xr:uid="{8F42FFB7-2D9A-46C7-ACA4-219E94A6BCAE}"/>
    <cellStyle name="40% - Accent1 6 7 3" xfId="15286" xr:uid="{1F62A275-F00D-4F98-8E5E-1DF09D9CF92D}"/>
    <cellStyle name="40% - Accent1 6 7 3 2" xfId="15287" xr:uid="{6529309F-DD1A-452A-9BE9-48C49097F529}"/>
    <cellStyle name="40% - Accent1 6 7 4" xfId="15288" xr:uid="{54897B21-D8B1-47F4-B537-5420142063BB}"/>
    <cellStyle name="40% - Accent1 6 8" xfId="15289" xr:uid="{0C8E3FB8-6E96-4C10-9343-57F90916A18C}"/>
    <cellStyle name="40% - Accent1 6 8 2" xfId="15290" xr:uid="{5AC49C19-992A-4703-A106-1B3894A43144}"/>
    <cellStyle name="40% - Accent1 6 9" xfId="15291" xr:uid="{C4D08EA6-A474-4CE3-B564-FCA73D189A45}"/>
    <cellStyle name="40% - Accent1 6 9 2" xfId="15292" xr:uid="{9DBC35FD-9C67-4293-BB3F-185C963D9F71}"/>
    <cellStyle name="40% - Accent1 7" xfId="15293" xr:uid="{D3939014-F254-47D4-AC2B-0C8F7CDA7907}"/>
    <cellStyle name="40% - Accent1 7 10" xfId="15294" xr:uid="{17D5704C-A761-4418-9CA7-5C08759F231E}"/>
    <cellStyle name="40% - Accent1 7 10 2" xfId="15295" xr:uid="{5D6B3C97-6742-49A7-BDF3-37A6EE991713}"/>
    <cellStyle name="40% - Accent1 7 11" xfId="15296" xr:uid="{5674344B-6E90-4288-9B45-3D27B62BCCEC}"/>
    <cellStyle name="40% - Accent1 7 11 2" xfId="15297" xr:uid="{73FF08D5-A8F2-4B36-9BDB-F124C971A0A1}"/>
    <cellStyle name="40% - Accent1 7 12" xfId="15298" xr:uid="{DD5B35ED-DE5B-43EC-AA74-80ED70C7DC0F}"/>
    <cellStyle name="40% - Accent1 7 13" xfId="15299" xr:uid="{428BA91F-2A42-4035-9DC3-C60E5F0AC241}"/>
    <cellStyle name="40% - Accent1 7 2" xfId="15300" xr:uid="{4EE51975-6A64-45FD-867E-B3648E7112DE}"/>
    <cellStyle name="40% - Accent1 7 2 10" xfId="15301" xr:uid="{A7E383B3-8B96-438E-8725-C2EF5B386439}"/>
    <cellStyle name="40% - Accent1 7 2 2" xfId="15302" xr:uid="{E5F29CAA-668D-40CE-AAA9-E583CE64F3E4}"/>
    <cellStyle name="40% - Accent1 7 2 2 2" xfId="15303" xr:uid="{246DC616-1327-43C8-AF26-CC5F947E17DC}"/>
    <cellStyle name="40% - Accent1 7 2 2 2 2" xfId="15304" xr:uid="{B19DDD8A-2134-455D-AD37-38364DA7B61B}"/>
    <cellStyle name="40% - Accent1 7 2 2 2 2 2" xfId="15305" xr:uid="{D60B7853-D4E7-4579-AA76-2858E376EA98}"/>
    <cellStyle name="40% - Accent1 7 2 2 2 3" xfId="15306" xr:uid="{FE215A17-CA60-4BF0-8C3E-99857E6E4255}"/>
    <cellStyle name="40% - Accent1 7 2 2 2 3 2" xfId="15307" xr:uid="{95C21E11-5E32-4768-A105-92D9844F6CB5}"/>
    <cellStyle name="40% - Accent1 7 2 2 2 4" xfId="15308" xr:uid="{FACC091F-CC8D-4FAB-B035-252C4F98417D}"/>
    <cellStyle name="40% - Accent1 7 2 2 3" xfId="15309" xr:uid="{E51A0DD4-905C-4CF6-B099-79C3889942B5}"/>
    <cellStyle name="40% - Accent1 7 2 2 3 2" xfId="15310" xr:uid="{0A44EAEB-B299-482E-893E-F90B17CF079C}"/>
    <cellStyle name="40% - Accent1 7 2 2 4" xfId="15311" xr:uid="{A926B21C-C0FD-4D5D-99D3-E7C2B485D211}"/>
    <cellStyle name="40% - Accent1 7 2 2 4 2" xfId="15312" xr:uid="{5485BAC9-3552-4387-83EF-2D44E1A0D244}"/>
    <cellStyle name="40% - Accent1 7 2 2 5" xfId="15313" xr:uid="{7D4FED06-E23F-4FD2-B63C-0E4C83E6A2B7}"/>
    <cellStyle name="40% - Accent1 7 2 2 5 2" xfId="15314" xr:uid="{2F803DD9-8959-4D5E-9EAB-BC2C8F46854B}"/>
    <cellStyle name="40% - Accent1 7 2 2 6" xfId="15315" xr:uid="{ECEA238E-4824-48DC-8260-50A14E71A714}"/>
    <cellStyle name="40% - Accent1 7 2 2 6 2" xfId="15316" xr:uid="{06058985-53BB-4A39-8387-9EEC9A921D32}"/>
    <cellStyle name="40% - Accent1 7 2 2 7" xfId="15317" xr:uid="{C3585C1D-6061-4920-993A-8629C186CE74}"/>
    <cellStyle name="40% - Accent1 7 2 2 7 2" xfId="15318" xr:uid="{1C37A00C-3984-4480-880C-E092EF46D888}"/>
    <cellStyle name="40% - Accent1 7 2 2 8" xfId="15319" xr:uid="{F015EE42-09A6-45FD-BCE0-0212B41DC45A}"/>
    <cellStyle name="40% - Accent1 7 2 3" xfId="15320" xr:uid="{5DAE2B0B-6433-421D-A9D2-4E9EC5881F77}"/>
    <cellStyle name="40% - Accent1 7 2 3 2" xfId="15321" xr:uid="{00C113F7-2FF1-43AC-81C0-7F386326F17C}"/>
    <cellStyle name="40% - Accent1 7 2 3 2 2" xfId="15322" xr:uid="{36F26F94-6C6B-427F-AB56-951E57E4AB27}"/>
    <cellStyle name="40% - Accent1 7 2 3 2 2 2" xfId="15323" xr:uid="{32AC8D58-47E8-4341-872C-D5D5AABC354E}"/>
    <cellStyle name="40% - Accent1 7 2 3 2 3" xfId="15324" xr:uid="{DB91B8B3-05E8-4248-916D-85565B3D113D}"/>
    <cellStyle name="40% - Accent1 7 2 3 2 3 2" xfId="15325" xr:uid="{715EEDDA-81E4-42B7-A866-3825F5CB5747}"/>
    <cellStyle name="40% - Accent1 7 2 3 2 4" xfId="15326" xr:uid="{80AC94D6-5051-4B86-A89C-98C0E10AF4F5}"/>
    <cellStyle name="40% - Accent1 7 2 3 3" xfId="15327" xr:uid="{37244CB6-ECAD-4DA3-9B50-88DBC67A9290}"/>
    <cellStyle name="40% - Accent1 7 2 3 3 2" xfId="15328" xr:uid="{51BCEE5E-D072-437A-918D-2682EE1C8AC7}"/>
    <cellStyle name="40% - Accent1 7 2 3 4" xfId="15329" xr:uid="{D70B5E75-6BFA-4011-804F-B8BBF909FF67}"/>
    <cellStyle name="40% - Accent1 7 2 3 4 2" xfId="15330" xr:uid="{E2CB3DB6-4304-4F22-B7D8-071C84A13A6B}"/>
    <cellStyle name="40% - Accent1 7 2 3 5" xfId="15331" xr:uid="{DD9E2C20-915B-4A14-89DA-82BAABF76F8B}"/>
    <cellStyle name="40% - Accent1 7 2 3 5 2" xfId="15332" xr:uid="{F6353B19-47AF-4FF5-A257-229F2177E93B}"/>
    <cellStyle name="40% - Accent1 7 2 3 6" xfId="15333" xr:uid="{620C4190-0425-4356-8692-12080771890C}"/>
    <cellStyle name="40% - Accent1 7 2 4" xfId="15334" xr:uid="{01C1E5A5-76E5-4F23-9292-9FC06485F28A}"/>
    <cellStyle name="40% - Accent1 7 2 4 2" xfId="15335" xr:uid="{B80474A4-BE43-44DA-9019-88B6D5E8FDF5}"/>
    <cellStyle name="40% - Accent1 7 2 4 2 2" xfId="15336" xr:uid="{FDFA9C5C-BA8C-4DF1-B1D2-711765E2D4A6}"/>
    <cellStyle name="40% - Accent1 7 2 4 3" xfId="15337" xr:uid="{730DFA5B-B72D-48C5-A950-B63D1B3A532B}"/>
    <cellStyle name="40% - Accent1 7 2 4 3 2" xfId="15338" xr:uid="{59EB4ADE-F05B-45E1-9A4E-3EBE89401A3C}"/>
    <cellStyle name="40% - Accent1 7 2 4 4" xfId="15339" xr:uid="{3652429F-BDBA-4544-A365-C5F82F09DA2A}"/>
    <cellStyle name="40% - Accent1 7 2 5" xfId="15340" xr:uid="{C2E61B83-2866-42DF-B1AE-9302318BAB13}"/>
    <cellStyle name="40% - Accent1 7 2 5 2" xfId="15341" xr:uid="{A33EC85D-A49A-4171-BE73-3BC75A2C93FD}"/>
    <cellStyle name="40% - Accent1 7 2 6" xfId="15342" xr:uid="{EF63615F-5C70-4D3A-8016-EDB51754582D}"/>
    <cellStyle name="40% - Accent1 7 2 6 2" xfId="15343" xr:uid="{7148191C-5887-4D42-B7D5-638C000090A2}"/>
    <cellStyle name="40% - Accent1 7 2 7" xfId="15344" xr:uid="{CDE471C1-A511-4E37-9FEA-4549A11129C6}"/>
    <cellStyle name="40% - Accent1 7 2 7 2" xfId="15345" xr:uid="{D8626B61-2211-4EF6-9090-BE897B67ADEA}"/>
    <cellStyle name="40% - Accent1 7 2 8" xfId="15346" xr:uid="{9D03DF83-E9EF-470A-9210-31BCEA0469FC}"/>
    <cellStyle name="40% - Accent1 7 2 8 2" xfId="15347" xr:uid="{913B4195-5F76-4B53-9800-1AFC4B257501}"/>
    <cellStyle name="40% - Accent1 7 2 9" xfId="15348" xr:uid="{E7DBC563-99E5-4B36-90BF-5C23DF08BDFD}"/>
    <cellStyle name="40% - Accent1 7 2 9 2" xfId="15349" xr:uid="{BC39B6EA-F1BB-4F7E-8D4E-4CC4F60FA00E}"/>
    <cellStyle name="40% - Accent1 7 3" xfId="15350" xr:uid="{C3C8AF8E-9F68-4183-9F2B-958BCB349E9B}"/>
    <cellStyle name="40% - Accent1 7 3 10" xfId="15351" xr:uid="{1D0CE36E-C329-4939-9E4A-0DD3C8996033}"/>
    <cellStyle name="40% - Accent1 7 3 2" xfId="15352" xr:uid="{A3B5DE68-F3BD-470C-B44A-35CC5378838A}"/>
    <cellStyle name="40% - Accent1 7 3 2 2" xfId="15353" xr:uid="{3EFEFDAB-F367-449A-8052-4CA606EB3BC9}"/>
    <cellStyle name="40% - Accent1 7 3 2 2 2" xfId="15354" xr:uid="{9E52C1AF-FA95-4E0A-82A9-E704EC6D346C}"/>
    <cellStyle name="40% - Accent1 7 3 2 2 2 2" xfId="15355" xr:uid="{09AA6C4B-2369-4E42-9162-602138525D2D}"/>
    <cellStyle name="40% - Accent1 7 3 2 2 3" xfId="15356" xr:uid="{0522B529-E65E-4484-91CF-0649213F2BE7}"/>
    <cellStyle name="40% - Accent1 7 3 2 2 3 2" xfId="15357" xr:uid="{3108B1D4-FD45-4B67-8EAB-377C2AE0C50A}"/>
    <cellStyle name="40% - Accent1 7 3 2 2 4" xfId="15358" xr:uid="{726C5E1A-BF33-4E8A-8A3C-A512E8549A93}"/>
    <cellStyle name="40% - Accent1 7 3 2 3" xfId="15359" xr:uid="{D4363AE7-8CF5-45EA-A11D-FFE55A816C9B}"/>
    <cellStyle name="40% - Accent1 7 3 2 3 2" xfId="15360" xr:uid="{508173A2-2275-40D3-A1C8-94594C93F91E}"/>
    <cellStyle name="40% - Accent1 7 3 2 4" xfId="15361" xr:uid="{74E2A2FB-C2D9-4D8F-9ACB-7AE79CD003D7}"/>
    <cellStyle name="40% - Accent1 7 3 2 4 2" xfId="15362" xr:uid="{AAFBFCC4-105B-44DB-AE54-9955F8C12836}"/>
    <cellStyle name="40% - Accent1 7 3 2 5" xfId="15363" xr:uid="{141D3F1D-87F4-45AC-A7D9-D59ACAD63525}"/>
    <cellStyle name="40% - Accent1 7 3 2 5 2" xfId="15364" xr:uid="{6349C6B1-6517-44B8-9C22-23CD6F52D38C}"/>
    <cellStyle name="40% - Accent1 7 3 2 6" xfId="15365" xr:uid="{1DBB7240-F46D-4CE4-ABFA-37795A88059C}"/>
    <cellStyle name="40% - Accent1 7 3 2 6 2" xfId="15366" xr:uid="{239A0905-D18C-4BA3-A9EB-2578AC1D6AAC}"/>
    <cellStyle name="40% - Accent1 7 3 2 7" xfId="15367" xr:uid="{94B2C27E-876C-4490-96DD-128AE6C439E2}"/>
    <cellStyle name="40% - Accent1 7 3 2 7 2" xfId="15368" xr:uid="{94C1B120-70E1-4FB7-9FB3-AFB88E433543}"/>
    <cellStyle name="40% - Accent1 7 3 2 8" xfId="15369" xr:uid="{C1FAB116-4B20-42DD-8F60-E62C10F79332}"/>
    <cellStyle name="40% - Accent1 7 3 3" xfId="15370" xr:uid="{76F70940-B092-406D-8410-1CC1A580BBA4}"/>
    <cellStyle name="40% - Accent1 7 3 3 2" xfId="15371" xr:uid="{08F2E5B3-139F-4001-8E54-C294E2F64A2B}"/>
    <cellStyle name="40% - Accent1 7 3 3 2 2" xfId="15372" xr:uid="{463D4785-F1AF-4C3A-9BB3-D9148D3A332C}"/>
    <cellStyle name="40% - Accent1 7 3 3 2 2 2" xfId="15373" xr:uid="{32872055-C8DB-4CAF-AA40-67B0FA090488}"/>
    <cellStyle name="40% - Accent1 7 3 3 2 3" xfId="15374" xr:uid="{DE965B8E-9C61-4D1A-B952-1DF3E9524333}"/>
    <cellStyle name="40% - Accent1 7 3 3 2 3 2" xfId="15375" xr:uid="{689241BD-48EE-428C-A0C1-18B1E986AF46}"/>
    <cellStyle name="40% - Accent1 7 3 3 2 4" xfId="15376" xr:uid="{75D6858F-142F-4C9D-8F03-3EDD1542B496}"/>
    <cellStyle name="40% - Accent1 7 3 3 3" xfId="15377" xr:uid="{BC133734-439E-4FC3-B100-587AF6CB6C34}"/>
    <cellStyle name="40% - Accent1 7 3 3 3 2" xfId="15378" xr:uid="{6D38D9E8-C6FA-45AE-9D4D-37E78D4E791C}"/>
    <cellStyle name="40% - Accent1 7 3 3 4" xfId="15379" xr:uid="{D2AB852F-0217-4531-8857-575DC628D058}"/>
    <cellStyle name="40% - Accent1 7 3 3 4 2" xfId="15380" xr:uid="{07935E06-6435-400E-93FB-B124918D2011}"/>
    <cellStyle name="40% - Accent1 7 3 3 5" xfId="15381" xr:uid="{A69A4B0C-4ABA-46C6-92A8-41135217FFA8}"/>
    <cellStyle name="40% - Accent1 7 3 3 5 2" xfId="15382" xr:uid="{869B471B-EA80-473D-80EA-EEB3EF0C1CA5}"/>
    <cellStyle name="40% - Accent1 7 3 3 6" xfId="15383" xr:uid="{3CECB138-6128-404A-A5DA-CEC355EF1B11}"/>
    <cellStyle name="40% - Accent1 7 3 4" xfId="15384" xr:uid="{8F571C7E-94E0-4B5E-A053-B0075AB828DB}"/>
    <cellStyle name="40% - Accent1 7 3 4 2" xfId="15385" xr:uid="{14556552-5E86-485C-A56B-63EE7CE2A473}"/>
    <cellStyle name="40% - Accent1 7 3 4 2 2" xfId="15386" xr:uid="{C932F56F-52FA-4D55-BDBF-4A69284D7937}"/>
    <cellStyle name="40% - Accent1 7 3 4 3" xfId="15387" xr:uid="{2D5A3419-0833-4C76-8EA3-BA95DC5274A4}"/>
    <cellStyle name="40% - Accent1 7 3 4 3 2" xfId="15388" xr:uid="{C1A9F2CB-03D9-4E25-ADD5-3D1F24DE164B}"/>
    <cellStyle name="40% - Accent1 7 3 4 4" xfId="15389" xr:uid="{2A7A6EEE-E8B0-4416-9F7A-1A686D419EE5}"/>
    <cellStyle name="40% - Accent1 7 3 5" xfId="15390" xr:uid="{49FE3E23-4108-4E2B-A7DB-AAFC2075BDE4}"/>
    <cellStyle name="40% - Accent1 7 3 5 2" xfId="15391" xr:uid="{5DA18EDC-7EF7-483F-9281-F476EB7FA48A}"/>
    <cellStyle name="40% - Accent1 7 3 6" xfId="15392" xr:uid="{3F5BD567-30E8-4B22-997C-978420E4FD3E}"/>
    <cellStyle name="40% - Accent1 7 3 6 2" xfId="15393" xr:uid="{0C07487D-D1D7-4477-B528-0BFDDBEC8010}"/>
    <cellStyle name="40% - Accent1 7 3 7" xfId="15394" xr:uid="{17167C82-06AF-4660-91D4-7135F18413B6}"/>
    <cellStyle name="40% - Accent1 7 3 7 2" xfId="15395" xr:uid="{F193973D-3DFD-46B6-8C9E-DA691FF92873}"/>
    <cellStyle name="40% - Accent1 7 3 8" xfId="15396" xr:uid="{1534FA62-8A9D-4F4E-AD4B-86C40B49A8B3}"/>
    <cellStyle name="40% - Accent1 7 3 8 2" xfId="15397" xr:uid="{C0296FBB-40DD-4D0E-8254-867AAFA0FBBE}"/>
    <cellStyle name="40% - Accent1 7 3 9" xfId="15398" xr:uid="{C47D6120-62A2-4CB0-A870-2575E851635F}"/>
    <cellStyle name="40% - Accent1 7 3 9 2" xfId="15399" xr:uid="{8C7E2321-E4B1-448A-9555-731961B4BEA4}"/>
    <cellStyle name="40% - Accent1 7 4" xfId="15400" xr:uid="{77F2A423-D7DD-4ED9-80CB-40E41C34D53C}"/>
    <cellStyle name="40% - Accent1 7 4 2" xfId="15401" xr:uid="{BD516204-8551-418A-BE75-CAC2C4A41CCF}"/>
    <cellStyle name="40% - Accent1 7 4 2 2" xfId="15402" xr:uid="{443A1EE4-05AF-4ED4-ADAB-933E9710EFBB}"/>
    <cellStyle name="40% - Accent1 7 4 2 2 2" xfId="15403" xr:uid="{3E83A0D3-6F9A-4936-BFE6-D525FB34EB37}"/>
    <cellStyle name="40% - Accent1 7 4 2 3" xfId="15404" xr:uid="{CC58097C-2AA4-4755-9C65-0777C593154E}"/>
    <cellStyle name="40% - Accent1 7 4 2 3 2" xfId="15405" xr:uid="{3014A613-588D-495A-B312-BAF153851A4B}"/>
    <cellStyle name="40% - Accent1 7 4 2 4" xfId="15406" xr:uid="{4E5D530B-E095-4564-AB46-15C19780AD06}"/>
    <cellStyle name="40% - Accent1 7 4 3" xfId="15407" xr:uid="{57C9A511-AAF1-47E8-A786-CDA8F7F83A9F}"/>
    <cellStyle name="40% - Accent1 7 4 3 2" xfId="15408" xr:uid="{9BD40C1F-BA8C-4B84-B7FF-BA71D6B61BE8}"/>
    <cellStyle name="40% - Accent1 7 4 4" xfId="15409" xr:uid="{137F6A10-D699-46D3-BC6B-7A16856C8D96}"/>
    <cellStyle name="40% - Accent1 7 4 4 2" xfId="15410" xr:uid="{E9353C1F-011B-4C26-94DB-0683BBC11309}"/>
    <cellStyle name="40% - Accent1 7 4 5" xfId="15411" xr:uid="{2973A084-CECE-45F3-9E6F-4C1BE3142E20}"/>
    <cellStyle name="40% - Accent1 7 4 5 2" xfId="15412" xr:uid="{89891731-1D6F-490B-A10C-7E75A62EB247}"/>
    <cellStyle name="40% - Accent1 7 4 6" xfId="15413" xr:uid="{6A86FDEA-4ADE-4A57-ACD9-D38C03C29FC3}"/>
    <cellStyle name="40% - Accent1 7 4 6 2" xfId="15414" xr:uid="{90EF63F2-9C71-4EDB-829B-9FCC83620F54}"/>
    <cellStyle name="40% - Accent1 7 4 7" xfId="15415" xr:uid="{A99EFD08-D0C1-4100-B353-DA5E69AF8F4A}"/>
    <cellStyle name="40% - Accent1 7 4 7 2" xfId="15416" xr:uid="{DDE136AF-511B-4EAC-867E-B05E8BE66CCC}"/>
    <cellStyle name="40% - Accent1 7 4 8" xfId="15417" xr:uid="{A8C0778E-CB3F-4A0F-877F-1512CDD1F07E}"/>
    <cellStyle name="40% - Accent1 7 5" xfId="15418" xr:uid="{BA058F98-A7DB-4356-B01F-0247E416C971}"/>
    <cellStyle name="40% - Accent1 7 5 2" xfId="15419" xr:uid="{3861EBB6-2633-45C5-AB9E-37A39C28833A}"/>
    <cellStyle name="40% - Accent1 7 5 2 2" xfId="15420" xr:uid="{EFAC2EAF-3BCB-46DD-8CA4-33137B16920F}"/>
    <cellStyle name="40% - Accent1 7 5 2 2 2" xfId="15421" xr:uid="{8C214C58-ED96-4276-B04D-8B7A36162525}"/>
    <cellStyle name="40% - Accent1 7 5 2 3" xfId="15422" xr:uid="{006F25E4-9304-4715-B2CE-077D77EA1462}"/>
    <cellStyle name="40% - Accent1 7 5 2 3 2" xfId="15423" xr:uid="{B7801CB0-5CAD-4E93-8C75-C1F5DAD7F757}"/>
    <cellStyle name="40% - Accent1 7 5 2 4" xfId="15424" xr:uid="{AAF4E41B-1798-4C9C-9B12-EC7BB5D6790E}"/>
    <cellStyle name="40% - Accent1 7 5 3" xfId="15425" xr:uid="{07B98E92-3ED2-4001-9FF3-703EC66A9705}"/>
    <cellStyle name="40% - Accent1 7 5 3 2" xfId="15426" xr:uid="{64194D85-9E43-469F-9DE1-BCB27932E5C5}"/>
    <cellStyle name="40% - Accent1 7 5 4" xfId="15427" xr:uid="{6AD21EB8-9D42-46AD-A255-B159A29A1255}"/>
    <cellStyle name="40% - Accent1 7 5 4 2" xfId="15428" xr:uid="{52F898ED-BEAD-40F4-94EB-B330C893D1F2}"/>
    <cellStyle name="40% - Accent1 7 5 5" xfId="15429" xr:uid="{0FA1F541-4B6F-40C3-9B28-4B35F24F9B9B}"/>
    <cellStyle name="40% - Accent1 7 5 5 2" xfId="15430" xr:uid="{B3DFEF23-2BFF-4AD7-A432-68E1D8CF7AA6}"/>
    <cellStyle name="40% - Accent1 7 5 6" xfId="15431" xr:uid="{8426BB37-92AB-4C05-B595-7856A2186037}"/>
    <cellStyle name="40% - Accent1 7 6" xfId="15432" xr:uid="{F376D4E6-75D4-47D9-917C-63D5EDBF6D46}"/>
    <cellStyle name="40% - Accent1 7 6 2" xfId="15433" xr:uid="{ADED3B57-99AE-4E33-B4DB-37C750AED077}"/>
    <cellStyle name="40% - Accent1 7 6 2 2" xfId="15434" xr:uid="{0E75C9AC-962B-427C-AD50-6C9E681FCDED}"/>
    <cellStyle name="40% - Accent1 7 6 3" xfId="15435" xr:uid="{D9ABF61A-E53E-41EC-9D49-142E0C4F22DE}"/>
    <cellStyle name="40% - Accent1 7 6 3 2" xfId="15436" xr:uid="{4AB77C20-AF54-437E-A5E9-CAFD28F37CBE}"/>
    <cellStyle name="40% - Accent1 7 6 4" xfId="15437" xr:uid="{766B1988-1374-4837-A950-CEDFB5548FF9}"/>
    <cellStyle name="40% - Accent1 7 7" xfId="15438" xr:uid="{B4D071A5-F135-4A71-B1E3-706DD9EC8F75}"/>
    <cellStyle name="40% - Accent1 7 7 2" xfId="15439" xr:uid="{60031AE8-5BD0-4F7B-A476-A18EE567D52B}"/>
    <cellStyle name="40% - Accent1 7 8" xfId="15440" xr:uid="{43C959F2-5BCC-4AFF-890E-91AA734BC41A}"/>
    <cellStyle name="40% - Accent1 7 8 2" xfId="15441" xr:uid="{65C94C35-2D85-4EDB-92CD-65CEEBFA8B53}"/>
    <cellStyle name="40% - Accent1 7 9" xfId="15442" xr:uid="{7A7C85C1-CBE1-4C1C-9FDB-262A618993BD}"/>
    <cellStyle name="40% - Accent1 7 9 2" xfId="15443" xr:uid="{212E5676-B295-4594-82E3-36B8610C62A5}"/>
    <cellStyle name="40% - Accent1 8" xfId="15444" xr:uid="{1CF7CDD4-6B6E-445D-AC5C-DB0A6807E22E}"/>
    <cellStyle name="40% - Accent1 8 10" xfId="15445" xr:uid="{B6B32DAD-3E28-4C6B-A331-D5BAFE56FDD6}"/>
    <cellStyle name="40% - Accent1 8 11" xfId="15446" xr:uid="{9220EA93-C07A-4FF5-BED2-5B6F8C10963C}"/>
    <cellStyle name="40% - Accent1 8 2" xfId="15447" xr:uid="{1C4DDCDC-9D38-45FC-A2C5-FF9FA4F00A6B}"/>
    <cellStyle name="40% - Accent1 8 2 2" xfId="15448" xr:uid="{CA365146-48CD-402E-AC4B-D1E84F3543C6}"/>
    <cellStyle name="40% - Accent1 8 2 2 2" xfId="15449" xr:uid="{B708C894-C8B9-4CD8-A165-3FEB6FA61355}"/>
    <cellStyle name="40% - Accent1 8 2 2 2 2" xfId="15450" xr:uid="{A08B71D3-E042-4C6B-84D1-A83FA43B6071}"/>
    <cellStyle name="40% - Accent1 8 2 2 3" xfId="15451" xr:uid="{177F6E93-5FE9-480D-A81B-FE285E68DB49}"/>
    <cellStyle name="40% - Accent1 8 2 2 3 2" xfId="15452" xr:uid="{CD91FD97-7590-4E5A-9D9A-4447EC2C0740}"/>
    <cellStyle name="40% - Accent1 8 2 2 4" xfId="15453" xr:uid="{5B048F3C-05DF-408E-AA46-13829B4B398C}"/>
    <cellStyle name="40% - Accent1 8 2 2 4 2" xfId="15454" xr:uid="{C377E568-864F-47F5-89BC-8AF7587912FA}"/>
    <cellStyle name="40% - Accent1 8 2 2 5" xfId="15455" xr:uid="{FDD3AA80-C9EE-431E-A5F9-2528F188F4F0}"/>
    <cellStyle name="40% - Accent1 8 2 2 5 2" xfId="15456" xr:uid="{8949B41C-F926-46A7-AACB-1292D04C80B7}"/>
    <cellStyle name="40% - Accent1 8 2 2 6" xfId="15457" xr:uid="{2F5C813D-7D21-4B05-9C6C-66983C565E54}"/>
    <cellStyle name="40% - Accent1 8 2 3" xfId="15458" xr:uid="{B09D6F8E-B0E7-4A52-AF50-3EC5E7C30CD1}"/>
    <cellStyle name="40% - Accent1 8 2 3 2" xfId="15459" xr:uid="{BEBE2031-DA90-499C-9322-2571853FF920}"/>
    <cellStyle name="40% - Accent1 8 2 4" xfId="15460" xr:uid="{0BE6C91F-8CDC-463E-8C39-AE1BE247EF2B}"/>
    <cellStyle name="40% - Accent1 8 2 4 2" xfId="15461" xr:uid="{CDAC07F9-C49B-40FA-BF71-43118ED043AC}"/>
    <cellStyle name="40% - Accent1 8 2 5" xfId="15462" xr:uid="{F0EB700D-6FA0-4775-85BE-C7264CFDA83C}"/>
    <cellStyle name="40% - Accent1 8 2 5 2" xfId="15463" xr:uid="{EA5EFB7B-B858-42EA-B061-B34314F99690}"/>
    <cellStyle name="40% - Accent1 8 2 6" xfId="15464" xr:uid="{2CF07B5E-6F5A-445D-A202-2A82ED67273B}"/>
    <cellStyle name="40% - Accent1 8 2 6 2" xfId="15465" xr:uid="{F6036502-9903-48C5-B1F4-2261516FBE69}"/>
    <cellStyle name="40% - Accent1 8 2 7" xfId="15466" xr:uid="{0D7D5D18-16D3-4CED-A9D5-783CBA4A94AB}"/>
    <cellStyle name="40% - Accent1 8 2 7 2" xfId="15467" xr:uid="{829D9AF3-7B90-4792-BE98-3378861114BC}"/>
    <cellStyle name="40% - Accent1 8 2 8" xfId="15468" xr:uid="{5673378A-A788-4CE8-A048-0EB79A8CC92A}"/>
    <cellStyle name="40% - Accent1 8 3" xfId="15469" xr:uid="{3B0A9BD2-80AB-4ECC-8082-4E88020F1390}"/>
    <cellStyle name="40% - Accent1 8 3 2" xfId="15470" xr:uid="{04C53BDF-F5D5-43DD-AF1F-8FAAA81E8ACE}"/>
    <cellStyle name="40% - Accent1 8 3 2 2" xfId="15471" xr:uid="{046F6EE0-251E-49BD-B6A7-D743FE18B8FA}"/>
    <cellStyle name="40% - Accent1 8 3 2 2 2" xfId="15472" xr:uid="{03036FFB-FB3B-4411-9E19-BBEDB06FF57C}"/>
    <cellStyle name="40% - Accent1 8 3 2 3" xfId="15473" xr:uid="{5B97DF51-2471-4682-AE22-52E91BE76F56}"/>
    <cellStyle name="40% - Accent1 8 3 2 3 2" xfId="15474" xr:uid="{399ACD52-D296-4153-B5F8-C5C77180A830}"/>
    <cellStyle name="40% - Accent1 8 3 2 4" xfId="15475" xr:uid="{45D9D359-C61E-4E9C-A3FF-7E00E1475359}"/>
    <cellStyle name="40% - Accent1 8 3 2 4 2" xfId="15476" xr:uid="{A95921E3-D2D3-480D-9DA6-3C17AF651044}"/>
    <cellStyle name="40% - Accent1 8 3 2 5" xfId="15477" xr:uid="{B97ED753-4519-477C-BDEE-A84580E78BC8}"/>
    <cellStyle name="40% - Accent1 8 3 2 5 2" xfId="15478" xr:uid="{9BA32B86-8900-458F-9F21-D31638638748}"/>
    <cellStyle name="40% - Accent1 8 3 2 6" xfId="15479" xr:uid="{CCFC3D92-150F-422B-B70B-714205EE4891}"/>
    <cellStyle name="40% - Accent1 8 3 3" xfId="15480" xr:uid="{BD516982-D7E7-4C0B-ADD2-D3CDE1D0C0DD}"/>
    <cellStyle name="40% - Accent1 8 3 3 2" xfId="15481" xr:uid="{61FC34C5-91BF-427D-B511-43691B24D9B8}"/>
    <cellStyle name="40% - Accent1 8 3 4" xfId="15482" xr:uid="{C14FE0B5-7674-4AE2-82B7-A31DC990A257}"/>
    <cellStyle name="40% - Accent1 8 3 4 2" xfId="15483" xr:uid="{ABF36933-A0CC-4623-AA33-8F428DCBE850}"/>
    <cellStyle name="40% - Accent1 8 3 5" xfId="15484" xr:uid="{65229D8A-2C31-4B0A-A176-E85EBD43C9A2}"/>
    <cellStyle name="40% - Accent1 8 3 5 2" xfId="15485" xr:uid="{D884E3A4-47E2-4604-8CEC-70D187109FAD}"/>
    <cellStyle name="40% - Accent1 8 3 6" xfId="15486" xr:uid="{BFCF8824-D1B5-429A-88FE-E28AEEF8B1B4}"/>
    <cellStyle name="40% - Accent1 8 3 6 2" xfId="15487" xr:uid="{869C58E5-EC00-4AF6-ADFE-97BD7EF01BCF}"/>
    <cellStyle name="40% - Accent1 8 3 7" xfId="15488" xr:uid="{0EB73452-95CD-4A24-8DE2-B942690C7413}"/>
    <cellStyle name="40% - Accent1 8 3 7 2" xfId="15489" xr:uid="{BB52FB82-EEDB-4517-82B5-629FC6115C49}"/>
    <cellStyle name="40% - Accent1 8 3 8" xfId="15490" xr:uid="{C77286EA-B281-440B-A214-EE0E30EDAA94}"/>
    <cellStyle name="40% - Accent1 8 4" xfId="15491" xr:uid="{BF9ECA76-5722-4A33-A877-B29C99CF7DBC}"/>
    <cellStyle name="40% - Accent1 8 4 2" xfId="15492" xr:uid="{DB953BF4-3087-43BE-A8F1-DA0BFAC8D192}"/>
    <cellStyle name="40% - Accent1 8 4 2 2" xfId="15493" xr:uid="{58E91BE1-7EFE-4789-8B3E-DF01FA45445A}"/>
    <cellStyle name="40% - Accent1 8 4 3" xfId="15494" xr:uid="{BF729037-7B00-46EF-A157-E0CFAB917C2E}"/>
    <cellStyle name="40% - Accent1 8 4 3 2" xfId="15495" xr:uid="{92E10DCE-698D-4EAA-B9FE-0F3B6721D1CB}"/>
    <cellStyle name="40% - Accent1 8 4 4" xfId="15496" xr:uid="{3F34B3E1-39AE-472E-A2D4-8D43CE59C921}"/>
    <cellStyle name="40% - Accent1 8 4 4 2" xfId="15497" xr:uid="{9168CEB3-391F-4C14-9676-E04893C8969E}"/>
    <cellStyle name="40% - Accent1 8 4 5" xfId="15498" xr:uid="{FB8230BB-A0B0-487D-8D26-E94CC95573C7}"/>
    <cellStyle name="40% - Accent1 8 4 5 2" xfId="15499" xr:uid="{0C815F9F-EF0C-49B2-AE0A-3FC1B25EBFDE}"/>
    <cellStyle name="40% - Accent1 8 4 6" xfId="15500" xr:uid="{5C214128-113A-427E-BC8E-EAF6D3967E2F}"/>
    <cellStyle name="40% - Accent1 8 5" xfId="15501" xr:uid="{2A29FC1B-FB03-4142-B8B0-A3CE99470A99}"/>
    <cellStyle name="40% - Accent1 8 5 2" xfId="15502" xr:uid="{E407D9A6-97C6-41D5-9C50-980BE1358EFE}"/>
    <cellStyle name="40% - Accent1 8 6" xfId="15503" xr:uid="{B31F4DA7-2A70-4026-A398-75B6320C9543}"/>
    <cellStyle name="40% - Accent1 8 6 2" xfId="15504" xr:uid="{7FB044A9-DF47-4251-AC8C-A539130C2597}"/>
    <cellStyle name="40% - Accent1 8 7" xfId="15505" xr:uid="{4BB55E67-B2E0-4CCF-9A3F-AAAA1D5CD639}"/>
    <cellStyle name="40% - Accent1 8 7 2" xfId="15506" xr:uid="{6DC56456-9B27-46B2-8256-E92323044B3C}"/>
    <cellStyle name="40% - Accent1 8 8" xfId="15507" xr:uid="{7262BDD7-2D51-4A31-8091-164AB62C84C8}"/>
    <cellStyle name="40% - Accent1 8 8 2" xfId="15508" xr:uid="{0270C992-5579-4EA2-A3AE-BDCA7805F79B}"/>
    <cellStyle name="40% - Accent1 8 9" xfId="15509" xr:uid="{47F1FBC6-286C-49A6-B390-28A6E3444424}"/>
    <cellStyle name="40% - Accent1 8 9 2" xfId="15510" xr:uid="{15AD2095-61AD-43BE-B511-09C78C0FDA35}"/>
    <cellStyle name="40% - Accent1 9" xfId="15511" xr:uid="{97056CA2-6D1E-4960-82AE-C2B04156946C}"/>
    <cellStyle name="40% - Accent1 9 10" xfId="15512" xr:uid="{056D6306-D178-40E8-AF3A-5106A4E32437}"/>
    <cellStyle name="40% - Accent1 9 2" xfId="15513" xr:uid="{8E34685B-7D49-48C5-B270-7C19B2F669F6}"/>
    <cellStyle name="40% - Accent1 9 2 2" xfId="15514" xr:uid="{C7CA17F8-E943-471D-8308-513C1A214FD4}"/>
    <cellStyle name="40% - Accent1 9 2 2 2" xfId="15515" xr:uid="{AC43B05D-3172-439B-AD96-274B14C8B97B}"/>
    <cellStyle name="40% - Accent1 9 2 2 2 2" xfId="15516" xr:uid="{0C89D5DB-7ED4-41B4-B7A4-FB389F69CEB5}"/>
    <cellStyle name="40% - Accent1 9 2 2 3" xfId="15517" xr:uid="{AFA2E971-D8AD-404A-8466-4CC1209555E3}"/>
    <cellStyle name="40% - Accent1 9 2 2 3 2" xfId="15518" xr:uid="{F2301993-D068-49E3-9A41-7C18F66B1446}"/>
    <cellStyle name="40% - Accent1 9 2 2 4" xfId="15519" xr:uid="{8BD3C1F6-D2B8-4B00-822E-195FF205F729}"/>
    <cellStyle name="40% - Accent1 9 2 2 4 2" xfId="15520" xr:uid="{2A753CE9-73C3-4240-AF53-202EF7F90C90}"/>
    <cellStyle name="40% - Accent1 9 2 2 5" xfId="15521" xr:uid="{3737CC9E-E816-4223-9055-7E35E17C4BC8}"/>
    <cellStyle name="40% - Accent1 9 2 2 5 2" xfId="15522" xr:uid="{50A14C04-4450-4A1E-BD8E-21FDA4235C8E}"/>
    <cellStyle name="40% - Accent1 9 2 2 6" xfId="15523" xr:uid="{3A07DAD1-58D3-441B-9CE1-FAB1D5435240}"/>
    <cellStyle name="40% - Accent1 9 2 3" xfId="15524" xr:uid="{8CF3DC50-ED41-49FF-8CCC-0C63196D474C}"/>
    <cellStyle name="40% - Accent1 9 2 3 2" xfId="15525" xr:uid="{EFEE053E-859D-4F5A-8F89-5953214BB1F7}"/>
    <cellStyle name="40% - Accent1 9 2 4" xfId="15526" xr:uid="{3161801C-B98F-4567-B64B-F76B9E91C739}"/>
    <cellStyle name="40% - Accent1 9 2 4 2" xfId="15527" xr:uid="{757A905D-8102-4477-827B-32FC91C421B4}"/>
    <cellStyle name="40% - Accent1 9 2 5" xfId="15528" xr:uid="{4B0A8E84-A04D-4A21-8972-014C6DEE7A18}"/>
    <cellStyle name="40% - Accent1 9 2 5 2" xfId="15529" xr:uid="{38F66621-A704-4D1F-BFE4-7AEB82772AD0}"/>
    <cellStyle name="40% - Accent1 9 2 6" xfId="15530" xr:uid="{AFA9B525-BB1E-4A64-8210-75B8E4C170E9}"/>
    <cellStyle name="40% - Accent1 9 2 6 2" xfId="15531" xr:uid="{FB7093CF-E182-4CB1-8644-754C582D6FBB}"/>
    <cellStyle name="40% - Accent1 9 2 7" xfId="15532" xr:uid="{E3578390-7DCC-426F-8047-6E5A49BC8EF2}"/>
    <cellStyle name="40% - Accent1 9 2 7 2" xfId="15533" xr:uid="{0C87E6EA-AE59-4ACC-A614-B9FB999FE7F6}"/>
    <cellStyle name="40% - Accent1 9 2 8" xfId="15534" xr:uid="{5E85268A-4605-4D8B-BD4C-FD939F2BE782}"/>
    <cellStyle name="40% - Accent1 9 3" xfId="15535" xr:uid="{13F884AB-40C8-40A0-AB02-923D1CEDD68F}"/>
    <cellStyle name="40% - Accent1 9 3 2" xfId="15536" xr:uid="{57DD5325-299D-4E1F-8BDB-DC6961D0C7B9}"/>
    <cellStyle name="40% - Accent1 9 3 2 2" xfId="15537" xr:uid="{E63D5D3C-8F2F-418E-8B55-2F2256A26C9E}"/>
    <cellStyle name="40% - Accent1 9 3 2 2 2" xfId="15538" xr:uid="{6ED44992-1CFD-4536-B8C4-E4D333E1C0B5}"/>
    <cellStyle name="40% - Accent1 9 3 2 3" xfId="15539" xr:uid="{548F40EB-FA0C-4E1A-A854-4D4DFCDF55F4}"/>
    <cellStyle name="40% - Accent1 9 3 2 3 2" xfId="15540" xr:uid="{BCDDA0BC-7354-4016-B161-96165CF21CD4}"/>
    <cellStyle name="40% - Accent1 9 3 2 4" xfId="15541" xr:uid="{8F98B5F9-99A9-4C80-90FE-B7A1C0C0B41A}"/>
    <cellStyle name="40% - Accent1 9 3 2 4 2" xfId="15542" xr:uid="{21FD7E5D-812B-4281-91AF-B3588E989BC6}"/>
    <cellStyle name="40% - Accent1 9 3 2 5" xfId="15543" xr:uid="{8FD207DF-D104-4563-B8BF-3BF29B9E1D97}"/>
    <cellStyle name="40% - Accent1 9 3 2 5 2" xfId="15544" xr:uid="{B0D5176C-7ECE-420C-8924-BC9B69607208}"/>
    <cellStyle name="40% - Accent1 9 3 2 6" xfId="15545" xr:uid="{BC789BAD-BCA5-42B8-99B5-08EAC84A6B53}"/>
    <cellStyle name="40% - Accent1 9 3 3" xfId="15546" xr:uid="{CF3ED1EC-DEF4-4992-A5AA-147F9C82FFAF}"/>
    <cellStyle name="40% - Accent1 9 3 3 2" xfId="15547" xr:uid="{E3E65951-22C7-41F2-B1E7-867BE34C5CC3}"/>
    <cellStyle name="40% - Accent1 9 3 4" xfId="15548" xr:uid="{3B2E4E62-B07D-4BC9-B6A9-A901515351B6}"/>
    <cellStyle name="40% - Accent1 9 3 4 2" xfId="15549" xr:uid="{4B79E462-51D4-466E-A810-6CF6F06B3269}"/>
    <cellStyle name="40% - Accent1 9 3 5" xfId="15550" xr:uid="{A102B2B8-54BD-4FBC-82E8-2D94EE650642}"/>
    <cellStyle name="40% - Accent1 9 3 5 2" xfId="15551" xr:uid="{A59A518C-3F84-4DB9-989F-3D5A694B6A52}"/>
    <cellStyle name="40% - Accent1 9 3 6" xfId="15552" xr:uid="{AF856532-8E0E-4A40-8485-232EE776B76B}"/>
    <cellStyle name="40% - Accent1 9 3 6 2" xfId="15553" xr:uid="{A37188B3-8C46-4744-B9A8-73B4E69A5758}"/>
    <cellStyle name="40% - Accent1 9 3 7" xfId="15554" xr:uid="{969F3CB7-A298-4662-A652-BF6D16F6C916}"/>
    <cellStyle name="40% - Accent1 9 3 7 2" xfId="15555" xr:uid="{57037AD7-FB48-4480-B4C0-0358119CE6DA}"/>
    <cellStyle name="40% - Accent1 9 3 8" xfId="15556" xr:uid="{264ECB5F-F0AA-47EC-B283-639326CFA5A1}"/>
    <cellStyle name="40% - Accent1 9 4" xfId="15557" xr:uid="{F05E8C0A-65D3-44C6-956B-7F9D5E513FD0}"/>
    <cellStyle name="40% - Accent1 9 4 2" xfId="15558" xr:uid="{3325D0A4-1D09-40F7-88D1-375448944B0D}"/>
    <cellStyle name="40% - Accent1 9 4 2 2" xfId="15559" xr:uid="{C21721CB-AA9B-4ED1-B9CF-0517CB9B3C64}"/>
    <cellStyle name="40% - Accent1 9 4 3" xfId="15560" xr:uid="{73D99704-FD00-490A-B615-1531D179B812}"/>
    <cellStyle name="40% - Accent1 9 4 3 2" xfId="15561" xr:uid="{D8084CBF-18B4-4B59-9B87-64D84D1F861F}"/>
    <cellStyle name="40% - Accent1 9 4 4" xfId="15562" xr:uid="{55B855FB-9FBE-4FCB-A12D-86AC0D39F415}"/>
    <cellStyle name="40% - Accent1 9 4 4 2" xfId="15563" xr:uid="{0F7D6696-6EDA-4578-AD7F-FF1DD7BBA4D7}"/>
    <cellStyle name="40% - Accent1 9 4 5" xfId="15564" xr:uid="{B5F0585D-FE4B-4386-9CBE-E355BED69443}"/>
    <cellStyle name="40% - Accent1 9 4 5 2" xfId="15565" xr:uid="{6F012F34-CF8A-4E51-A4D4-31E1B2E77562}"/>
    <cellStyle name="40% - Accent1 9 4 6" xfId="15566" xr:uid="{E559ECEE-DC8E-4D9A-A49F-018D8AE2BA03}"/>
    <cellStyle name="40% - Accent1 9 5" xfId="15567" xr:uid="{9599992A-06F7-4400-ABA3-0955069BCA33}"/>
    <cellStyle name="40% - Accent1 9 5 2" xfId="15568" xr:uid="{4FDF3A4A-ACF5-4E03-ABFD-43D097BB2D68}"/>
    <cellStyle name="40% - Accent1 9 6" xfId="15569" xr:uid="{C20538C6-532F-4018-84AE-B2AF2AEC7ED8}"/>
    <cellStyle name="40% - Accent1 9 6 2" xfId="15570" xr:uid="{C2F0B1EC-521A-456C-A68D-BB1F9AB3E672}"/>
    <cellStyle name="40% - Accent1 9 7" xfId="15571" xr:uid="{237E4E6D-F07B-4EA8-9080-2E968015F8E6}"/>
    <cellStyle name="40% - Accent1 9 7 2" xfId="15572" xr:uid="{CAE29238-6C0D-4F38-ADF8-F43F1D0C83C0}"/>
    <cellStyle name="40% - Accent1 9 8" xfId="15573" xr:uid="{21BFC166-C389-4E76-A553-334422A2295A}"/>
    <cellStyle name="40% - Accent1 9 8 2" xfId="15574" xr:uid="{56D46801-55F3-4F43-8B32-045EBDD0CA3A}"/>
    <cellStyle name="40% - Accent1 9 9" xfId="15575" xr:uid="{18DFA76C-A7C4-4A1D-8CEF-3CC8FF30C29B}"/>
    <cellStyle name="40% - Accent1 9 9 2" xfId="15576" xr:uid="{45AA428D-28A0-41C8-9ACA-387B054FAFB6}"/>
    <cellStyle name="40% - Accent2" xfId="15577" builtinId="35" customBuiltin="1"/>
    <cellStyle name="40% - Accent2 10" xfId="15578" xr:uid="{4EE9747F-7791-4E9C-A6B5-30688057D1ED}"/>
    <cellStyle name="40% - Accent2 10 10" xfId="15579" xr:uid="{0BBD229A-6D0D-433F-9E1B-3CFB5E3C48CF}"/>
    <cellStyle name="40% - Accent2 10 2" xfId="15580" xr:uid="{648F8243-D979-4C37-9325-3B12879A2B5C}"/>
    <cellStyle name="40% - Accent2 10 2 2" xfId="15581" xr:uid="{8C012565-CEE7-44F9-BF5F-9ED73522120E}"/>
    <cellStyle name="40% - Accent2 10 2 2 2" xfId="15582" xr:uid="{232A72A6-F4AD-42EE-AB77-B8221E74ECF9}"/>
    <cellStyle name="40% - Accent2 10 2 2 2 2" xfId="15583" xr:uid="{7E9AB526-0166-4E78-B634-4C616E113AD2}"/>
    <cellStyle name="40% - Accent2 10 2 2 3" xfId="15584" xr:uid="{C61C9F6A-F917-40D8-9E78-B669DAC45854}"/>
    <cellStyle name="40% - Accent2 10 2 2 3 2" xfId="15585" xr:uid="{CB29C27D-6489-4297-89BB-AAD06C617016}"/>
    <cellStyle name="40% - Accent2 10 2 2 4" xfId="15586" xr:uid="{B60DB8ED-7B5E-40CE-87FB-943609C04963}"/>
    <cellStyle name="40% - Accent2 10 2 3" xfId="15587" xr:uid="{26AD75E4-E681-4F62-9962-46D1532A1D9F}"/>
    <cellStyle name="40% - Accent2 10 2 3 2" xfId="15588" xr:uid="{13C11F41-62E6-4857-A35C-B455F177E29C}"/>
    <cellStyle name="40% - Accent2 10 2 4" xfId="15589" xr:uid="{D162D25D-5961-491D-A092-FC683F50456D}"/>
    <cellStyle name="40% - Accent2 10 2 4 2" xfId="15590" xr:uid="{D9632C00-0C9D-4F41-BF47-9AC1264783B3}"/>
    <cellStyle name="40% - Accent2 10 2 5" xfId="15591" xr:uid="{CF217043-15FA-4FA5-9AE6-1AE0E1CFF3B0}"/>
    <cellStyle name="40% - Accent2 10 2 5 2" xfId="15592" xr:uid="{7DA8CA62-9016-49E3-96BC-A76F5DE27E7D}"/>
    <cellStyle name="40% - Accent2 10 2 6" xfId="15593" xr:uid="{B21FDAC5-0454-4E9A-BFC9-5A372BD9AD4D}"/>
    <cellStyle name="40% - Accent2 10 2 6 2" xfId="15594" xr:uid="{CC3A67E5-797A-425C-A023-F760555CE723}"/>
    <cellStyle name="40% - Accent2 10 2 7" xfId="15595" xr:uid="{0BC55EF0-3A8E-41EB-9CA0-7ACBB8B6C67E}"/>
    <cellStyle name="40% - Accent2 10 2 7 2" xfId="15596" xr:uid="{6F43AD55-D2FA-4340-920A-4A3D5FA7CF53}"/>
    <cellStyle name="40% - Accent2 10 2 8" xfId="15597" xr:uid="{7427D985-05FB-4FA2-8A1D-E430100148F4}"/>
    <cellStyle name="40% - Accent2 10 3" xfId="15598" xr:uid="{B1FFB1EE-0C7F-4350-B875-D07F51B890F0}"/>
    <cellStyle name="40% - Accent2 10 3 2" xfId="15599" xr:uid="{EE7F5F30-F926-4C97-82CD-A40A2565FB4F}"/>
    <cellStyle name="40% - Accent2 10 3 2 2" xfId="15600" xr:uid="{E3561AA7-4F37-4E1F-8C57-8854935DD651}"/>
    <cellStyle name="40% - Accent2 10 3 2 2 2" xfId="15601" xr:uid="{4AE24013-1441-401A-9A0C-9A24DD836E24}"/>
    <cellStyle name="40% - Accent2 10 3 2 3" xfId="15602" xr:uid="{2EA48E87-B47E-42C7-80E1-A132C948CB8C}"/>
    <cellStyle name="40% - Accent2 10 3 2 3 2" xfId="15603" xr:uid="{4CF70F57-EE93-404B-9ABC-21CF675B8159}"/>
    <cellStyle name="40% - Accent2 10 3 2 4" xfId="15604" xr:uid="{5058D3C8-5FC8-4435-B836-6C388D32649F}"/>
    <cellStyle name="40% - Accent2 10 3 3" xfId="15605" xr:uid="{86FD1CEE-5E7E-4730-B329-5BDADC6A9A44}"/>
    <cellStyle name="40% - Accent2 10 3 3 2" xfId="15606" xr:uid="{65299F77-B4B8-4B1F-BABA-1CA7E9F280DF}"/>
    <cellStyle name="40% - Accent2 10 3 4" xfId="15607" xr:uid="{FB2FC9BE-6546-46F7-B17A-DF1F4E2AA5CB}"/>
    <cellStyle name="40% - Accent2 10 3 4 2" xfId="15608" xr:uid="{B0113F40-32D6-42C4-AB19-0B2F6792DA9D}"/>
    <cellStyle name="40% - Accent2 10 3 5" xfId="15609" xr:uid="{DF5D3A6E-FDCE-4F91-9B16-84B88CFD7F25}"/>
    <cellStyle name="40% - Accent2 10 3 5 2" xfId="15610" xr:uid="{3AEEE60B-B3D8-424F-9B18-D74CFD8F1E62}"/>
    <cellStyle name="40% - Accent2 10 3 6" xfId="15611" xr:uid="{6C1F663F-A0DE-4DBB-82D4-CABF8A5BE45D}"/>
    <cellStyle name="40% - Accent2 10 4" xfId="15612" xr:uid="{CC787706-BBDC-4367-9947-BCD0EE8A511E}"/>
    <cellStyle name="40% - Accent2 10 4 2" xfId="15613" xr:uid="{22634316-D524-4835-A396-1ABC02AA0909}"/>
    <cellStyle name="40% - Accent2 10 4 2 2" xfId="15614" xr:uid="{8B991E9C-7032-452B-9A67-33B81C14A634}"/>
    <cellStyle name="40% - Accent2 10 4 3" xfId="15615" xr:uid="{4E4956F4-63C5-4203-97CA-7BFFDC5B5C2D}"/>
    <cellStyle name="40% - Accent2 10 4 3 2" xfId="15616" xr:uid="{791FF482-E292-4F00-BBB1-5F158D20D555}"/>
    <cellStyle name="40% - Accent2 10 4 4" xfId="15617" xr:uid="{9C09A039-6226-4825-8923-B611585531C0}"/>
    <cellStyle name="40% - Accent2 10 5" xfId="15618" xr:uid="{64D2B2A2-B781-4527-B61B-AE74309A5C54}"/>
    <cellStyle name="40% - Accent2 10 5 2" xfId="15619" xr:uid="{14715558-C0C4-4709-A6D9-BF564B9B1AE8}"/>
    <cellStyle name="40% - Accent2 10 6" xfId="15620" xr:uid="{32AEADC8-C12F-48D0-BE15-2BC30D7F518C}"/>
    <cellStyle name="40% - Accent2 10 6 2" xfId="15621" xr:uid="{1AEC417E-0B31-432D-8EA1-AB91258E813A}"/>
    <cellStyle name="40% - Accent2 10 7" xfId="15622" xr:uid="{26219197-263D-4138-A637-B0B8C07F05FA}"/>
    <cellStyle name="40% - Accent2 10 7 2" xfId="15623" xr:uid="{8CA92E6F-366E-4652-B458-F8C904608211}"/>
    <cellStyle name="40% - Accent2 10 8" xfId="15624" xr:uid="{D98AB4D4-1A80-40CA-BD4A-EB05E90C1863}"/>
    <cellStyle name="40% - Accent2 10 8 2" xfId="15625" xr:uid="{32F8130B-5916-4CCC-8AE2-326FDF28F535}"/>
    <cellStyle name="40% - Accent2 10 9" xfId="15626" xr:uid="{1B1587FF-9A10-42B9-AE59-029952EDEF71}"/>
    <cellStyle name="40% - Accent2 10 9 2" xfId="15627" xr:uid="{64B22C55-13EC-4F7E-B616-FF85CB8049CD}"/>
    <cellStyle name="40% - Accent2 11" xfId="15628" xr:uid="{AF518D96-33D6-4AB5-ACE3-3C210B625ED1}"/>
    <cellStyle name="40% - Accent2 11 10" xfId="15629" xr:uid="{8762503D-711A-49F8-9B08-D8DA18F1F797}"/>
    <cellStyle name="40% - Accent2 11 2" xfId="15630" xr:uid="{A2065B4E-305A-46C6-B7D7-309E0742E0E7}"/>
    <cellStyle name="40% - Accent2 11 2 2" xfId="15631" xr:uid="{8DF4D167-BD79-4413-9421-D53918DC1F85}"/>
    <cellStyle name="40% - Accent2 11 2 2 2" xfId="15632" xr:uid="{40CF55C3-CE00-4856-B942-84418CAC4A75}"/>
    <cellStyle name="40% - Accent2 11 2 2 2 2" xfId="15633" xr:uid="{A872E6E8-6D17-4F0E-9C78-3B8132CB4F86}"/>
    <cellStyle name="40% - Accent2 11 2 2 3" xfId="15634" xr:uid="{5E5DD230-F4A9-41F8-9349-AF4204F6A86C}"/>
    <cellStyle name="40% - Accent2 11 2 2 3 2" xfId="15635" xr:uid="{FAA8BC6E-CB8C-4F58-AE49-FF58DBD8BF3E}"/>
    <cellStyle name="40% - Accent2 11 2 2 4" xfId="15636" xr:uid="{41CE2F29-57B9-43AF-9284-0A76E8A6F283}"/>
    <cellStyle name="40% - Accent2 11 2 3" xfId="15637" xr:uid="{8CDEAA6C-D932-4BBA-95BE-EF3604E859BA}"/>
    <cellStyle name="40% - Accent2 11 2 3 2" xfId="15638" xr:uid="{554F58E0-75F5-48AF-ABF4-548676568675}"/>
    <cellStyle name="40% - Accent2 11 2 4" xfId="15639" xr:uid="{62A9D7C0-9EB3-41EB-A4A9-AC4B5436A99B}"/>
    <cellStyle name="40% - Accent2 11 2 4 2" xfId="15640" xr:uid="{39947B79-7EAD-4EEF-9C36-3E4671E0DB88}"/>
    <cellStyle name="40% - Accent2 11 2 5" xfId="15641" xr:uid="{03634AE3-5305-464E-90EC-B19BF0FFBABF}"/>
    <cellStyle name="40% - Accent2 11 2 5 2" xfId="15642" xr:uid="{934131E4-C01C-4403-BD68-A8F6D06ED754}"/>
    <cellStyle name="40% - Accent2 11 2 6" xfId="15643" xr:uid="{A82E6291-0808-4251-8F05-7E67D05D0A08}"/>
    <cellStyle name="40% - Accent2 11 2 6 2" xfId="15644" xr:uid="{C203FB4B-AEF0-4B5F-8467-582EA359149A}"/>
    <cellStyle name="40% - Accent2 11 2 7" xfId="15645" xr:uid="{6FDAFF50-FA63-4BDE-A4F8-81EBFE4DB89E}"/>
    <cellStyle name="40% - Accent2 11 2 7 2" xfId="15646" xr:uid="{E70E6D33-F79E-4A38-9F75-E7EAFF8AB9B8}"/>
    <cellStyle name="40% - Accent2 11 2 8" xfId="15647" xr:uid="{4B60B6CE-BD3B-4209-A212-F40395EF2912}"/>
    <cellStyle name="40% - Accent2 11 3" xfId="15648" xr:uid="{ACB6DD76-945C-495D-A81B-EF6B82C06297}"/>
    <cellStyle name="40% - Accent2 11 3 2" xfId="15649" xr:uid="{0C1809AE-B558-4C32-B7E1-A046E0197EC9}"/>
    <cellStyle name="40% - Accent2 11 3 2 2" xfId="15650" xr:uid="{2688CD35-821B-4B57-AAF5-0EBF2DF193BC}"/>
    <cellStyle name="40% - Accent2 11 3 2 2 2" xfId="15651" xr:uid="{FD9E45B2-83CC-4437-870B-76EBD89E8F12}"/>
    <cellStyle name="40% - Accent2 11 3 2 3" xfId="15652" xr:uid="{D4552DE7-C4A7-45AC-B651-3A581D5E1233}"/>
    <cellStyle name="40% - Accent2 11 3 2 3 2" xfId="15653" xr:uid="{5F50BA06-0D65-4267-AC9D-E2B0C133CDB4}"/>
    <cellStyle name="40% - Accent2 11 3 2 4" xfId="15654" xr:uid="{CAA98B1B-E770-4B63-8C44-3799D9085B3E}"/>
    <cellStyle name="40% - Accent2 11 3 3" xfId="15655" xr:uid="{9BC3CFD9-9816-4CA3-8CAF-16CF0DA0C313}"/>
    <cellStyle name="40% - Accent2 11 3 3 2" xfId="15656" xr:uid="{65C8586F-7DD6-46C0-9550-FD53E0D2DB4E}"/>
    <cellStyle name="40% - Accent2 11 3 4" xfId="15657" xr:uid="{2E46A4E9-ECAA-4834-B615-F536C9442CA3}"/>
    <cellStyle name="40% - Accent2 11 3 4 2" xfId="15658" xr:uid="{4E35C65C-6844-429B-AD6E-395A8E4A8951}"/>
    <cellStyle name="40% - Accent2 11 3 5" xfId="15659" xr:uid="{DBDA9125-904E-4B31-99F2-354D11A3834C}"/>
    <cellStyle name="40% - Accent2 11 3 5 2" xfId="15660" xr:uid="{AF7EAD17-E044-47E3-AE0B-172FC9ABC94F}"/>
    <cellStyle name="40% - Accent2 11 3 6" xfId="15661" xr:uid="{B9EC87F0-F05A-4A1C-9E3F-B538D00117CD}"/>
    <cellStyle name="40% - Accent2 11 4" xfId="15662" xr:uid="{B76456E7-28FE-4CB9-ACC6-087AE64DEDB7}"/>
    <cellStyle name="40% - Accent2 11 4 2" xfId="15663" xr:uid="{9A8660D9-8C29-424C-8E91-8F11FBC4B7A8}"/>
    <cellStyle name="40% - Accent2 11 4 2 2" xfId="15664" xr:uid="{47FF23A3-04FD-4F80-834E-325712C0D9F1}"/>
    <cellStyle name="40% - Accent2 11 4 3" xfId="15665" xr:uid="{29AAF62C-448E-486E-A5F1-C8CC9FD7CDB2}"/>
    <cellStyle name="40% - Accent2 11 4 3 2" xfId="15666" xr:uid="{DF16CA2B-B849-4CAB-81D9-4F47D3EBFD15}"/>
    <cellStyle name="40% - Accent2 11 4 4" xfId="15667" xr:uid="{21D5DB1E-A646-43C4-AA88-31820A76CCAD}"/>
    <cellStyle name="40% - Accent2 11 5" xfId="15668" xr:uid="{17807E20-B5BA-4B3F-A9A8-B2529650A3C4}"/>
    <cellStyle name="40% - Accent2 11 5 2" xfId="15669" xr:uid="{2FD143AD-C866-4941-B158-86581F41056C}"/>
    <cellStyle name="40% - Accent2 11 6" xfId="15670" xr:uid="{29550452-763C-4049-B15F-A2EAB7B6CFBF}"/>
    <cellStyle name="40% - Accent2 11 6 2" xfId="15671" xr:uid="{86766A68-15D9-423E-904A-4A5C814CB717}"/>
    <cellStyle name="40% - Accent2 11 7" xfId="15672" xr:uid="{EA702652-6991-4B3A-9F7A-FC4B210F9C81}"/>
    <cellStyle name="40% - Accent2 11 7 2" xfId="15673" xr:uid="{89684AB9-10C2-4BB8-B0FB-6F79A09A0BC4}"/>
    <cellStyle name="40% - Accent2 11 8" xfId="15674" xr:uid="{555EF7C0-0AB3-4280-8CE9-6620099E9220}"/>
    <cellStyle name="40% - Accent2 11 8 2" xfId="15675" xr:uid="{E204376D-EA74-4D77-8C65-82B9D4BFB238}"/>
    <cellStyle name="40% - Accent2 11 9" xfId="15676" xr:uid="{9385E11C-428A-4BD2-8D7A-10A6BC424113}"/>
    <cellStyle name="40% - Accent2 11 9 2" xfId="15677" xr:uid="{34A16725-91F5-4940-97E9-87E6CE2F3200}"/>
    <cellStyle name="40% - Accent2 12" xfId="15678" xr:uid="{CF0CF56F-1E2D-41D9-86DA-205C11334DDB}"/>
    <cellStyle name="40% - Accent2 12 10" xfId="15679" xr:uid="{E843A700-D13F-420C-AAC3-93FFE9648B99}"/>
    <cellStyle name="40% - Accent2 12 2" xfId="15680" xr:uid="{36DC0C38-CECB-47A0-8A41-AC4DCA8E6FBB}"/>
    <cellStyle name="40% - Accent2 12 2 2" xfId="15681" xr:uid="{27259C15-4D72-41EE-A477-D8554A03164A}"/>
    <cellStyle name="40% - Accent2 12 2 2 2" xfId="15682" xr:uid="{58CA017E-A432-4329-8CA6-2350808815E4}"/>
    <cellStyle name="40% - Accent2 12 2 2 2 2" xfId="15683" xr:uid="{6DEEBE5E-D0EA-4401-AD1B-6F90BA029BCA}"/>
    <cellStyle name="40% - Accent2 12 2 2 3" xfId="15684" xr:uid="{89EADCBB-ECE9-4D86-9F0E-658EA80B4052}"/>
    <cellStyle name="40% - Accent2 12 2 2 3 2" xfId="15685" xr:uid="{0C3EB54B-F4D6-4E03-B2AF-66C1BEDC8150}"/>
    <cellStyle name="40% - Accent2 12 2 2 4" xfId="15686" xr:uid="{B10E8F7F-598A-4FA2-9379-549247F8E446}"/>
    <cellStyle name="40% - Accent2 12 2 3" xfId="15687" xr:uid="{26C8434F-0039-4063-B43E-BCB0217028D5}"/>
    <cellStyle name="40% - Accent2 12 2 3 2" xfId="15688" xr:uid="{136497E8-7160-4133-A6D4-197780953376}"/>
    <cellStyle name="40% - Accent2 12 2 4" xfId="15689" xr:uid="{6423AAB3-9A3F-4A7E-9B83-B6745451C200}"/>
    <cellStyle name="40% - Accent2 12 2 4 2" xfId="15690" xr:uid="{B5EF1F0C-81C0-4F6F-AB1C-4D45019047AE}"/>
    <cellStyle name="40% - Accent2 12 2 5" xfId="15691" xr:uid="{E84F9E94-F0A0-4694-93A6-AFE2D3460E14}"/>
    <cellStyle name="40% - Accent2 12 2 5 2" xfId="15692" xr:uid="{F81AC617-6B10-4227-A70D-F35F00D4F61B}"/>
    <cellStyle name="40% - Accent2 12 2 6" xfId="15693" xr:uid="{BAAA3CB7-82B3-4CF1-9A90-8CABD545B185}"/>
    <cellStyle name="40% - Accent2 12 2 6 2" xfId="15694" xr:uid="{8AFBD0BB-5F1F-4DB6-A849-09CA85121DDE}"/>
    <cellStyle name="40% - Accent2 12 2 7" xfId="15695" xr:uid="{71839294-3128-437F-9D35-6204433EAD9B}"/>
    <cellStyle name="40% - Accent2 12 2 7 2" xfId="15696" xr:uid="{A4641868-1CFA-4F77-A625-E7C97B82BE63}"/>
    <cellStyle name="40% - Accent2 12 2 8" xfId="15697" xr:uid="{7006BE90-1821-4157-AE5F-7DA11CEDF366}"/>
    <cellStyle name="40% - Accent2 12 3" xfId="15698" xr:uid="{2FC24D73-0D64-4299-8F3D-6F26E8A53D54}"/>
    <cellStyle name="40% - Accent2 12 3 2" xfId="15699" xr:uid="{D3F4AD70-3B06-4281-9D7B-93E6A2389727}"/>
    <cellStyle name="40% - Accent2 12 3 2 2" xfId="15700" xr:uid="{BBE84E41-7A81-409F-9C62-8925019F8E3B}"/>
    <cellStyle name="40% - Accent2 12 3 2 2 2" xfId="15701" xr:uid="{72B5C3C2-94B6-4DBF-BF97-CF8B323BE765}"/>
    <cellStyle name="40% - Accent2 12 3 2 3" xfId="15702" xr:uid="{2B352649-E55B-4BC9-B06C-8FFA6E6F36A4}"/>
    <cellStyle name="40% - Accent2 12 3 2 3 2" xfId="15703" xr:uid="{9BBAE196-CE5C-4723-8422-4CF32123A4AE}"/>
    <cellStyle name="40% - Accent2 12 3 2 4" xfId="15704" xr:uid="{7E5B5A84-1185-4670-848E-E8FE010C8CCD}"/>
    <cellStyle name="40% - Accent2 12 3 3" xfId="15705" xr:uid="{EB138C9B-B17C-4EDC-84E2-9D2164327A43}"/>
    <cellStyle name="40% - Accent2 12 3 3 2" xfId="15706" xr:uid="{9D01D5F7-1900-4E48-8692-D4CF455265B9}"/>
    <cellStyle name="40% - Accent2 12 3 4" xfId="15707" xr:uid="{2F211E4F-57B1-4E55-A73F-F570176E9015}"/>
    <cellStyle name="40% - Accent2 12 3 4 2" xfId="15708" xr:uid="{566A1E31-0270-474C-B2E6-33D495DFD86C}"/>
    <cellStyle name="40% - Accent2 12 3 5" xfId="15709" xr:uid="{AE94221D-500E-4BF8-AF42-F03F86221EB1}"/>
    <cellStyle name="40% - Accent2 12 3 5 2" xfId="15710" xr:uid="{69B12E9B-D95D-4511-9CAE-A977BA1AFC5F}"/>
    <cellStyle name="40% - Accent2 12 3 6" xfId="15711" xr:uid="{0D48E22E-F926-48A4-85FA-CD0F56F30458}"/>
    <cellStyle name="40% - Accent2 12 4" xfId="15712" xr:uid="{26C855AD-58C5-4D56-BD4B-506B6F4B93D6}"/>
    <cellStyle name="40% - Accent2 12 4 2" xfId="15713" xr:uid="{084933E6-13E6-405E-B3F3-7B8F16C40386}"/>
    <cellStyle name="40% - Accent2 12 4 2 2" xfId="15714" xr:uid="{9D761BAF-EC83-40E9-8E51-D09939EED7F4}"/>
    <cellStyle name="40% - Accent2 12 4 3" xfId="15715" xr:uid="{D6F64BFD-A0FF-4D0A-B8A0-39BA9D0D487C}"/>
    <cellStyle name="40% - Accent2 12 4 3 2" xfId="15716" xr:uid="{A0F221E2-0FA4-47D7-A6FC-D4B8804013ED}"/>
    <cellStyle name="40% - Accent2 12 4 4" xfId="15717" xr:uid="{C8748754-916A-4F54-A481-5F99E222758E}"/>
    <cellStyle name="40% - Accent2 12 5" xfId="15718" xr:uid="{AFD3F66C-E0BD-4058-BD32-9599854CC843}"/>
    <cellStyle name="40% - Accent2 12 5 2" xfId="15719" xr:uid="{4B7A7FF9-10C0-47F9-8AFB-D82E77DC67CC}"/>
    <cellStyle name="40% - Accent2 12 6" xfId="15720" xr:uid="{3B5C1C9E-0EFF-4DE6-964B-A1C7D97F5151}"/>
    <cellStyle name="40% - Accent2 12 6 2" xfId="15721" xr:uid="{9364CC52-4E08-4AE1-A75A-60BB3A091448}"/>
    <cellStyle name="40% - Accent2 12 7" xfId="15722" xr:uid="{6247849C-A7E4-4E0A-BA2A-D8989DCA817B}"/>
    <cellStyle name="40% - Accent2 12 7 2" xfId="15723" xr:uid="{E2C8F941-BDCF-4C4C-99EE-A73097EF8305}"/>
    <cellStyle name="40% - Accent2 12 8" xfId="15724" xr:uid="{438ADCF9-17D5-44DE-9834-0E6EE18CAD4C}"/>
    <cellStyle name="40% - Accent2 12 8 2" xfId="15725" xr:uid="{FB3A9988-6740-498A-9481-4B5A36CD9966}"/>
    <cellStyle name="40% - Accent2 12 9" xfId="15726" xr:uid="{46773FD4-F601-4B53-B7EB-75F99BD474A8}"/>
    <cellStyle name="40% - Accent2 12 9 2" xfId="15727" xr:uid="{834133C5-9655-4564-8AD3-D629E3B2A928}"/>
    <cellStyle name="40% - Accent2 13" xfId="15728" xr:uid="{3A1C71AF-689F-4788-BC27-8C2F53AC21E7}"/>
    <cellStyle name="40% - Accent2 13 10" xfId="15729" xr:uid="{1748F3E2-41C0-40F9-9519-AA83413F2316}"/>
    <cellStyle name="40% - Accent2 13 2" xfId="15730" xr:uid="{B60EFB55-ACB2-4C4C-80C7-04804EEAEA62}"/>
    <cellStyle name="40% - Accent2 13 2 2" xfId="15731" xr:uid="{2A250354-92F9-444B-8658-CE7D49C2B635}"/>
    <cellStyle name="40% - Accent2 13 2 2 2" xfId="15732" xr:uid="{E196BF67-5A7C-4E10-93E6-5DD16581156F}"/>
    <cellStyle name="40% - Accent2 13 2 2 2 2" xfId="15733" xr:uid="{F873642B-3951-4B5F-A9F0-C48816E851D9}"/>
    <cellStyle name="40% - Accent2 13 2 2 3" xfId="15734" xr:uid="{F757217E-9574-4C6F-B407-67D977C26929}"/>
    <cellStyle name="40% - Accent2 13 2 2 3 2" xfId="15735" xr:uid="{8430D069-C556-4C82-9B6A-9CB8E0D225C6}"/>
    <cellStyle name="40% - Accent2 13 2 2 4" xfId="15736" xr:uid="{EEFAE6FA-4788-488C-9725-2B5CA81A8F8A}"/>
    <cellStyle name="40% - Accent2 13 2 3" xfId="15737" xr:uid="{649D324F-4BCD-4CFA-9BDA-977EAF5656A4}"/>
    <cellStyle name="40% - Accent2 13 2 3 2" xfId="15738" xr:uid="{A4648D04-02B3-4B10-9801-C3C0433225D1}"/>
    <cellStyle name="40% - Accent2 13 2 4" xfId="15739" xr:uid="{AE47F72D-C386-449F-9259-FADB043D3BEA}"/>
    <cellStyle name="40% - Accent2 13 2 4 2" xfId="15740" xr:uid="{175693FD-E88B-4D89-8C4F-8539956F51B3}"/>
    <cellStyle name="40% - Accent2 13 2 5" xfId="15741" xr:uid="{7F667003-DF29-4E86-B53B-E0EE70809B1B}"/>
    <cellStyle name="40% - Accent2 13 2 5 2" xfId="15742" xr:uid="{69E608E9-AB77-44F6-AE48-A6689B560A57}"/>
    <cellStyle name="40% - Accent2 13 2 6" xfId="15743" xr:uid="{AA2B5E00-953B-4914-BAD5-36F842CC9E19}"/>
    <cellStyle name="40% - Accent2 13 2 6 2" xfId="15744" xr:uid="{65792B16-A42F-4537-BFFD-7D6F87E5FD20}"/>
    <cellStyle name="40% - Accent2 13 2 7" xfId="15745" xr:uid="{E04817E1-BEFA-4965-A2DA-646900E239DA}"/>
    <cellStyle name="40% - Accent2 13 2 7 2" xfId="15746" xr:uid="{C3922D32-E3B8-4277-B8BC-3C8EA7A5B647}"/>
    <cellStyle name="40% - Accent2 13 2 8" xfId="15747" xr:uid="{CA3B052F-9460-4DE0-BD98-1654AA3A22BF}"/>
    <cellStyle name="40% - Accent2 13 3" xfId="15748" xr:uid="{F853CC70-50B3-4AC8-82CA-8C4A75CF2140}"/>
    <cellStyle name="40% - Accent2 13 3 2" xfId="15749" xr:uid="{B8CD6D20-B307-4D2F-8C3D-2010FCD98C7A}"/>
    <cellStyle name="40% - Accent2 13 3 2 2" xfId="15750" xr:uid="{659EA6FA-D2DB-4BC4-8073-2E106C561786}"/>
    <cellStyle name="40% - Accent2 13 3 2 2 2" xfId="15751" xr:uid="{3AB11044-696C-4590-9D8E-44F99D4D4CF2}"/>
    <cellStyle name="40% - Accent2 13 3 2 3" xfId="15752" xr:uid="{3EB1B49E-210A-4019-A646-6ED19F248D6D}"/>
    <cellStyle name="40% - Accent2 13 3 2 3 2" xfId="15753" xr:uid="{AB3D508D-75F6-41EB-8A18-E20C24346F6A}"/>
    <cellStyle name="40% - Accent2 13 3 2 4" xfId="15754" xr:uid="{F0D7DCA0-45AF-4089-A158-1E3618CD7140}"/>
    <cellStyle name="40% - Accent2 13 3 3" xfId="15755" xr:uid="{8A0DFE63-98B8-4922-801F-635AA9268EFC}"/>
    <cellStyle name="40% - Accent2 13 3 3 2" xfId="15756" xr:uid="{B4568D29-96D6-44B0-8A76-F5387B66B98E}"/>
    <cellStyle name="40% - Accent2 13 3 4" xfId="15757" xr:uid="{4F905F6A-8602-4111-9598-952D50565D66}"/>
    <cellStyle name="40% - Accent2 13 3 4 2" xfId="15758" xr:uid="{44D4B487-8D45-49F8-AF78-74CAD8C51B1E}"/>
    <cellStyle name="40% - Accent2 13 3 5" xfId="15759" xr:uid="{4C97120F-427B-4B02-A3D0-7B8A374AC7AD}"/>
    <cellStyle name="40% - Accent2 13 3 5 2" xfId="15760" xr:uid="{D8715F86-C21B-4452-BF85-C1EB21779AFE}"/>
    <cellStyle name="40% - Accent2 13 3 6" xfId="15761" xr:uid="{1BB16BA5-B39D-4B32-A498-C27EBDC79DB0}"/>
    <cellStyle name="40% - Accent2 13 4" xfId="15762" xr:uid="{F4FE69F5-BC85-4478-B551-D773CEB4C415}"/>
    <cellStyle name="40% - Accent2 13 4 2" xfId="15763" xr:uid="{B1F240A4-9720-47CB-820B-D21DD1765879}"/>
    <cellStyle name="40% - Accent2 13 4 2 2" xfId="15764" xr:uid="{5B7DBC13-2D0B-4781-8D09-2AF63355193C}"/>
    <cellStyle name="40% - Accent2 13 4 3" xfId="15765" xr:uid="{C198680E-22B9-4E67-A7A8-70863496CB0E}"/>
    <cellStyle name="40% - Accent2 13 4 3 2" xfId="15766" xr:uid="{E84500BC-BB1D-4F58-B254-DEA6E13C12F4}"/>
    <cellStyle name="40% - Accent2 13 4 4" xfId="15767" xr:uid="{2A300495-0049-468D-AA22-AE124513ECCF}"/>
    <cellStyle name="40% - Accent2 13 5" xfId="15768" xr:uid="{802724D8-FAD9-4A0D-91E5-A96207783317}"/>
    <cellStyle name="40% - Accent2 13 5 2" xfId="15769" xr:uid="{86DCA92A-0A57-4789-8307-759B94862AEF}"/>
    <cellStyle name="40% - Accent2 13 6" xfId="15770" xr:uid="{D832870D-CD0B-4534-BDF8-06B8270476A4}"/>
    <cellStyle name="40% - Accent2 13 6 2" xfId="15771" xr:uid="{9736735E-BFA8-4384-9F10-0CF55C3631C8}"/>
    <cellStyle name="40% - Accent2 13 7" xfId="15772" xr:uid="{7D0626B8-9635-4579-A1FC-CFC86C1F06C1}"/>
    <cellStyle name="40% - Accent2 13 7 2" xfId="15773" xr:uid="{5B6165FC-5163-4924-8022-D2EAE96995A2}"/>
    <cellStyle name="40% - Accent2 13 8" xfId="15774" xr:uid="{EB70B3E4-E30E-4A3F-92EE-EC72874DED67}"/>
    <cellStyle name="40% - Accent2 13 8 2" xfId="15775" xr:uid="{5A2AB151-2091-488B-BA14-D4CAF6C6148B}"/>
    <cellStyle name="40% - Accent2 13 9" xfId="15776" xr:uid="{5DF023CF-FFA2-4E4E-B2A1-7C5FD86FB6AB}"/>
    <cellStyle name="40% - Accent2 13 9 2" xfId="15777" xr:uid="{6CB9087D-48C9-4970-B9A4-91CD622C8DCE}"/>
    <cellStyle name="40% - Accent2 14" xfId="15778" xr:uid="{D73695A9-2A78-47A3-AA6B-E357D2ADB249}"/>
    <cellStyle name="40% - Accent2 14 10" xfId="15779" xr:uid="{F3F3D0DE-827C-4B13-BE11-D6B008D81CE8}"/>
    <cellStyle name="40% - Accent2 14 2" xfId="15780" xr:uid="{163C229B-0578-4D02-888A-A6C2F6479F08}"/>
    <cellStyle name="40% - Accent2 14 2 2" xfId="15781" xr:uid="{B7C78B7F-EDAD-483D-B351-7368F80DB0C5}"/>
    <cellStyle name="40% - Accent2 14 2 2 2" xfId="15782" xr:uid="{249CEBC4-5C03-4B50-9431-526A6219BACF}"/>
    <cellStyle name="40% - Accent2 14 2 2 2 2" xfId="15783" xr:uid="{C3880863-208C-417F-9C93-0D211DEFA588}"/>
    <cellStyle name="40% - Accent2 14 2 2 3" xfId="15784" xr:uid="{BEA978B8-FA8E-40B9-84B4-B4D9F4FCA0C3}"/>
    <cellStyle name="40% - Accent2 14 2 2 3 2" xfId="15785" xr:uid="{6D20F380-E45C-4FA9-A457-A9278D8AE7B1}"/>
    <cellStyle name="40% - Accent2 14 2 2 4" xfId="15786" xr:uid="{A3681EFD-F5B4-4F1D-AFE7-8E20171FE00E}"/>
    <cellStyle name="40% - Accent2 14 2 3" xfId="15787" xr:uid="{6FF74B9C-0DC5-4C0A-B2C1-56E32B072132}"/>
    <cellStyle name="40% - Accent2 14 2 3 2" xfId="15788" xr:uid="{4734698B-310C-4F4D-9501-196076C9A04A}"/>
    <cellStyle name="40% - Accent2 14 2 4" xfId="15789" xr:uid="{3893C4D9-09D4-4208-88A2-27796EBAE80B}"/>
    <cellStyle name="40% - Accent2 14 2 4 2" xfId="15790" xr:uid="{C94E0155-FB21-4778-AA88-57AB7356F76F}"/>
    <cellStyle name="40% - Accent2 14 2 5" xfId="15791" xr:uid="{9CE47088-1C4B-4CE7-A14A-A665F6FABA06}"/>
    <cellStyle name="40% - Accent2 14 2 5 2" xfId="15792" xr:uid="{B766C79B-6826-4EE7-8C7A-CEE8AD1156AB}"/>
    <cellStyle name="40% - Accent2 14 2 6" xfId="15793" xr:uid="{CB0C58C3-5D9F-428F-814C-0599C14F9215}"/>
    <cellStyle name="40% - Accent2 14 2 6 2" xfId="15794" xr:uid="{700EB1A6-D586-4396-BBF0-70F852CBB3E4}"/>
    <cellStyle name="40% - Accent2 14 2 7" xfId="15795" xr:uid="{4912D22D-F8A7-4874-8AFD-C76B29FCD049}"/>
    <cellStyle name="40% - Accent2 14 2 7 2" xfId="15796" xr:uid="{DF93D74E-9D76-4C03-9030-0EF77638721D}"/>
    <cellStyle name="40% - Accent2 14 2 8" xfId="15797" xr:uid="{7E916DDF-0801-45AF-BA41-3FBFEC15F99D}"/>
    <cellStyle name="40% - Accent2 14 3" xfId="15798" xr:uid="{510AA330-5D88-4ED3-812B-CC0C2C79159C}"/>
    <cellStyle name="40% - Accent2 14 3 2" xfId="15799" xr:uid="{F047CF5F-0EF2-43FF-B07D-FD203128C0A7}"/>
    <cellStyle name="40% - Accent2 14 3 2 2" xfId="15800" xr:uid="{F39DA451-3171-4A9F-821D-59B3AE5F5C18}"/>
    <cellStyle name="40% - Accent2 14 3 2 2 2" xfId="15801" xr:uid="{0509CBEA-2F3E-4B99-BFF5-BF9C70BC282E}"/>
    <cellStyle name="40% - Accent2 14 3 2 3" xfId="15802" xr:uid="{8799B285-3406-4246-8FCA-00F24B810110}"/>
    <cellStyle name="40% - Accent2 14 3 2 3 2" xfId="15803" xr:uid="{62E83758-61FD-4708-A0BB-84FA47453BD1}"/>
    <cellStyle name="40% - Accent2 14 3 2 4" xfId="15804" xr:uid="{E2211259-591D-43D9-AF53-5171CF1AC811}"/>
    <cellStyle name="40% - Accent2 14 3 3" xfId="15805" xr:uid="{33FBCA14-1530-405B-9A5C-DDEDDCCCF865}"/>
    <cellStyle name="40% - Accent2 14 3 3 2" xfId="15806" xr:uid="{044E47FE-1DA0-4AF4-B59F-A82A79613D95}"/>
    <cellStyle name="40% - Accent2 14 3 4" xfId="15807" xr:uid="{886E2350-5BEA-4D3C-8A8D-69618236254D}"/>
    <cellStyle name="40% - Accent2 14 3 4 2" xfId="15808" xr:uid="{090AF86C-90B3-4BFF-A0E9-F002856CF6BD}"/>
    <cellStyle name="40% - Accent2 14 3 5" xfId="15809" xr:uid="{1263E1C5-BA29-4F56-833A-ADC60BB767F3}"/>
    <cellStyle name="40% - Accent2 14 3 5 2" xfId="15810" xr:uid="{4B36168E-DF79-4175-B51F-AE03DC778FB0}"/>
    <cellStyle name="40% - Accent2 14 3 6" xfId="15811" xr:uid="{D07AEB21-EA52-49FB-991D-60B3E2566B76}"/>
    <cellStyle name="40% - Accent2 14 4" xfId="15812" xr:uid="{D86D052D-8E98-4600-A718-9C512545383F}"/>
    <cellStyle name="40% - Accent2 14 4 2" xfId="15813" xr:uid="{A8126379-FDEF-4A92-95B6-ACADEA2F8371}"/>
    <cellStyle name="40% - Accent2 14 4 2 2" xfId="15814" xr:uid="{B4579F31-C20F-4AE2-B267-D1657C629913}"/>
    <cellStyle name="40% - Accent2 14 4 3" xfId="15815" xr:uid="{AC0A5CEE-FB05-473C-A065-56EAF7BAEC0C}"/>
    <cellStyle name="40% - Accent2 14 4 3 2" xfId="15816" xr:uid="{640D91DE-9068-42C0-853D-E9A9382CC886}"/>
    <cellStyle name="40% - Accent2 14 4 4" xfId="15817" xr:uid="{3DC5FFCD-0579-4EBE-A718-B1FDF9507746}"/>
    <cellStyle name="40% - Accent2 14 5" xfId="15818" xr:uid="{D444DA44-028E-4962-A8D7-397605D27F9F}"/>
    <cellStyle name="40% - Accent2 14 5 2" xfId="15819" xr:uid="{B395DB11-ECCF-40B7-A219-A55719523D7F}"/>
    <cellStyle name="40% - Accent2 14 6" xfId="15820" xr:uid="{378655C7-F8BF-4A1F-8F07-FC9294E334D5}"/>
    <cellStyle name="40% - Accent2 14 6 2" xfId="15821" xr:uid="{BAB90C67-2C22-4300-B619-471FFCF05E85}"/>
    <cellStyle name="40% - Accent2 14 7" xfId="15822" xr:uid="{418EB123-35F9-4948-AD36-1028EC6DC755}"/>
    <cellStyle name="40% - Accent2 14 7 2" xfId="15823" xr:uid="{1D270447-5414-43B6-B307-7D43632B6326}"/>
    <cellStyle name="40% - Accent2 14 8" xfId="15824" xr:uid="{468648D9-5659-45A4-9586-5158D6D0064F}"/>
    <cellStyle name="40% - Accent2 14 8 2" xfId="15825" xr:uid="{60E0A0F8-2EB0-4F51-9FD4-799E24082797}"/>
    <cellStyle name="40% - Accent2 14 9" xfId="15826" xr:uid="{0DB5785D-5765-4B93-BB46-9629525DFE63}"/>
    <cellStyle name="40% - Accent2 14 9 2" xfId="15827" xr:uid="{CF94780A-B2AF-4B45-90A0-DC0F74B5427F}"/>
    <cellStyle name="40% - Accent2 15" xfId="15828" xr:uid="{AC1A6C69-3991-4177-9C57-F038B6857253}"/>
    <cellStyle name="40% - Accent2 15 10" xfId="15829" xr:uid="{86E21496-7FE2-4364-ACB1-4702102393AA}"/>
    <cellStyle name="40% - Accent2 15 2" xfId="15830" xr:uid="{43BEF7DA-F79E-46AF-A9FD-AE6184EB44D8}"/>
    <cellStyle name="40% - Accent2 15 2 2" xfId="15831" xr:uid="{8BA0D7A8-451E-43CA-A1B0-8A7F8A9D28B4}"/>
    <cellStyle name="40% - Accent2 15 2 2 2" xfId="15832" xr:uid="{19345F41-6136-4A99-883D-4B68E55F0777}"/>
    <cellStyle name="40% - Accent2 15 2 2 2 2" xfId="15833" xr:uid="{EE6CB7BD-2996-49ED-80B7-00EEAFA65C4E}"/>
    <cellStyle name="40% - Accent2 15 2 2 3" xfId="15834" xr:uid="{248A8FCE-824A-47FB-9596-27257CE44998}"/>
    <cellStyle name="40% - Accent2 15 2 2 3 2" xfId="15835" xr:uid="{B16DFEE4-48E7-4196-A66E-0808DDE72D71}"/>
    <cellStyle name="40% - Accent2 15 2 2 4" xfId="15836" xr:uid="{7BE53C20-F5CC-4CC9-99D1-52CBE20FD8E9}"/>
    <cellStyle name="40% - Accent2 15 2 3" xfId="15837" xr:uid="{3FEC2271-CA92-4C12-87E5-2DBBE45EAFE3}"/>
    <cellStyle name="40% - Accent2 15 2 3 2" xfId="15838" xr:uid="{1287D610-8622-47D2-B1B2-26336D1FED15}"/>
    <cellStyle name="40% - Accent2 15 2 4" xfId="15839" xr:uid="{08C91C96-DA96-426C-888C-EBE9257AFA8A}"/>
    <cellStyle name="40% - Accent2 15 2 4 2" xfId="15840" xr:uid="{B0736E5A-BD72-4378-9944-6A6C1C9D772E}"/>
    <cellStyle name="40% - Accent2 15 2 5" xfId="15841" xr:uid="{10034695-8401-4C20-9748-E085BEBEBE9F}"/>
    <cellStyle name="40% - Accent2 15 2 5 2" xfId="15842" xr:uid="{786292B3-F26B-474D-9405-6893866168E9}"/>
    <cellStyle name="40% - Accent2 15 2 6" xfId="15843" xr:uid="{ED6A7134-6D73-4BCD-ACA3-75E9B01743A5}"/>
    <cellStyle name="40% - Accent2 15 2 6 2" xfId="15844" xr:uid="{96E8DDF9-DEF2-4E9D-9242-AB149A7999BB}"/>
    <cellStyle name="40% - Accent2 15 2 7" xfId="15845" xr:uid="{4A493E92-A875-4E58-B5E6-FCAD85BE2E20}"/>
    <cellStyle name="40% - Accent2 15 2 7 2" xfId="15846" xr:uid="{3091C55B-FB48-4D07-9112-B4F00EC4F888}"/>
    <cellStyle name="40% - Accent2 15 2 8" xfId="15847" xr:uid="{F0A08F6E-022C-4E1C-97A9-79453CE77850}"/>
    <cellStyle name="40% - Accent2 15 3" xfId="15848" xr:uid="{CCED1573-DE4D-4CF5-A9D1-1F5B3C891348}"/>
    <cellStyle name="40% - Accent2 15 3 2" xfId="15849" xr:uid="{8729EB4E-07F2-4E88-BB44-627AFCEEAC49}"/>
    <cellStyle name="40% - Accent2 15 3 2 2" xfId="15850" xr:uid="{6B8EC098-5250-420C-ABC7-28E9A5119E43}"/>
    <cellStyle name="40% - Accent2 15 3 2 2 2" xfId="15851" xr:uid="{2E010E90-B484-4D36-A604-96E27EE30461}"/>
    <cellStyle name="40% - Accent2 15 3 2 3" xfId="15852" xr:uid="{1006DD9D-B5AF-4D29-AB56-20460056FB9F}"/>
    <cellStyle name="40% - Accent2 15 3 2 3 2" xfId="15853" xr:uid="{A4230FEE-25D4-4E31-835F-204DFF771F06}"/>
    <cellStyle name="40% - Accent2 15 3 2 4" xfId="15854" xr:uid="{BC69DFBC-FB8D-4B34-98BD-227B569F960D}"/>
    <cellStyle name="40% - Accent2 15 3 3" xfId="15855" xr:uid="{D844A73B-534A-4EE5-8533-4F75444CE6AB}"/>
    <cellStyle name="40% - Accent2 15 3 3 2" xfId="15856" xr:uid="{DBCBF99C-ED49-4D0A-AE25-1113D9103202}"/>
    <cellStyle name="40% - Accent2 15 3 4" xfId="15857" xr:uid="{05F7E963-61E6-448E-8611-7B24C22DC0F2}"/>
    <cellStyle name="40% - Accent2 15 3 4 2" xfId="15858" xr:uid="{DE03A266-1453-47B3-A1B0-7A5BA2D38874}"/>
    <cellStyle name="40% - Accent2 15 3 5" xfId="15859" xr:uid="{A8D9230B-DBB8-48FD-BF4F-BAB6546726A6}"/>
    <cellStyle name="40% - Accent2 15 3 5 2" xfId="15860" xr:uid="{CE25DA8E-237E-431B-A037-21AF46B05991}"/>
    <cellStyle name="40% - Accent2 15 3 6" xfId="15861" xr:uid="{71B9F596-7DB3-419D-86E1-B2B24D98EBC1}"/>
    <cellStyle name="40% - Accent2 15 4" xfId="15862" xr:uid="{BAA47BD5-70E0-4764-8B60-96DF62C3765C}"/>
    <cellStyle name="40% - Accent2 15 4 2" xfId="15863" xr:uid="{AF7101AF-55B8-48DC-95B4-64905C47E904}"/>
    <cellStyle name="40% - Accent2 15 4 2 2" xfId="15864" xr:uid="{DDA80EFD-390C-4514-B901-F06335D62CE4}"/>
    <cellStyle name="40% - Accent2 15 4 3" xfId="15865" xr:uid="{BD2F3954-A281-4F30-9595-767EA6F584AE}"/>
    <cellStyle name="40% - Accent2 15 4 3 2" xfId="15866" xr:uid="{59A513C4-2980-4FF4-A1BB-107961AE5E2D}"/>
    <cellStyle name="40% - Accent2 15 4 4" xfId="15867" xr:uid="{D5ABE855-1DB5-4C10-9C61-011948B1201A}"/>
    <cellStyle name="40% - Accent2 15 5" xfId="15868" xr:uid="{0457F8A8-BAE1-4188-AC07-5E54CC242404}"/>
    <cellStyle name="40% - Accent2 15 5 2" xfId="15869" xr:uid="{3DED8B9E-2AFB-43F8-82F2-FAD436909F09}"/>
    <cellStyle name="40% - Accent2 15 6" xfId="15870" xr:uid="{FCA5DAFC-1115-4488-8051-B7AB9A53A2C2}"/>
    <cellStyle name="40% - Accent2 15 6 2" xfId="15871" xr:uid="{76B2F7AA-6F31-4420-B8A9-DBAF7ADE24D8}"/>
    <cellStyle name="40% - Accent2 15 7" xfId="15872" xr:uid="{25326329-F95F-4B21-A08A-C9C3C33FA530}"/>
    <cellStyle name="40% - Accent2 15 7 2" xfId="15873" xr:uid="{1BF1A3A3-4D3B-4CF8-B3CD-9ECEE09512AF}"/>
    <cellStyle name="40% - Accent2 15 8" xfId="15874" xr:uid="{02DAA473-ABC0-4572-9743-20C9F385176D}"/>
    <cellStyle name="40% - Accent2 15 8 2" xfId="15875" xr:uid="{0057F4A2-0367-4DF9-82DF-8948172A2966}"/>
    <cellStyle name="40% - Accent2 15 9" xfId="15876" xr:uid="{F7A1B532-1762-4A98-83B1-A793D684E2ED}"/>
    <cellStyle name="40% - Accent2 15 9 2" xfId="15877" xr:uid="{9156AAB4-704E-48D4-A5B3-661F2337CBB1}"/>
    <cellStyle name="40% - Accent2 16" xfId="15878" xr:uid="{D4167128-2693-4174-A33A-EAF59DBA35E7}"/>
    <cellStyle name="40% - Accent2 16 10" xfId="15879" xr:uid="{5F0A7585-23A6-4B31-AFAF-0E2AB901868B}"/>
    <cellStyle name="40% - Accent2 16 2" xfId="15880" xr:uid="{FE6FB252-A615-4FC1-9EFE-F081B7711E01}"/>
    <cellStyle name="40% - Accent2 16 2 2" xfId="15881" xr:uid="{5407CB3D-7F4E-4984-8296-878335CB50D8}"/>
    <cellStyle name="40% - Accent2 16 2 2 2" xfId="15882" xr:uid="{D653FEFA-6B94-42C1-8298-C33876034A5A}"/>
    <cellStyle name="40% - Accent2 16 2 2 2 2" xfId="15883" xr:uid="{058BEDB5-39B5-4124-BC76-12410FAA26A0}"/>
    <cellStyle name="40% - Accent2 16 2 2 3" xfId="15884" xr:uid="{5BB605AB-9285-4BF0-968D-CC6ED53929ED}"/>
    <cellStyle name="40% - Accent2 16 2 2 3 2" xfId="15885" xr:uid="{A2FA545B-D3BE-41E3-B4EF-15E83967D261}"/>
    <cellStyle name="40% - Accent2 16 2 2 4" xfId="15886" xr:uid="{148A12AA-3B2D-42E8-BAD6-2E7EEE58B366}"/>
    <cellStyle name="40% - Accent2 16 2 3" xfId="15887" xr:uid="{29494937-7DA0-4FF3-9AC7-E33E8DF0556D}"/>
    <cellStyle name="40% - Accent2 16 2 3 2" xfId="15888" xr:uid="{0AEECC05-5692-4003-A11A-231BD31B0EAD}"/>
    <cellStyle name="40% - Accent2 16 2 4" xfId="15889" xr:uid="{AD772024-4415-4624-9597-98121D9EAE28}"/>
    <cellStyle name="40% - Accent2 16 2 4 2" xfId="15890" xr:uid="{4FED2E75-5C11-41C0-A569-157FE75C09D4}"/>
    <cellStyle name="40% - Accent2 16 2 5" xfId="15891" xr:uid="{8991E9D0-99CF-403F-A9E6-44A741B45854}"/>
    <cellStyle name="40% - Accent2 16 2 5 2" xfId="15892" xr:uid="{89921536-1AE1-44EC-93B3-341899DF3BD1}"/>
    <cellStyle name="40% - Accent2 16 2 6" xfId="15893" xr:uid="{2F6213C0-18D1-4D28-877D-A564CF190937}"/>
    <cellStyle name="40% - Accent2 16 2 6 2" xfId="15894" xr:uid="{E81617D6-0BCF-4B04-91F5-B8C2285F0E33}"/>
    <cellStyle name="40% - Accent2 16 2 7" xfId="15895" xr:uid="{CAC82EC8-2CAA-46E5-9539-98D60AD24B9C}"/>
    <cellStyle name="40% - Accent2 16 2 7 2" xfId="15896" xr:uid="{174AE0DD-B47B-4CA2-B708-2FCE9CDD0495}"/>
    <cellStyle name="40% - Accent2 16 2 8" xfId="15897" xr:uid="{6EF2E93D-943E-42B1-BA43-BC48D21787B0}"/>
    <cellStyle name="40% - Accent2 16 3" xfId="15898" xr:uid="{D7DB245A-4822-46F7-9F95-315B5E6D4C8F}"/>
    <cellStyle name="40% - Accent2 16 3 2" xfId="15899" xr:uid="{5FB65F1E-F31E-4B99-855A-234D9C58A135}"/>
    <cellStyle name="40% - Accent2 16 3 2 2" xfId="15900" xr:uid="{09C13254-D195-4352-BF66-09785AB158E2}"/>
    <cellStyle name="40% - Accent2 16 3 2 2 2" xfId="15901" xr:uid="{2F61B7F4-AD23-46DE-A413-3CCA4F6EDCCA}"/>
    <cellStyle name="40% - Accent2 16 3 2 3" xfId="15902" xr:uid="{682FFBC5-A0E7-4C8F-B6B6-8FC83EB19E08}"/>
    <cellStyle name="40% - Accent2 16 3 2 3 2" xfId="15903" xr:uid="{E934EE98-B992-40AD-AA6F-0A3C13AA9282}"/>
    <cellStyle name="40% - Accent2 16 3 2 4" xfId="15904" xr:uid="{A2498A64-9C11-41AB-BD92-CB0E14F3B396}"/>
    <cellStyle name="40% - Accent2 16 3 3" xfId="15905" xr:uid="{E2C2D5F7-9793-4395-A990-8A0D8BBB3C6E}"/>
    <cellStyle name="40% - Accent2 16 3 3 2" xfId="15906" xr:uid="{57E5D037-59F1-4330-AEE7-F091D09C94CB}"/>
    <cellStyle name="40% - Accent2 16 3 4" xfId="15907" xr:uid="{1CEE181C-0DEE-4B4A-AF54-BFD1990DA8B2}"/>
    <cellStyle name="40% - Accent2 16 3 4 2" xfId="15908" xr:uid="{82663DEF-3899-4D2D-8C7F-91578E8572E9}"/>
    <cellStyle name="40% - Accent2 16 3 5" xfId="15909" xr:uid="{834B196A-F1B6-4BAB-B0F3-0A7B655FA149}"/>
    <cellStyle name="40% - Accent2 16 3 5 2" xfId="15910" xr:uid="{D5B866B7-2616-4E3A-A59B-F140BF2960C3}"/>
    <cellStyle name="40% - Accent2 16 3 6" xfId="15911" xr:uid="{E47CA1B2-B221-45D7-88D8-60DCA04BD271}"/>
    <cellStyle name="40% - Accent2 16 4" xfId="15912" xr:uid="{E5F88BFD-A67B-4F50-9AAD-053437FAE187}"/>
    <cellStyle name="40% - Accent2 16 4 2" xfId="15913" xr:uid="{98E1E465-FD7C-45DE-8388-50A09DC064B3}"/>
    <cellStyle name="40% - Accent2 16 4 2 2" xfId="15914" xr:uid="{D25E3088-CBC8-4CF1-9002-A85E5BF263CD}"/>
    <cellStyle name="40% - Accent2 16 4 3" xfId="15915" xr:uid="{0D650E38-9275-4D12-AD9A-8C4BC1405543}"/>
    <cellStyle name="40% - Accent2 16 4 3 2" xfId="15916" xr:uid="{AC8526D7-32F0-4C34-900D-F70ADA20E01D}"/>
    <cellStyle name="40% - Accent2 16 4 4" xfId="15917" xr:uid="{E01861B5-0FBE-486A-A289-1FA3AE1E24DF}"/>
    <cellStyle name="40% - Accent2 16 5" xfId="15918" xr:uid="{3AB4C659-2781-424C-A92A-052CAAA49514}"/>
    <cellStyle name="40% - Accent2 16 5 2" xfId="15919" xr:uid="{579A26E3-8E80-4D31-8B14-A0BD72383015}"/>
    <cellStyle name="40% - Accent2 16 6" xfId="15920" xr:uid="{F613ABE9-23AC-451B-9DCD-1C4B163EF969}"/>
    <cellStyle name="40% - Accent2 16 6 2" xfId="15921" xr:uid="{A44DB0B4-D8C0-46B0-B9C4-B0526D09D7D6}"/>
    <cellStyle name="40% - Accent2 16 7" xfId="15922" xr:uid="{7704CFD9-DCDB-4BE4-8AF8-1E69D4163CB0}"/>
    <cellStyle name="40% - Accent2 16 7 2" xfId="15923" xr:uid="{72FBB281-7C82-42F6-B9B5-01655BC73F0C}"/>
    <cellStyle name="40% - Accent2 16 8" xfId="15924" xr:uid="{C341465C-4A83-4BE6-954A-AF7A65FA5982}"/>
    <cellStyle name="40% - Accent2 16 8 2" xfId="15925" xr:uid="{9289B0AC-7DB6-4106-9767-F1332700D8E6}"/>
    <cellStyle name="40% - Accent2 16 9" xfId="15926" xr:uid="{763C3313-CC90-4AE2-99A9-C1194B72F014}"/>
    <cellStyle name="40% - Accent2 16 9 2" xfId="15927" xr:uid="{0FC5484A-DF50-4F8D-B6A5-383AF7C50C23}"/>
    <cellStyle name="40% - Accent2 17" xfId="15928" xr:uid="{4F803CE6-7858-48BD-9ECE-7DAB8E54B64F}"/>
    <cellStyle name="40% - Accent2 17 2" xfId="15929" xr:uid="{AAAEB856-8C34-4ACF-BC4D-90CD49DFA0AD}"/>
    <cellStyle name="40% - Accent2 17 2 2" xfId="15930" xr:uid="{F328A0D7-D60A-44BE-A8F6-47E5A35990C5}"/>
    <cellStyle name="40% - Accent2 17 2 2 2" xfId="15931" xr:uid="{89DB46E6-AFEF-4756-80F4-BD08DA3D1F50}"/>
    <cellStyle name="40% - Accent2 17 2 3" xfId="15932" xr:uid="{0E45C700-5384-403C-9860-7D994E6FCF4A}"/>
    <cellStyle name="40% - Accent2 17 2 3 2" xfId="15933" xr:uid="{41187B69-3DBA-4459-945D-3C2227BBF044}"/>
    <cellStyle name="40% - Accent2 17 2 4" xfId="15934" xr:uid="{B021CCF5-8BD7-46F4-9042-A0733F3257A2}"/>
    <cellStyle name="40% - Accent2 17 2 4 2" xfId="15935" xr:uid="{C1B0BB3D-7CE2-49C5-8E2E-EA6325AFBC12}"/>
    <cellStyle name="40% - Accent2 17 2 5" xfId="15936" xr:uid="{84168A57-8147-42C5-B69A-C0078C49E89C}"/>
    <cellStyle name="40% - Accent2 17 2 5 2" xfId="15937" xr:uid="{C0FA0252-AC87-4891-A387-FC21DF60F8DD}"/>
    <cellStyle name="40% - Accent2 17 2 6" xfId="15938" xr:uid="{1648B2F5-5593-4B80-96FB-3D9961833959}"/>
    <cellStyle name="40% - Accent2 17 3" xfId="15939" xr:uid="{999A6EFE-1AC2-4B18-9CCE-3935DC1405D2}"/>
    <cellStyle name="40% - Accent2 17 3 2" xfId="15940" xr:uid="{7454EF22-9A2D-48E2-AF9E-3287AA11AD17}"/>
    <cellStyle name="40% - Accent2 17 4" xfId="15941" xr:uid="{20E5800E-D4BA-4074-95DE-A579C4AD9EBA}"/>
    <cellStyle name="40% - Accent2 17 4 2" xfId="15942" xr:uid="{5CC530B5-162F-4F9F-A81A-25DF59766933}"/>
    <cellStyle name="40% - Accent2 17 5" xfId="15943" xr:uid="{F70D61B9-1D5A-4768-8BDF-CDF3DB3F7672}"/>
    <cellStyle name="40% - Accent2 17 5 2" xfId="15944" xr:uid="{479DF3DA-9D54-4527-946E-73101257EB2B}"/>
    <cellStyle name="40% - Accent2 17 6" xfId="15945" xr:uid="{94E1BB3C-2F89-4F38-BC61-31B352A27F44}"/>
    <cellStyle name="40% - Accent2 17 6 2" xfId="15946" xr:uid="{FBEFF6FA-B01A-46F1-877A-8401A496CF9B}"/>
    <cellStyle name="40% - Accent2 17 7" xfId="15947" xr:uid="{A0CA3DF0-2A7D-42F7-A797-8B15E98BE98E}"/>
    <cellStyle name="40% - Accent2 17 7 2" xfId="15948" xr:uid="{C4197DEC-427A-4040-9C3F-091A1E181332}"/>
    <cellStyle name="40% - Accent2 17 8" xfId="15949" xr:uid="{FCD529C6-4D56-4E38-959C-5B9818ADD9FC}"/>
    <cellStyle name="40% - Accent2 18" xfId="15950" xr:uid="{8DAFF049-7E63-41F9-952D-18EC449DC769}"/>
    <cellStyle name="40% - Accent2 18 2" xfId="15951" xr:uid="{297A3F10-33D1-4F3F-9A20-C34D485B0649}"/>
    <cellStyle name="40% - Accent2 18 2 2" xfId="15952" xr:uid="{3127A3DA-F599-4C1B-AA70-E7B7C6632AF5}"/>
    <cellStyle name="40% - Accent2 18 2 2 2" xfId="15953" xr:uid="{BAA278D4-4B1B-4B9A-98E6-C9F4A578B3D0}"/>
    <cellStyle name="40% - Accent2 18 2 3" xfId="15954" xr:uid="{CEF8150B-7C0D-4CEE-BBC0-AC2E5C846E44}"/>
    <cellStyle name="40% - Accent2 18 2 3 2" xfId="15955" xr:uid="{850EE29F-F18C-4397-AA5E-592E1D669863}"/>
    <cellStyle name="40% - Accent2 18 2 4" xfId="15956" xr:uid="{4792F7C4-0B3F-4C26-AFCE-2887C9B3A941}"/>
    <cellStyle name="40% - Accent2 18 3" xfId="15957" xr:uid="{A121076B-A88D-4DBB-B3ED-01491405CF8B}"/>
    <cellStyle name="40% - Accent2 18 3 2" xfId="15958" xr:uid="{ED4EA908-61AD-4372-BE69-915C4256D09F}"/>
    <cellStyle name="40% - Accent2 18 4" xfId="15959" xr:uid="{4C2BF6D4-858F-4B13-B597-B0E815798098}"/>
    <cellStyle name="40% - Accent2 18 4 2" xfId="15960" xr:uid="{CB55AE50-6218-4355-955D-4ABADB65A90A}"/>
    <cellStyle name="40% - Accent2 18 5" xfId="15961" xr:uid="{9714EBCB-D44A-43D6-A7A0-47A0ED49A2CB}"/>
    <cellStyle name="40% - Accent2 18 5 2" xfId="15962" xr:uid="{E6A92E62-A940-4246-AC44-74F22109118C}"/>
    <cellStyle name="40% - Accent2 18 6" xfId="15963" xr:uid="{77984733-1127-448B-BEF2-0E9EEC3944C7}"/>
    <cellStyle name="40% - Accent2 18 6 2" xfId="15964" xr:uid="{80B7A1F6-BED2-411A-B196-89E2B418F31C}"/>
    <cellStyle name="40% - Accent2 18 7" xfId="15965" xr:uid="{390C85D3-3960-42A9-A0BC-3B78B36EEC84}"/>
    <cellStyle name="40% - Accent2 18 7 2" xfId="15966" xr:uid="{09C4EC56-6446-41BF-9BE0-31DD5F0341C4}"/>
    <cellStyle name="40% - Accent2 18 8" xfId="15967" xr:uid="{2C39EEF5-C744-4E86-B8DC-DB71A50D05C8}"/>
    <cellStyle name="40% - Accent2 19" xfId="15968" xr:uid="{43D95609-0C75-4918-8AF1-FC55F44DED71}"/>
    <cellStyle name="40% - Accent2 19 2" xfId="15969" xr:uid="{EB08A97D-0551-417D-A76F-7D3AF48ACB2F}"/>
    <cellStyle name="40% - Accent2 19 2 2" xfId="15970" xr:uid="{DDCF5661-3A52-4458-906D-3AB8ADB63056}"/>
    <cellStyle name="40% - Accent2 19 3" xfId="15971" xr:uid="{562707ED-5490-4A6F-9F5F-C0E1A6CF516B}"/>
    <cellStyle name="40% - Accent2 19 3 2" xfId="15972" xr:uid="{3071D9CD-4384-4471-8720-34611DCEFC12}"/>
    <cellStyle name="40% - Accent2 19 4" xfId="15973" xr:uid="{D83181B9-184A-4567-8E9D-65C07A9E2F9D}"/>
    <cellStyle name="40% - Accent2 19 4 2" xfId="15974" xr:uid="{7B3947BC-6AC1-4CA0-B0BF-DEFD1E945BAD}"/>
    <cellStyle name="40% - Accent2 19 5" xfId="15975" xr:uid="{A72CF4F6-A095-4D3E-A594-95CE8139083B}"/>
    <cellStyle name="40% - Accent2 19 5 2" xfId="15976" xr:uid="{8E3FA075-FBB8-466C-A394-2018604283DA}"/>
    <cellStyle name="40% - Accent2 19 6" xfId="15977" xr:uid="{235EA01D-F159-4E94-A97A-3FABECE1848B}"/>
    <cellStyle name="40% - Accent2 19 6 2" xfId="15978" xr:uid="{CD93083A-CC46-4C8D-9989-2A6A515A98B8}"/>
    <cellStyle name="40% - Accent2 19 7" xfId="15979" xr:uid="{82F90E06-82F7-4B81-B01B-59045E1CAC6E}"/>
    <cellStyle name="40% - Accent2 2" xfId="15980" xr:uid="{E05DA372-FA8D-4342-8B74-E3A7597E355F}"/>
    <cellStyle name="40% - Accent2 2 10" xfId="15981" xr:uid="{588A97D2-9D29-45C5-98AA-5CDA6A81EB8D}"/>
    <cellStyle name="40% - Accent2 2 10 2" xfId="15982" xr:uid="{011E1064-6EB2-444F-B513-E8253192A9A8}"/>
    <cellStyle name="40% - Accent2 2 11" xfId="15983" xr:uid="{2B70DE20-E4A4-4D6A-9EDF-EE869D838661}"/>
    <cellStyle name="40% - Accent2 2 11 2" xfId="15984" xr:uid="{EB9CBF0D-DBB1-4A86-B13E-E5BB9A71D508}"/>
    <cellStyle name="40% - Accent2 2 12" xfId="15985" xr:uid="{F4F814A9-B883-4672-92AC-9BBCE6B4EAFF}"/>
    <cellStyle name="40% - Accent2 2 12 2" xfId="15986" xr:uid="{0A779AE9-36A2-43C9-B591-EA77275F36D1}"/>
    <cellStyle name="40% - Accent2 2 13" xfId="15987" xr:uid="{087CD5FE-3888-42F3-841E-402AE67B50EA}"/>
    <cellStyle name="40% - Accent2 2 13 2" xfId="15988" xr:uid="{3B7E43C1-ED8A-43F6-9688-6E693886EC97}"/>
    <cellStyle name="40% - Accent2 2 14" xfId="15989" xr:uid="{C231BD7D-07E6-4092-95EB-9D1D469A0CE4}"/>
    <cellStyle name="40% - Accent2 2 14 2" xfId="15990" xr:uid="{3FB9E7C1-EDD4-4FA9-896F-9FADAD2A6950}"/>
    <cellStyle name="40% - Accent2 2 15" xfId="15991" xr:uid="{84C1DF9F-4A47-4C18-AB22-72C51601B501}"/>
    <cellStyle name="40% - Accent2 2 15 2" xfId="15992" xr:uid="{AD94CB81-CE74-4CAB-AB2D-6A0B7901BFA4}"/>
    <cellStyle name="40% - Accent2 2 16" xfId="15993" xr:uid="{71D8FEF0-AC29-48F1-B08E-34A7E1F6C18F}"/>
    <cellStyle name="40% - Accent2 2 17" xfId="15994" xr:uid="{F269EA01-7FCA-4994-81D4-23401F115646}"/>
    <cellStyle name="40% - Accent2 2 2" xfId="15995" xr:uid="{3A2067DE-2E4E-4D28-83C2-8B2C0CFBC27B}"/>
    <cellStyle name="40% - Accent2 2 2 10" xfId="15996" xr:uid="{4F52F50B-2B78-463D-8B33-A91F09292042}"/>
    <cellStyle name="40% - Accent2 2 2 10 2" xfId="15997" xr:uid="{8192C67C-DB8A-468A-A347-3E89565B9397}"/>
    <cellStyle name="40% - Accent2 2 2 11" xfId="15998" xr:uid="{CCE0EBEB-3C6A-4418-A8CD-86727D23C5EC}"/>
    <cellStyle name="40% - Accent2 2 2 11 2" xfId="15999" xr:uid="{EB64DD20-222A-4EAC-AD12-41E40A3763C1}"/>
    <cellStyle name="40% - Accent2 2 2 12" xfId="16000" xr:uid="{D5CD10E0-E89C-4E5B-A09C-145748A56FA5}"/>
    <cellStyle name="40% - Accent2 2 2 2" xfId="16001" xr:uid="{A97923B6-89C1-4767-8D3C-123B4CB6E9A9}"/>
    <cellStyle name="40% - Accent2 2 2 2 10" xfId="16002" xr:uid="{7CCE479C-7964-46D4-9B10-CC7313633381}"/>
    <cellStyle name="40% - Accent2 2 2 2 2" xfId="16003" xr:uid="{09190146-88DB-4C68-A3A8-9E3965234F46}"/>
    <cellStyle name="40% - Accent2 2 2 2 2 2" xfId="16004" xr:uid="{395C92E3-46BA-411D-AAB1-57947F02EBD7}"/>
    <cellStyle name="40% - Accent2 2 2 2 2 2 2" xfId="16005" xr:uid="{0676F197-E6EF-4E16-A4D5-290E256D5133}"/>
    <cellStyle name="40% - Accent2 2 2 2 2 2 2 2" xfId="16006" xr:uid="{555FB26E-0485-4EF2-B16C-D6F340E30D6E}"/>
    <cellStyle name="40% - Accent2 2 2 2 2 2 3" xfId="16007" xr:uid="{C1D831A9-1853-4993-BC91-38811E92B68A}"/>
    <cellStyle name="40% - Accent2 2 2 2 2 2 3 2" xfId="16008" xr:uid="{3326CF61-E549-47B1-9F9F-3685C6B748D2}"/>
    <cellStyle name="40% - Accent2 2 2 2 2 2 4" xfId="16009" xr:uid="{704E7A50-AD5E-47AB-8FB5-8B2AFD3937E8}"/>
    <cellStyle name="40% - Accent2 2 2 2 2 3" xfId="16010" xr:uid="{8EF35223-D780-4117-897E-05EAD98BA4F9}"/>
    <cellStyle name="40% - Accent2 2 2 2 2 3 2" xfId="16011" xr:uid="{342422B6-DC66-44FB-BA9C-BFA8029F2EE8}"/>
    <cellStyle name="40% - Accent2 2 2 2 2 4" xfId="16012" xr:uid="{945C65DF-288C-4E47-973D-7601E1BA247F}"/>
    <cellStyle name="40% - Accent2 2 2 2 2 4 2" xfId="16013" xr:uid="{E9D68E77-8822-4111-B1B4-31F667448064}"/>
    <cellStyle name="40% - Accent2 2 2 2 2 5" xfId="16014" xr:uid="{B89D7555-B945-48E7-8D99-977393A8ABF2}"/>
    <cellStyle name="40% - Accent2 2 2 2 2 5 2" xfId="16015" xr:uid="{9E590270-0699-4027-9E80-A5FBD29A331B}"/>
    <cellStyle name="40% - Accent2 2 2 2 2 6" xfId="16016" xr:uid="{C073FB5C-D97C-4155-A8FF-03153FE1C9E0}"/>
    <cellStyle name="40% - Accent2 2 2 2 3" xfId="16017" xr:uid="{89586378-C8B9-4DAE-A409-82DBA91C6975}"/>
    <cellStyle name="40% - Accent2 2 2 2 3 2" xfId="16018" xr:uid="{8BF5EEBC-72FF-4AC0-AAD0-0543DA9A91C7}"/>
    <cellStyle name="40% - Accent2 2 2 2 3 2 2" xfId="16019" xr:uid="{F794C223-0973-45A5-8CF4-6BF1B72BA455}"/>
    <cellStyle name="40% - Accent2 2 2 2 3 2 2 2" xfId="16020" xr:uid="{683DAEFB-5D99-446D-8203-31E07B8FCB92}"/>
    <cellStyle name="40% - Accent2 2 2 2 3 2 3" xfId="16021" xr:uid="{5DFB126E-FB5A-4A56-9E44-E03784386B44}"/>
    <cellStyle name="40% - Accent2 2 2 2 3 2 3 2" xfId="16022" xr:uid="{79C81663-3F03-49CC-A3BE-A4138F18F930}"/>
    <cellStyle name="40% - Accent2 2 2 2 3 2 4" xfId="16023" xr:uid="{E905ABE6-08A9-4FCC-A9F3-B76F8ADE83EE}"/>
    <cellStyle name="40% - Accent2 2 2 2 3 3" xfId="16024" xr:uid="{478A314D-4C1F-4420-AD9C-3702AE24BBFF}"/>
    <cellStyle name="40% - Accent2 2 2 2 3 3 2" xfId="16025" xr:uid="{E05AB3BA-4A94-4399-9D19-515A85008E4C}"/>
    <cellStyle name="40% - Accent2 2 2 2 3 4" xfId="16026" xr:uid="{D8A79BD4-C201-4821-8149-40C1BC2C1034}"/>
    <cellStyle name="40% - Accent2 2 2 2 3 4 2" xfId="16027" xr:uid="{F5500B38-AE97-4C96-8577-D1B355844A12}"/>
    <cellStyle name="40% - Accent2 2 2 2 3 5" xfId="16028" xr:uid="{B5A0215C-F021-48AA-8771-65B40C8E5CFD}"/>
    <cellStyle name="40% - Accent2 2 2 2 3 5 2" xfId="16029" xr:uid="{521C39FF-471B-41D9-8D5D-190E31D25886}"/>
    <cellStyle name="40% - Accent2 2 2 2 3 6" xfId="16030" xr:uid="{DB9B97A5-D417-48E8-8505-73AEAB428C6E}"/>
    <cellStyle name="40% - Accent2 2 2 2 4" xfId="16031" xr:uid="{EC803F33-AB2E-4210-ABA1-31E412BC46CE}"/>
    <cellStyle name="40% - Accent2 2 2 2 4 2" xfId="16032" xr:uid="{8B2BACAE-70C4-45DF-8A3B-B28CEAE7B255}"/>
    <cellStyle name="40% - Accent2 2 2 2 4 2 2" xfId="16033" xr:uid="{67D77F3A-BD8D-4919-B617-C8E23FDBEB95}"/>
    <cellStyle name="40% - Accent2 2 2 2 4 3" xfId="16034" xr:uid="{97BFB6E6-520D-4536-8C28-42C5FEFF5ED5}"/>
    <cellStyle name="40% - Accent2 2 2 2 4 3 2" xfId="16035" xr:uid="{94B4838C-6F61-4790-B69F-C866CA0E46AC}"/>
    <cellStyle name="40% - Accent2 2 2 2 4 4" xfId="16036" xr:uid="{7BB34E72-44A2-4531-9A5D-7C3AD0309BDB}"/>
    <cellStyle name="40% - Accent2 2 2 2 5" xfId="16037" xr:uid="{696AB82D-8EE5-4139-B8C7-D169EAA01020}"/>
    <cellStyle name="40% - Accent2 2 2 2 5 2" xfId="16038" xr:uid="{52412B74-17C6-4CAE-AB25-867BBE418DA3}"/>
    <cellStyle name="40% - Accent2 2 2 2 6" xfId="16039" xr:uid="{C61AE41E-0691-4B9E-AD84-3FE7F3F9E87A}"/>
    <cellStyle name="40% - Accent2 2 2 2 6 2" xfId="16040" xr:uid="{B9C841A8-7648-4D60-B3EA-735C44BDB114}"/>
    <cellStyle name="40% - Accent2 2 2 2 7" xfId="16041" xr:uid="{E37A71BD-5143-4DF8-BB83-C8280553474E}"/>
    <cellStyle name="40% - Accent2 2 2 2 7 2" xfId="16042" xr:uid="{FA06D995-60DF-4F39-A125-0D17CAEED154}"/>
    <cellStyle name="40% - Accent2 2 2 2 8" xfId="16043" xr:uid="{6FF4A0F0-C7F2-4195-8ADC-7E503ACBE5F3}"/>
    <cellStyle name="40% - Accent2 2 2 2 8 2" xfId="16044" xr:uid="{5C4EC5FB-8AB5-4582-B73E-C9D714A0E177}"/>
    <cellStyle name="40% - Accent2 2 2 2 9" xfId="16045" xr:uid="{40F9935B-3186-4324-9C08-EE6A7DE2A788}"/>
    <cellStyle name="40% - Accent2 2 2 2 9 2" xfId="16046" xr:uid="{D5D7D86C-8D80-4295-878F-51669F042371}"/>
    <cellStyle name="40% - Accent2 2 2 3" xfId="16047" xr:uid="{9A611BA7-26F5-4353-8684-2B9A9C2A7629}"/>
    <cellStyle name="40% - Accent2 2 2 3 2" xfId="16048" xr:uid="{94372949-FDC1-4AE2-A0F7-0BEFE136CA02}"/>
    <cellStyle name="40% - Accent2 2 2 3 2 2" xfId="16049" xr:uid="{F7504475-5289-4AB0-AF09-FAC8E2C12AAC}"/>
    <cellStyle name="40% - Accent2 2 2 3 2 2 2" xfId="16050" xr:uid="{05656B63-4B2F-4391-A1CB-DB15A35ED39D}"/>
    <cellStyle name="40% - Accent2 2 2 3 2 2 2 2" xfId="16051" xr:uid="{29061C1E-7498-4F30-A61F-7C1CB6C2C808}"/>
    <cellStyle name="40% - Accent2 2 2 3 2 2 3" xfId="16052" xr:uid="{5830DCC5-656F-48DE-A921-ACC0AB079100}"/>
    <cellStyle name="40% - Accent2 2 2 3 2 2 3 2" xfId="16053" xr:uid="{CA69C3DC-C04F-47F4-91B6-03BECA723F1D}"/>
    <cellStyle name="40% - Accent2 2 2 3 2 2 4" xfId="16054" xr:uid="{48B154C5-334E-4885-B453-FC0DFF9800AC}"/>
    <cellStyle name="40% - Accent2 2 2 3 2 3" xfId="16055" xr:uid="{F81FCAFB-07FE-46EA-ABE8-3D7A81E752C5}"/>
    <cellStyle name="40% - Accent2 2 2 3 2 3 2" xfId="16056" xr:uid="{1CB13FCB-734E-40C9-A128-465136261A39}"/>
    <cellStyle name="40% - Accent2 2 2 3 2 4" xfId="16057" xr:uid="{72AF8154-345F-4B8A-9A3A-BC89A78CEC76}"/>
    <cellStyle name="40% - Accent2 2 2 3 2 4 2" xfId="16058" xr:uid="{C51DE38C-43EA-4CE5-8BA6-63C123FAB15F}"/>
    <cellStyle name="40% - Accent2 2 2 3 2 5" xfId="16059" xr:uid="{D97DA840-B371-487A-BB1C-6DCBBBFD70DB}"/>
    <cellStyle name="40% - Accent2 2 2 3 2 5 2" xfId="16060" xr:uid="{7CCB619E-526F-41DF-90F0-BBD1D087548A}"/>
    <cellStyle name="40% - Accent2 2 2 3 2 6" xfId="16061" xr:uid="{9387270C-5530-4D93-AF81-B8F5CBB8DC18}"/>
    <cellStyle name="40% - Accent2 2 2 3 3" xfId="16062" xr:uid="{E788A2FA-0B3C-4051-B44D-C8B8532DA233}"/>
    <cellStyle name="40% - Accent2 2 2 3 3 2" xfId="16063" xr:uid="{8A51F9BD-D5A8-4710-8EB0-EC85036F2773}"/>
    <cellStyle name="40% - Accent2 2 2 3 3 2 2" xfId="16064" xr:uid="{48DC3D1C-10FF-4E45-8466-D53B67E7B6D0}"/>
    <cellStyle name="40% - Accent2 2 2 3 3 2 2 2" xfId="16065" xr:uid="{C32AA8F0-B953-4410-A552-54C58A7C0AC9}"/>
    <cellStyle name="40% - Accent2 2 2 3 3 2 3" xfId="16066" xr:uid="{2BB0B4ED-8C8B-46A8-B857-CDE5120564C8}"/>
    <cellStyle name="40% - Accent2 2 2 3 3 2 3 2" xfId="16067" xr:uid="{952E02D4-36F0-407D-8050-CBBC45A512C4}"/>
    <cellStyle name="40% - Accent2 2 2 3 3 2 4" xfId="16068" xr:uid="{8E1787A6-3971-495B-A1C3-D338015E046C}"/>
    <cellStyle name="40% - Accent2 2 2 3 3 3" xfId="16069" xr:uid="{06439EC1-661A-4B30-B10D-460B0EFA6F17}"/>
    <cellStyle name="40% - Accent2 2 2 3 3 3 2" xfId="16070" xr:uid="{F13FA5A6-A787-4E0E-9656-FEB8F304CF2A}"/>
    <cellStyle name="40% - Accent2 2 2 3 3 4" xfId="16071" xr:uid="{F1FE188A-FC92-4FCE-9E32-D006D01D7256}"/>
    <cellStyle name="40% - Accent2 2 2 3 3 4 2" xfId="16072" xr:uid="{2E3B58D9-5FBF-4C38-8156-D4BA9F66EFD3}"/>
    <cellStyle name="40% - Accent2 2 2 3 3 5" xfId="16073" xr:uid="{6D34DF65-1632-4CFA-B2D6-D45377BF73D0}"/>
    <cellStyle name="40% - Accent2 2 2 3 3 5 2" xfId="16074" xr:uid="{4114E6C5-1071-499D-80AA-214A3033E609}"/>
    <cellStyle name="40% - Accent2 2 2 3 3 6" xfId="16075" xr:uid="{61AB44EE-89B4-4124-8828-3F9107DF1565}"/>
    <cellStyle name="40% - Accent2 2 2 3 4" xfId="16076" xr:uid="{CBDF0500-EAF0-4DE4-8DF6-1324C9408011}"/>
    <cellStyle name="40% - Accent2 2 2 3 4 2" xfId="16077" xr:uid="{0A0CDDFF-6541-45AC-A281-6058243CFB69}"/>
    <cellStyle name="40% - Accent2 2 2 3 4 2 2" xfId="16078" xr:uid="{33A81588-A60F-409C-8317-4416F69402A7}"/>
    <cellStyle name="40% - Accent2 2 2 3 4 3" xfId="16079" xr:uid="{8E624BBA-EB41-4F28-B9E9-D5C14550391E}"/>
    <cellStyle name="40% - Accent2 2 2 3 4 3 2" xfId="16080" xr:uid="{62610CAF-0A8A-432C-9F76-986EDFB3249B}"/>
    <cellStyle name="40% - Accent2 2 2 3 4 4" xfId="16081" xr:uid="{59E73D8F-DA5D-4D36-A6D9-82645F04BC4F}"/>
    <cellStyle name="40% - Accent2 2 2 3 5" xfId="16082" xr:uid="{53D539D6-2663-410A-8157-F54F25D0082E}"/>
    <cellStyle name="40% - Accent2 2 2 3 5 2" xfId="16083" xr:uid="{EA16ADC8-6F19-4ECA-9413-DB0E894D99F4}"/>
    <cellStyle name="40% - Accent2 2 2 3 6" xfId="16084" xr:uid="{4FC51FEE-6B34-461F-B465-5E04CFC5FF24}"/>
    <cellStyle name="40% - Accent2 2 2 3 6 2" xfId="16085" xr:uid="{88A13E9C-5821-4090-A967-189274590348}"/>
    <cellStyle name="40% - Accent2 2 2 3 7" xfId="16086" xr:uid="{E3DA1539-834F-4375-AE59-8BB9CC3EA521}"/>
    <cellStyle name="40% - Accent2 2 2 3 7 2" xfId="16087" xr:uid="{BBF40831-832B-43D5-AC18-8AB99C2CE389}"/>
    <cellStyle name="40% - Accent2 2 2 3 8" xfId="16088" xr:uid="{634E6D37-08B1-4D67-89EC-042D9A62E6AC}"/>
    <cellStyle name="40% - Accent2 2 2 4" xfId="16089" xr:uid="{AD224E3E-6499-4568-81F6-34E9B20E758D}"/>
    <cellStyle name="40% - Accent2 2 2 4 2" xfId="16090" xr:uid="{AA95A774-FFB2-4D27-BB97-531C68F9DCD4}"/>
    <cellStyle name="40% - Accent2 2 2 4 2 2" xfId="16091" xr:uid="{8EAE82B4-B663-4BD5-B620-B0E254E5FF1E}"/>
    <cellStyle name="40% - Accent2 2 2 4 2 2 2" xfId="16092" xr:uid="{1FF099D5-A44F-4A02-A1C2-754F9DD1ED9B}"/>
    <cellStyle name="40% - Accent2 2 2 4 2 3" xfId="16093" xr:uid="{C7DE685E-857A-4542-AF63-26EAC51CA2BC}"/>
    <cellStyle name="40% - Accent2 2 2 4 2 3 2" xfId="16094" xr:uid="{64EB3C84-B176-4F69-AB58-7D1254474EF7}"/>
    <cellStyle name="40% - Accent2 2 2 4 2 4" xfId="16095" xr:uid="{9410BED4-992A-436D-81D4-12C378D1DFAA}"/>
    <cellStyle name="40% - Accent2 2 2 4 3" xfId="16096" xr:uid="{0CB1F49F-4094-47D4-ADD7-068DC3C64FF2}"/>
    <cellStyle name="40% - Accent2 2 2 4 3 2" xfId="16097" xr:uid="{4EA54276-AC5A-4385-AC68-28ACB996E9F8}"/>
    <cellStyle name="40% - Accent2 2 2 4 4" xfId="16098" xr:uid="{DCC1A219-7AB1-42BF-86F5-8CF982C6D2DE}"/>
    <cellStyle name="40% - Accent2 2 2 4 4 2" xfId="16099" xr:uid="{CE2326BE-378D-4367-ABE3-F76D5E6B5743}"/>
    <cellStyle name="40% - Accent2 2 2 4 5" xfId="16100" xr:uid="{5ECD8D13-4CEA-4E13-BD87-D923DDCFC6E0}"/>
    <cellStyle name="40% - Accent2 2 2 4 5 2" xfId="16101" xr:uid="{5CD90F56-2BF7-4859-AB57-3AD5A9B9A323}"/>
    <cellStyle name="40% - Accent2 2 2 4 6" xfId="16102" xr:uid="{32E801A5-B536-4759-B923-193B085C8D07}"/>
    <cellStyle name="40% - Accent2 2 2 5" xfId="16103" xr:uid="{FFA52D44-C816-4DA2-B2D0-DA5CE5937682}"/>
    <cellStyle name="40% - Accent2 2 2 5 2" xfId="16104" xr:uid="{F66DB1FF-156D-4550-A8A9-FBB48004D87D}"/>
    <cellStyle name="40% - Accent2 2 2 5 2 2" xfId="16105" xr:uid="{698C6D92-7646-4199-A478-0D05EE7285DB}"/>
    <cellStyle name="40% - Accent2 2 2 5 2 2 2" xfId="16106" xr:uid="{7A508F60-7B61-4F67-8D8C-86A08FAE13BE}"/>
    <cellStyle name="40% - Accent2 2 2 5 2 3" xfId="16107" xr:uid="{18CB9003-51AA-41AC-90DD-CFF0EE811C8B}"/>
    <cellStyle name="40% - Accent2 2 2 5 2 3 2" xfId="16108" xr:uid="{F243D718-39D2-4C8B-82ED-C9D442F9BB8A}"/>
    <cellStyle name="40% - Accent2 2 2 5 2 4" xfId="16109" xr:uid="{BB80EA76-EFCD-4579-B9BA-2EA87504214D}"/>
    <cellStyle name="40% - Accent2 2 2 5 3" xfId="16110" xr:uid="{122AE723-C5C7-429A-B35C-C49AA2B41EE4}"/>
    <cellStyle name="40% - Accent2 2 2 5 3 2" xfId="16111" xr:uid="{073E5D79-7C9B-4DB3-8EAE-3873F042AFF3}"/>
    <cellStyle name="40% - Accent2 2 2 5 4" xfId="16112" xr:uid="{868CE5C4-D199-4E06-92AE-D6D6C4A0C07B}"/>
    <cellStyle name="40% - Accent2 2 2 5 4 2" xfId="16113" xr:uid="{3E618A48-D852-470C-B78A-734ED9F6EBB7}"/>
    <cellStyle name="40% - Accent2 2 2 5 5" xfId="16114" xr:uid="{2BB228ED-44EC-475D-8ECA-7223DECF06CA}"/>
    <cellStyle name="40% - Accent2 2 2 5 5 2" xfId="16115" xr:uid="{DD0AB6BE-9A18-45E0-BCA4-4402814D4649}"/>
    <cellStyle name="40% - Accent2 2 2 5 6" xfId="16116" xr:uid="{D80C974B-0941-46E2-8093-DE7AFC3BB8C6}"/>
    <cellStyle name="40% - Accent2 2 2 6" xfId="16117" xr:uid="{9ABAF3C8-7F23-4AE0-9139-624104DD90EC}"/>
    <cellStyle name="40% - Accent2 2 2 6 2" xfId="16118" xr:uid="{48E9A3F4-C3B4-4261-ABF3-C69B7D032A23}"/>
    <cellStyle name="40% - Accent2 2 2 6 2 2" xfId="16119" xr:uid="{582144F0-AB65-4794-8EDE-41F66E3674E0}"/>
    <cellStyle name="40% - Accent2 2 2 6 3" xfId="16120" xr:uid="{0E363CB1-4582-40BB-B37F-B6D1FA6ABFC7}"/>
    <cellStyle name="40% - Accent2 2 2 6 3 2" xfId="16121" xr:uid="{38F0F11D-F8C7-47B7-88A1-691A4B457B2C}"/>
    <cellStyle name="40% - Accent2 2 2 6 4" xfId="16122" xr:uid="{F849A96A-079A-48E9-9A0B-2B84F7C2D6C3}"/>
    <cellStyle name="40% - Accent2 2 2 7" xfId="16123" xr:uid="{8D25C016-7235-4D1D-84A6-741556F7C3E8}"/>
    <cellStyle name="40% - Accent2 2 2 7 2" xfId="16124" xr:uid="{360BF02E-0A4D-4198-AC0A-75417D2836AD}"/>
    <cellStyle name="40% - Accent2 2 2 8" xfId="16125" xr:uid="{60B2C9B0-A1D6-41AF-B169-E41121CA1B50}"/>
    <cellStyle name="40% - Accent2 2 2 8 2" xfId="16126" xr:uid="{7BD235BB-E50C-4DF7-97C9-86E2DABD9A13}"/>
    <cellStyle name="40% - Accent2 2 2 9" xfId="16127" xr:uid="{00C219BF-5DB4-4C7F-A681-482CB76ED955}"/>
    <cellStyle name="40% - Accent2 2 2 9 2" xfId="16128" xr:uid="{893A0B69-0A7F-434E-BB08-F1A35C26FEB9}"/>
    <cellStyle name="40% - Accent2 2 3" xfId="16129" xr:uid="{3BDAF527-5C90-45DA-9C90-974474AD94C7}"/>
    <cellStyle name="40% - Accent2 2 3 10" xfId="16130" xr:uid="{CEEC3B0A-2CDB-44C1-861A-15EA7FBB023A}"/>
    <cellStyle name="40% - Accent2 2 3 2" xfId="16131" xr:uid="{2D7EA361-7F6A-4FE9-B7C7-896E48C7EBC8}"/>
    <cellStyle name="40% - Accent2 2 3 2 2" xfId="16132" xr:uid="{ABDADB01-7146-4D96-86B2-D4F1D1145398}"/>
    <cellStyle name="40% - Accent2 2 3 2 2 2" xfId="16133" xr:uid="{0AD0DAAE-08E9-4004-B821-EE6483C452B3}"/>
    <cellStyle name="40% - Accent2 2 3 2 2 2 2" xfId="16134" xr:uid="{12DE7805-BD22-4FC6-953D-84448F097146}"/>
    <cellStyle name="40% - Accent2 2 3 2 2 3" xfId="16135" xr:uid="{DBA0A82C-0F00-49C8-B033-8FD2838402E7}"/>
    <cellStyle name="40% - Accent2 2 3 2 2 3 2" xfId="16136" xr:uid="{49111B85-8E63-42AD-A5D3-27BDD344DEB4}"/>
    <cellStyle name="40% - Accent2 2 3 2 2 4" xfId="16137" xr:uid="{7AB51807-8824-4018-95D8-4268514475D7}"/>
    <cellStyle name="40% - Accent2 2 3 2 3" xfId="16138" xr:uid="{BB1298FC-F8D8-455F-A0AE-8D321931A63F}"/>
    <cellStyle name="40% - Accent2 2 3 2 3 2" xfId="16139" xr:uid="{CC7E0A6C-9470-45F9-9A63-C6543E6F2A7C}"/>
    <cellStyle name="40% - Accent2 2 3 2 4" xfId="16140" xr:uid="{41DD803E-6B58-49F5-BE44-242C9A11667C}"/>
    <cellStyle name="40% - Accent2 2 3 2 4 2" xfId="16141" xr:uid="{5F9E0D77-3A34-4317-BC79-0496656E51D1}"/>
    <cellStyle name="40% - Accent2 2 3 2 5" xfId="16142" xr:uid="{81E33927-6B8A-4F68-8BB9-506121180DD2}"/>
    <cellStyle name="40% - Accent2 2 3 2 5 2" xfId="16143" xr:uid="{9EF69E12-75AB-4828-B138-17D03903433A}"/>
    <cellStyle name="40% - Accent2 2 3 2 6" xfId="16144" xr:uid="{6EFD4CEA-9CC8-4639-97B1-AF18A96A5DE9}"/>
    <cellStyle name="40% - Accent2 2 3 2 6 2" xfId="16145" xr:uid="{5E962F7B-0460-4C5A-BFFE-A954E65EB539}"/>
    <cellStyle name="40% - Accent2 2 3 2 7" xfId="16146" xr:uid="{0D906214-95B4-40C3-8807-69A4747E9215}"/>
    <cellStyle name="40% - Accent2 2 3 2 7 2" xfId="16147" xr:uid="{2069002B-D1B5-4B2E-9732-9564BB8E1D94}"/>
    <cellStyle name="40% - Accent2 2 3 2 8" xfId="16148" xr:uid="{59062C15-48D4-446E-92F3-5643FBB82AB6}"/>
    <cellStyle name="40% - Accent2 2 3 3" xfId="16149" xr:uid="{7AB4BF22-DE40-47C5-BDC5-3EDA8B135F6B}"/>
    <cellStyle name="40% - Accent2 2 3 3 2" xfId="16150" xr:uid="{604D945C-6DAD-4915-AE07-996140324F96}"/>
    <cellStyle name="40% - Accent2 2 3 3 2 2" xfId="16151" xr:uid="{EA92FC11-5DAB-4C03-8A1D-BFDB1CB97317}"/>
    <cellStyle name="40% - Accent2 2 3 3 2 2 2" xfId="16152" xr:uid="{905C8F92-727C-48A4-B121-893AF2C5A306}"/>
    <cellStyle name="40% - Accent2 2 3 3 2 3" xfId="16153" xr:uid="{A217F592-847F-4B2B-9FB4-FF4103ECA2BF}"/>
    <cellStyle name="40% - Accent2 2 3 3 2 3 2" xfId="16154" xr:uid="{B7AC2A36-BE0A-4B85-B68A-2E081A3FCC61}"/>
    <cellStyle name="40% - Accent2 2 3 3 2 4" xfId="16155" xr:uid="{BAFF1267-E3DA-4357-A7AC-FF48E511D64B}"/>
    <cellStyle name="40% - Accent2 2 3 3 3" xfId="16156" xr:uid="{F901B9F6-8D22-413D-8578-C410C2A7B61E}"/>
    <cellStyle name="40% - Accent2 2 3 3 3 2" xfId="16157" xr:uid="{EAC075A6-B20F-4830-970F-74ADE1E09D82}"/>
    <cellStyle name="40% - Accent2 2 3 3 4" xfId="16158" xr:uid="{84A76F55-A984-4226-ACEC-2EF961499D4B}"/>
    <cellStyle name="40% - Accent2 2 3 3 4 2" xfId="16159" xr:uid="{C848C07B-A563-4C16-B1FB-A1B6AB7B1063}"/>
    <cellStyle name="40% - Accent2 2 3 3 5" xfId="16160" xr:uid="{B521FC38-F33E-4A27-BA9D-1C3B002C0486}"/>
    <cellStyle name="40% - Accent2 2 3 3 5 2" xfId="16161" xr:uid="{4B328679-562C-45A6-97DB-E431D8F72312}"/>
    <cellStyle name="40% - Accent2 2 3 3 6" xfId="16162" xr:uid="{2B385553-7C05-4DC4-8B51-7B54B82029D5}"/>
    <cellStyle name="40% - Accent2 2 3 4" xfId="16163" xr:uid="{1A8B0C11-32E6-43C3-BD26-C9335E09B89C}"/>
    <cellStyle name="40% - Accent2 2 3 4 2" xfId="16164" xr:uid="{0C6C16F7-E89E-4D0D-B690-86C00DDC737C}"/>
    <cellStyle name="40% - Accent2 2 3 4 2 2" xfId="16165" xr:uid="{D64C607F-7001-43A5-B21B-85889AEB3C95}"/>
    <cellStyle name="40% - Accent2 2 3 4 3" xfId="16166" xr:uid="{48F595A3-2625-4FEF-91D4-FD6F6FA5D781}"/>
    <cellStyle name="40% - Accent2 2 3 4 3 2" xfId="16167" xr:uid="{8331D41B-1AA5-40A5-9FCE-8A2DFEA1E9DE}"/>
    <cellStyle name="40% - Accent2 2 3 4 4" xfId="16168" xr:uid="{FA5B0C89-94AC-4391-A3E4-C638D263B276}"/>
    <cellStyle name="40% - Accent2 2 3 5" xfId="16169" xr:uid="{9567EE4C-979B-4200-A2A3-12A4FC8AEBDF}"/>
    <cellStyle name="40% - Accent2 2 3 5 2" xfId="16170" xr:uid="{35103113-C38D-44A9-89F7-9776CA119223}"/>
    <cellStyle name="40% - Accent2 2 3 6" xfId="16171" xr:uid="{55790082-16C9-4812-8283-04C26C490539}"/>
    <cellStyle name="40% - Accent2 2 3 6 2" xfId="16172" xr:uid="{393291B1-192E-4856-8923-34C1E52E1ED3}"/>
    <cellStyle name="40% - Accent2 2 3 7" xfId="16173" xr:uid="{298988D5-4D3B-40B0-A304-2E679F8519AD}"/>
    <cellStyle name="40% - Accent2 2 3 7 2" xfId="16174" xr:uid="{A212B7E6-25C7-4AF2-A0F6-BD05BEB489A5}"/>
    <cellStyle name="40% - Accent2 2 3 8" xfId="16175" xr:uid="{9BB1E8C4-8A5E-4A7E-91B0-E2BF22669D63}"/>
    <cellStyle name="40% - Accent2 2 3 8 2" xfId="16176" xr:uid="{F5E49B28-2D35-49BA-81BC-A5D9319BA1B9}"/>
    <cellStyle name="40% - Accent2 2 3 9" xfId="16177" xr:uid="{7A0905BA-B63C-47FB-AC67-0F75213BF546}"/>
    <cellStyle name="40% - Accent2 2 3 9 2" xfId="16178" xr:uid="{115595DC-7F79-4D6C-A52E-1A3095045DBA}"/>
    <cellStyle name="40% - Accent2 2 4" xfId="16179" xr:uid="{47542D8C-80FA-44D8-B944-350E01B1DE13}"/>
    <cellStyle name="40% - Accent2 2 4 10" xfId="16180" xr:uid="{7438E75F-7D81-4BBE-A145-04DE71147CA9}"/>
    <cellStyle name="40% - Accent2 2 4 2" xfId="16181" xr:uid="{68CEDB5D-AA6B-4E3A-97D8-25F6AADD526A}"/>
    <cellStyle name="40% - Accent2 2 4 2 2" xfId="16182" xr:uid="{568979D4-7EA7-4FA2-84F3-7B8205136E17}"/>
    <cellStyle name="40% - Accent2 2 4 2 2 2" xfId="16183" xr:uid="{1E7DD2BF-75CE-4F04-A9D0-B9C950542491}"/>
    <cellStyle name="40% - Accent2 2 4 2 2 2 2" xfId="16184" xr:uid="{4A49E48E-D35E-4CBF-887D-1F043C4DA9EA}"/>
    <cellStyle name="40% - Accent2 2 4 2 2 3" xfId="16185" xr:uid="{6E2D9613-FF99-4A27-9D6B-B8FD3FBB267C}"/>
    <cellStyle name="40% - Accent2 2 4 2 2 3 2" xfId="16186" xr:uid="{FE7D13A1-D06D-48DD-A38E-41EE588BFE51}"/>
    <cellStyle name="40% - Accent2 2 4 2 2 4" xfId="16187" xr:uid="{66A63D00-CFA6-47B5-88A7-A558F254AFB9}"/>
    <cellStyle name="40% - Accent2 2 4 2 3" xfId="16188" xr:uid="{BFD2D1F7-676E-4E25-9DC1-127079B4AB47}"/>
    <cellStyle name="40% - Accent2 2 4 2 3 2" xfId="16189" xr:uid="{237000BE-B5EC-470C-8CAE-B9BAE79A1F09}"/>
    <cellStyle name="40% - Accent2 2 4 2 4" xfId="16190" xr:uid="{3ABC53AF-F97D-4772-8D60-F2AD4CD9B517}"/>
    <cellStyle name="40% - Accent2 2 4 2 4 2" xfId="16191" xr:uid="{BE9DDD76-B958-4903-A3DB-C5AFE9751515}"/>
    <cellStyle name="40% - Accent2 2 4 2 5" xfId="16192" xr:uid="{1BE428E4-22B6-4CFA-8627-C8BA9DD20D8F}"/>
    <cellStyle name="40% - Accent2 2 4 2 5 2" xfId="16193" xr:uid="{A1537089-E38E-48F9-ACD6-335BCD4D8DA4}"/>
    <cellStyle name="40% - Accent2 2 4 2 6" xfId="16194" xr:uid="{F15C0138-9D12-4E3A-B28F-D6E89B9D26E1}"/>
    <cellStyle name="40% - Accent2 2 4 3" xfId="16195" xr:uid="{E4900F3C-FEE9-477B-B0B2-965BD9DA898C}"/>
    <cellStyle name="40% - Accent2 2 4 3 2" xfId="16196" xr:uid="{621BFB16-83D1-4487-B58B-EFBB0EE8CFF2}"/>
    <cellStyle name="40% - Accent2 2 4 3 2 2" xfId="16197" xr:uid="{F5DBF93D-703B-4E04-A1F7-6FEABD7C162C}"/>
    <cellStyle name="40% - Accent2 2 4 3 2 2 2" xfId="16198" xr:uid="{B481E5F0-A83E-4959-93DB-423374E02F2A}"/>
    <cellStyle name="40% - Accent2 2 4 3 2 3" xfId="16199" xr:uid="{ED4E4BD6-F767-47D1-A511-983B34C179C1}"/>
    <cellStyle name="40% - Accent2 2 4 3 2 3 2" xfId="16200" xr:uid="{EC6D6F54-414E-430C-8A7B-172633A36A48}"/>
    <cellStyle name="40% - Accent2 2 4 3 2 4" xfId="16201" xr:uid="{C859E1DD-A63E-4DE9-AC3C-2249F4E04E84}"/>
    <cellStyle name="40% - Accent2 2 4 3 3" xfId="16202" xr:uid="{24583D6B-20B9-4FF1-B6E7-3DA58201DA0F}"/>
    <cellStyle name="40% - Accent2 2 4 3 3 2" xfId="16203" xr:uid="{34C98572-55CF-4CF2-A471-8AD28ABD925E}"/>
    <cellStyle name="40% - Accent2 2 4 3 4" xfId="16204" xr:uid="{543808FF-C96C-47E8-A7A0-1ABBEDBF614D}"/>
    <cellStyle name="40% - Accent2 2 4 3 4 2" xfId="16205" xr:uid="{DCC31744-F65D-47A5-BF82-AC2F53745E5E}"/>
    <cellStyle name="40% - Accent2 2 4 3 5" xfId="16206" xr:uid="{47875D30-8C1B-44AC-A240-97CCB17E8BDB}"/>
    <cellStyle name="40% - Accent2 2 4 3 5 2" xfId="16207" xr:uid="{06B82C63-A1CF-4764-A019-7CF0DBBBAAC3}"/>
    <cellStyle name="40% - Accent2 2 4 3 6" xfId="16208" xr:uid="{2B3C282B-3600-4C5C-9AB2-44A5A2857CDF}"/>
    <cellStyle name="40% - Accent2 2 4 4" xfId="16209" xr:uid="{A84FEE0B-D1BF-4A97-A027-4A697AD1C5CC}"/>
    <cellStyle name="40% - Accent2 2 4 4 2" xfId="16210" xr:uid="{674CE545-E954-4D94-B727-F0527AB30700}"/>
    <cellStyle name="40% - Accent2 2 4 4 2 2" xfId="16211" xr:uid="{BE83AB60-9687-45EB-A81F-A45C998494F1}"/>
    <cellStyle name="40% - Accent2 2 4 4 3" xfId="16212" xr:uid="{10BF64A6-DB77-4C5B-8AC3-5191B79A4FD0}"/>
    <cellStyle name="40% - Accent2 2 4 4 3 2" xfId="16213" xr:uid="{8FAD5B18-771A-49AA-AA21-560677E1D6B0}"/>
    <cellStyle name="40% - Accent2 2 4 4 4" xfId="16214" xr:uid="{66468BAA-B131-4FF0-927E-B6B97A138B9A}"/>
    <cellStyle name="40% - Accent2 2 4 5" xfId="16215" xr:uid="{3C136007-D8FD-4C73-9FF2-E2FCADAC545B}"/>
    <cellStyle name="40% - Accent2 2 4 5 2" xfId="16216" xr:uid="{D1D5DDC1-66A5-4914-BFA7-1156BD71D996}"/>
    <cellStyle name="40% - Accent2 2 4 6" xfId="16217" xr:uid="{90CCB7D2-62FF-4B48-974C-3DC321869188}"/>
    <cellStyle name="40% - Accent2 2 4 6 2" xfId="16218" xr:uid="{DBE71682-26DF-4E9C-8EB4-F522AE2532E1}"/>
    <cellStyle name="40% - Accent2 2 4 7" xfId="16219" xr:uid="{AFC1435E-8B64-4ED9-9ADB-7AF9B7F79F0B}"/>
    <cellStyle name="40% - Accent2 2 4 7 2" xfId="16220" xr:uid="{0053BB9C-3348-448A-AC2A-7F38F9C2A8D5}"/>
    <cellStyle name="40% - Accent2 2 4 8" xfId="16221" xr:uid="{96AB7D0C-AE47-446C-8D16-FE5D7E295762}"/>
    <cellStyle name="40% - Accent2 2 4 8 2" xfId="16222" xr:uid="{7E5AFA25-5197-455F-8318-161F43B0493C}"/>
    <cellStyle name="40% - Accent2 2 4 9" xfId="16223" xr:uid="{DF7CDAA6-C02B-4958-B427-17DE0D7E7E90}"/>
    <cellStyle name="40% - Accent2 2 4 9 2" xfId="16224" xr:uid="{5CB90BA1-211D-4875-9F55-7DDC847757C4}"/>
    <cellStyle name="40% - Accent2 2 5" xfId="16225" xr:uid="{6FB7B000-E4DC-4D42-889A-AA67862DB592}"/>
    <cellStyle name="40% - Accent2 2 5 2" xfId="16226" xr:uid="{C3DD425B-34CA-4D78-8F87-F05DE8D967C0}"/>
    <cellStyle name="40% - Accent2 2 5 2 2" xfId="16227" xr:uid="{E015C24A-32F0-432D-B7DB-D1A519D71410}"/>
    <cellStyle name="40% - Accent2 2 5 2 2 2" xfId="16228" xr:uid="{4557E77C-0321-41C2-88EE-17C45129D5DF}"/>
    <cellStyle name="40% - Accent2 2 5 2 2 2 2" xfId="16229" xr:uid="{75494167-D93A-4AAE-8187-1A82980FB3F8}"/>
    <cellStyle name="40% - Accent2 2 5 2 2 3" xfId="16230" xr:uid="{37EF8831-444E-44F0-8FD4-A02417D78C56}"/>
    <cellStyle name="40% - Accent2 2 5 2 2 3 2" xfId="16231" xr:uid="{F30F412C-3D29-415C-902C-6684F5B2907F}"/>
    <cellStyle name="40% - Accent2 2 5 2 2 4" xfId="16232" xr:uid="{0FD0ACCD-7D4F-4C28-94E7-B8A4C40F8954}"/>
    <cellStyle name="40% - Accent2 2 5 2 3" xfId="16233" xr:uid="{75EB77AE-31A1-4E50-A354-3AB6CBE9A18E}"/>
    <cellStyle name="40% - Accent2 2 5 2 3 2" xfId="16234" xr:uid="{8378D63A-F874-4F09-8E7C-50D6767558E9}"/>
    <cellStyle name="40% - Accent2 2 5 2 4" xfId="16235" xr:uid="{3551739E-9783-4F6B-A229-CF56FC5163E8}"/>
    <cellStyle name="40% - Accent2 2 5 2 4 2" xfId="16236" xr:uid="{F6849717-4A62-4401-A677-E26C2AFAA657}"/>
    <cellStyle name="40% - Accent2 2 5 2 5" xfId="16237" xr:uid="{AB09E618-5DDC-4E89-A0F0-E610228B0ACD}"/>
    <cellStyle name="40% - Accent2 2 5 2 5 2" xfId="16238" xr:uid="{553F6A2C-2E88-42D6-9857-DD95C4D0C255}"/>
    <cellStyle name="40% - Accent2 2 5 2 6" xfId="16239" xr:uid="{AD97EE27-A9B7-4881-8F39-B76A295F214A}"/>
    <cellStyle name="40% - Accent2 2 5 3" xfId="16240" xr:uid="{A8190726-A633-4969-826A-8647D8D903AF}"/>
    <cellStyle name="40% - Accent2 2 5 3 2" xfId="16241" xr:uid="{71245A93-CC4E-4CF5-BD3F-87AD024E96BA}"/>
    <cellStyle name="40% - Accent2 2 5 3 2 2" xfId="16242" xr:uid="{DC54C5C4-DD8C-4554-AFAC-BAFB29F5AD7B}"/>
    <cellStyle name="40% - Accent2 2 5 3 2 2 2" xfId="16243" xr:uid="{695FF0D0-4350-4083-9AEF-BA41824E9C0D}"/>
    <cellStyle name="40% - Accent2 2 5 3 2 3" xfId="16244" xr:uid="{998E234B-2C36-43FF-B293-E8A63278F611}"/>
    <cellStyle name="40% - Accent2 2 5 3 2 3 2" xfId="16245" xr:uid="{2C6B446F-FB7F-4D41-A518-4408A99880F0}"/>
    <cellStyle name="40% - Accent2 2 5 3 2 4" xfId="16246" xr:uid="{150F4070-506D-4B84-9DDD-F63F83C722FF}"/>
    <cellStyle name="40% - Accent2 2 5 3 3" xfId="16247" xr:uid="{0F2A2F9B-D840-4A36-A0C2-E13406D0EC78}"/>
    <cellStyle name="40% - Accent2 2 5 3 3 2" xfId="16248" xr:uid="{4455F813-FD70-498E-9294-7C702B605352}"/>
    <cellStyle name="40% - Accent2 2 5 3 4" xfId="16249" xr:uid="{157F7621-9CAD-4FC8-9AEE-7A796BBD56C3}"/>
    <cellStyle name="40% - Accent2 2 5 3 4 2" xfId="16250" xr:uid="{9DD528F6-21E4-4D7D-80E2-7859A89E2F3C}"/>
    <cellStyle name="40% - Accent2 2 5 3 5" xfId="16251" xr:uid="{997667AE-4F3E-4FDF-9453-2B0E484D6106}"/>
    <cellStyle name="40% - Accent2 2 5 3 5 2" xfId="16252" xr:uid="{F01F7D64-0E50-4FD9-90AA-80DBD219F38C}"/>
    <cellStyle name="40% - Accent2 2 5 3 6" xfId="16253" xr:uid="{D61F149D-77AD-4627-8577-2E364207DBB9}"/>
    <cellStyle name="40% - Accent2 2 5 4" xfId="16254" xr:uid="{E366E064-52F7-4924-BE15-02E48B246F8C}"/>
    <cellStyle name="40% - Accent2 2 5 4 2" xfId="16255" xr:uid="{8AFF61E6-F165-4520-BE3F-F32C9FCE102D}"/>
    <cellStyle name="40% - Accent2 2 5 4 2 2" xfId="16256" xr:uid="{2D0C6A6B-771A-41E8-8D32-EB8B4E1EA817}"/>
    <cellStyle name="40% - Accent2 2 5 4 3" xfId="16257" xr:uid="{7F97E3D1-40B1-469F-9349-39AAF520F12D}"/>
    <cellStyle name="40% - Accent2 2 5 4 3 2" xfId="16258" xr:uid="{8150C90E-B5D3-4E57-9F7E-85F0D041A3D1}"/>
    <cellStyle name="40% - Accent2 2 5 4 4" xfId="16259" xr:uid="{16EC17AC-E36D-4409-A4C1-E615FAA7952B}"/>
    <cellStyle name="40% - Accent2 2 5 5" xfId="16260" xr:uid="{CF69E21A-85C2-4B69-8153-D64717A006A4}"/>
    <cellStyle name="40% - Accent2 2 5 5 2" xfId="16261" xr:uid="{8EEB576E-CA86-45BF-99CD-6757AF0D21E7}"/>
    <cellStyle name="40% - Accent2 2 5 6" xfId="16262" xr:uid="{C37FEC40-181B-4166-83ED-0268A63ECB9B}"/>
    <cellStyle name="40% - Accent2 2 5 6 2" xfId="16263" xr:uid="{41E8A2A2-993E-4B72-A7D9-2A2A2654F9AC}"/>
    <cellStyle name="40% - Accent2 2 5 7" xfId="16264" xr:uid="{8EC7D788-C59A-4C4E-A896-D9056326728E}"/>
    <cellStyle name="40% - Accent2 2 5 7 2" xfId="16265" xr:uid="{617266A0-5101-4F7C-B09E-EB57453F0AA5}"/>
    <cellStyle name="40% - Accent2 2 5 8" xfId="16266" xr:uid="{8457F31D-420D-4217-A2F5-DEB5E6210374}"/>
    <cellStyle name="40% - Accent2 2 6" xfId="16267" xr:uid="{56706165-6CC8-4D44-A59A-6C84B17CA9DD}"/>
    <cellStyle name="40% - Accent2 2 6 2" xfId="16268" xr:uid="{D18648F9-0329-4FBA-B9B1-E6CCBE8C7C93}"/>
    <cellStyle name="40% - Accent2 2 6 2 2" xfId="16269" xr:uid="{91F78D68-CF7F-49DF-BE7E-5D958A761C75}"/>
    <cellStyle name="40% - Accent2 2 6 2 2 2" xfId="16270" xr:uid="{B77A1A4A-346D-46E1-93BF-9EF9B7B3F465}"/>
    <cellStyle name="40% - Accent2 2 6 2 3" xfId="16271" xr:uid="{55521AAC-576F-4C84-9AC0-E4F581473143}"/>
    <cellStyle name="40% - Accent2 2 6 2 3 2" xfId="16272" xr:uid="{8685F2D8-CF52-46EA-96AB-CC6CEE78CE9E}"/>
    <cellStyle name="40% - Accent2 2 6 2 4" xfId="16273" xr:uid="{8E981047-1D25-4E78-99D8-FE538E5BF054}"/>
    <cellStyle name="40% - Accent2 2 6 3" xfId="16274" xr:uid="{5DB7834C-7DF9-4B19-8B37-529095FB2BD2}"/>
    <cellStyle name="40% - Accent2 2 6 3 2" xfId="16275" xr:uid="{A1A77895-DBED-44CA-A27D-0D16B1112F05}"/>
    <cellStyle name="40% - Accent2 2 6 4" xfId="16276" xr:uid="{999A9AC1-1B38-446A-9AD9-2CD040A59EF6}"/>
    <cellStyle name="40% - Accent2 2 6 4 2" xfId="16277" xr:uid="{E47D8A50-3C9B-4521-8F24-37B8D1DBBA2F}"/>
    <cellStyle name="40% - Accent2 2 6 5" xfId="16278" xr:uid="{D75BAB27-8D6E-4809-9328-0313109E158B}"/>
    <cellStyle name="40% - Accent2 2 6 5 2" xfId="16279" xr:uid="{86BB0BE7-5539-4C28-AD78-957085EBB206}"/>
    <cellStyle name="40% - Accent2 2 6 6" xfId="16280" xr:uid="{DBD78884-B66A-49A4-A4C9-D7DBF438B30E}"/>
    <cellStyle name="40% - Accent2 2 7" xfId="16281" xr:uid="{5C96B2DD-4B2B-4E68-BAE1-F1B2C29B2C42}"/>
    <cellStyle name="40% - Accent2 2 7 2" xfId="16282" xr:uid="{7C2CE110-77F7-417A-8CF2-A41764F05C18}"/>
    <cellStyle name="40% - Accent2 2 7 2 2" xfId="16283" xr:uid="{43DA55BC-1CF6-44D8-8E7A-C40BBDD1A50E}"/>
    <cellStyle name="40% - Accent2 2 7 2 2 2" xfId="16284" xr:uid="{8F4DBDEB-DF72-4EB6-AFE6-20E904F7E8D3}"/>
    <cellStyle name="40% - Accent2 2 7 2 3" xfId="16285" xr:uid="{9F2F15B8-106A-4382-BDA8-47BF433F898D}"/>
    <cellStyle name="40% - Accent2 2 7 2 3 2" xfId="16286" xr:uid="{CEB89495-2691-4AA6-B775-F3EA646FE6B5}"/>
    <cellStyle name="40% - Accent2 2 7 2 4" xfId="16287" xr:uid="{3E9A1B2A-8E01-467D-840B-261661FAECB2}"/>
    <cellStyle name="40% - Accent2 2 7 3" xfId="16288" xr:uid="{78864FD1-5444-482E-A8A8-72E35BE7079A}"/>
    <cellStyle name="40% - Accent2 2 7 3 2" xfId="16289" xr:uid="{C41432B9-0981-42C5-AC3B-5E212AAFC94B}"/>
    <cellStyle name="40% - Accent2 2 7 4" xfId="16290" xr:uid="{2A6B6964-EFEF-4299-A44B-00D56189BE7A}"/>
    <cellStyle name="40% - Accent2 2 7 4 2" xfId="16291" xr:uid="{C2E4D910-8173-40F7-A7C4-1F07911504AD}"/>
    <cellStyle name="40% - Accent2 2 7 5" xfId="16292" xr:uid="{AD5BB2A4-F7C5-4D07-8472-A8F40FBA8A2D}"/>
    <cellStyle name="40% - Accent2 2 7 5 2" xfId="16293" xr:uid="{E768FE21-C2F8-44AD-9B45-8C89F2D5A87C}"/>
    <cellStyle name="40% - Accent2 2 7 6" xfId="16294" xr:uid="{BFE047DE-6DD3-46ED-94C3-E9EC6A1DA878}"/>
    <cellStyle name="40% - Accent2 2 8" xfId="16295" xr:uid="{6F709987-FD30-495B-855B-3D0C3DAB6316}"/>
    <cellStyle name="40% - Accent2 2 8 2" xfId="16296" xr:uid="{A781AD1C-992B-4F1D-A2E4-0743125B6ED9}"/>
    <cellStyle name="40% - Accent2 2 8 2 2" xfId="16297" xr:uid="{140C5758-2D4B-4BAE-97E4-B62992F62380}"/>
    <cellStyle name="40% - Accent2 2 8 3" xfId="16298" xr:uid="{E76FD12B-A1B7-40D0-842A-5D440DF8FE8F}"/>
    <cellStyle name="40% - Accent2 2 8 3 2" xfId="16299" xr:uid="{35E62AE8-1D9B-4DD9-A52E-25D01E7A9492}"/>
    <cellStyle name="40% - Accent2 2 8 4" xfId="16300" xr:uid="{36AF62A2-AB5A-4285-8EE3-7FD18934C2DD}"/>
    <cellStyle name="40% - Accent2 2 9" xfId="16301" xr:uid="{5A157D01-4954-4166-9520-0DE427AF9753}"/>
    <cellStyle name="40% - Accent2 2 9 2" xfId="16302" xr:uid="{15E58612-ECE8-47C2-B5F8-60129524F796}"/>
    <cellStyle name="40% - Accent2 20" xfId="16303" xr:uid="{C008B0AA-6C0E-4D53-9679-E0DA55B10233}"/>
    <cellStyle name="40% - Accent2 20 2" xfId="16304" xr:uid="{39E7AD66-B862-4E94-8F3D-4938FCD16A99}"/>
    <cellStyle name="40% - Accent2 20 2 2" xfId="16305" xr:uid="{00B35578-1200-4122-B1CE-155CB7AACF8B}"/>
    <cellStyle name="40% - Accent2 20 3" xfId="16306" xr:uid="{60965736-297C-44A2-9C3F-0F2AAA440EF9}"/>
    <cellStyle name="40% - Accent2 20 3 2" xfId="16307" xr:uid="{5D1983F1-BD9E-47A1-9A00-E6D27A81F7C2}"/>
    <cellStyle name="40% - Accent2 20 4" xfId="16308" xr:uid="{10CF0E22-E2CE-4DF2-9939-A91D00B91A6B}"/>
    <cellStyle name="40% - Accent2 21" xfId="16309" xr:uid="{EEE815A1-CD1A-40F7-B64A-E061B30C7724}"/>
    <cellStyle name="40% - Accent2 21 2" xfId="16310" xr:uid="{E5C785E8-BBFE-4134-957E-59AAA59B892C}"/>
    <cellStyle name="40% - Accent2 21 2 2" xfId="16311" xr:uid="{52B596D8-CB4A-4F30-9364-47B6B62BEA8A}"/>
    <cellStyle name="40% - Accent2 21 3" xfId="16312" xr:uid="{046D181C-1056-4D20-9C1D-72F973F0BE17}"/>
    <cellStyle name="40% - Accent2 21 3 2" xfId="16313" xr:uid="{F87F4ADC-1C60-4902-AFF6-F40FC2EB4814}"/>
    <cellStyle name="40% - Accent2 21 4" xfId="16314" xr:uid="{A38A018C-057C-4429-ADA9-914D3AEF6C02}"/>
    <cellStyle name="40% - Accent2 22" xfId="16315" xr:uid="{C2D12654-6DCF-4CEE-B9EB-59063B09AFF1}"/>
    <cellStyle name="40% - Accent2 22 2" xfId="16316" xr:uid="{A2C0520B-1519-49E3-A143-F7A9C63BE56E}"/>
    <cellStyle name="40% - Accent2 22 2 2" xfId="16317" xr:uid="{788B080F-8FC8-4DC8-86E2-3CE27E4CEE69}"/>
    <cellStyle name="40% - Accent2 22 3" xfId="16318" xr:uid="{3866BA6D-D3E3-4BB3-A93C-407B27B8F750}"/>
    <cellStyle name="40% - Accent2 22 3 2" xfId="16319" xr:uid="{57372E0E-A6CF-4CBF-9931-ADDEB403EC88}"/>
    <cellStyle name="40% - Accent2 22 4" xfId="16320" xr:uid="{6F5397E3-C834-4C41-B5AB-0424BD40A34F}"/>
    <cellStyle name="40% - Accent2 23" xfId="16321" xr:uid="{D0EB19F0-5E44-465E-912F-5F08A33B893E}"/>
    <cellStyle name="40% - Accent2 23 2" xfId="16322" xr:uid="{2D8EB11B-04FB-4F0A-B925-65C2564FCF46}"/>
    <cellStyle name="40% - Accent2 23 3" xfId="16323" xr:uid="{EB0DBFB4-6FB7-4CE0-9283-4D926CDBD659}"/>
    <cellStyle name="40% - Accent2 24" xfId="16324" xr:uid="{35EBA595-E915-44BA-9598-8DBCDB29739F}"/>
    <cellStyle name="40% - Accent2 24 2" xfId="16325" xr:uid="{B960D1A2-5A66-4938-AA5D-087DFE30263B}"/>
    <cellStyle name="40% - Accent2 25" xfId="16326" xr:uid="{BDAA5367-1F96-4B87-B417-F2AEF339D2B5}"/>
    <cellStyle name="40% - Accent2 25 2" xfId="16327" xr:uid="{423CC6BE-4987-4AA3-B20C-D6D67BB2D4BF}"/>
    <cellStyle name="40% - Accent2 26" xfId="16328" xr:uid="{40DFD7A0-84AB-4B10-96CB-2C0045DF9F7F}"/>
    <cellStyle name="40% - Accent2 26 2" xfId="16329" xr:uid="{B82ECE63-DE5D-47DC-AE62-E9E418047735}"/>
    <cellStyle name="40% - Accent2 27" xfId="16330" xr:uid="{6572F3ED-F25B-4221-848A-9F001379E333}"/>
    <cellStyle name="40% - Accent2 27 2" xfId="16331" xr:uid="{BE8D7BC5-9A36-49D3-81D8-169A3E44B60C}"/>
    <cellStyle name="40% - Accent2 28" xfId="16332" xr:uid="{521A2EF0-9226-4260-9ABE-64D9E53A4FE4}"/>
    <cellStyle name="40% - Accent2 28 2" xfId="16333" xr:uid="{ACF715EC-75AE-4956-94A5-EAC0FB49C70D}"/>
    <cellStyle name="40% - Accent2 29" xfId="16334" xr:uid="{0CEB9ABE-08AC-4F7A-B63F-6F2A63C3E45B}"/>
    <cellStyle name="40% - Accent2 29 2" xfId="16335" xr:uid="{88D63BAC-882E-4A8B-92E1-0D0121CEE62B}"/>
    <cellStyle name="40% - Accent2 3" xfId="16336" xr:uid="{CE06F52C-44BC-48AD-8C2C-C9837EB1EF1F}"/>
    <cellStyle name="40% - Accent2 3 10" xfId="16337" xr:uid="{813DE47F-29F2-4CCC-9F2E-B86AC3DB5CAB}"/>
    <cellStyle name="40% - Accent2 3 10 2" xfId="16338" xr:uid="{5B019B6C-EDB5-48EC-8F8C-A8AF916B0D6A}"/>
    <cellStyle name="40% - Accent2 3 11" xfId="16339" xr:uid="{F04EA901-B450-46A3-87AB-20EC7CC31081}"/>
    <cellStyle name="40% - Accent2 3 11 2" xfId="16340" xr:uid="{74C87C0B-4224-4DC6-98C0-B33411598290}"/>
    <cellStyle name="40% - Accent2 3 12" xfId="16341" xr:uid="{CA42EADE-8ADE-4A59-AFB4-AEF05BED9ACF}"/>
    <cellStyle name="40% - Accent2 3 13" xfId="16342" xr:uid="{211E59BB-C0B5-467C-8343-700FCEDDFDD6}"/>
    <cellStyle name="40% - Accent2 3 13 2" xfId="16343" xr:uid="{33AF7C57-C846-4B4D-A76E-92CD980BBF0B}"/>
    <cellStyle name="40% - Accent2 3 14" xfId="16344" xr:uid="{1860FAAD-B948-491A-B5E7-510324EA2A65}"/>
    <cellStyle name="40% - Accent2 3 14 2" xfId="16345" xr:uid="{5EDFA514-E7D7-44BA-9154-9C697812B958}"/>
    <cellStyle name="40% - Accent2 3 15" xfId="16346" xr:uid="{5661589A-37AD-45D0-AAD1-3C1B848EF057}"/>
    <cellStyle name="40% - Accent2 3 16" xfId="16347" xr:uid="{5CC9F56A-8626-40E6-A097-A41054936CC0}"/>
    <cellStyle name="40% - Accent2 3 17" xfId="16348" xr:uid="{551B2768-D949-4148-BC72-3766640B4064}"/>
    <cellStyle name="40% - Accent2 3 18" xfId="16349" xr:uid="{D4BC6DF8-13B8-47B1-90A3-707E8FC4C349}"/>
    <cellStyle name="40% - Accent2 3 2" xfId="16350" xr:uid="{C181F0CD-10BF-4E2F-B7A6-E474CFB06867}"/>
    <cellStyle name="40% - Accent2 3 2 10" xfId="16351" xr:uid="{BAB5B764-518E-458F-B494-E7DD6539876C}"/>
    <cellStyle name="40% - Accent2 3 2 10 2" xfId="16352" xr:uid="{17FA0B23-E9A7-41B2-9331-A4776E88566C}"/>
    <cellStyle name="40% - Accent2 3 2 11" xfId="16353" xr:uid="{8B48D74B-9F88-4623-8090-0E7200C9CE34}"/>
    <cellStyle name="40% - Accent2 3 2 11 2" xfId="16354" xr:uid="{7F3FAB84-41F6-4AAA-823F-316447A2B176}"/>
    <cellStyle name="40% - Accent2 3 2 12" xfId="16355" xr:uid="{03B6CD93-55EE-41E3-A583-879E3472F9A2}"/>
    <cellStyle name="40% - Accent2 3 2 13" xfId="16356" xr:uid="{AC998F2A-408B-44E7-9CBA-61BE435F0705}"/>
    <cellStyle name="40% - Accent2 3 2 14" xfId="16357" xr:uid="{68D5FE6B-35F5-4BCF-AEF7-F67CE6C1158F}"/>
    <cellStyle name="40% - Accent2 3 2 2" xfId="16358" xr:uid="{DF747B1D-768B-4F27-8183-CE26E3E1828D}"/>
    <cellStyle name="40% - Accent2 3 2 2 10" xfId="16359" xr:uid="{097CEBB8-712C-49A6-8D99-B4BE8E88208A}"/>
    <cellStyle name="40% - Accent2 3 2 2 11" xfId="16360" xr:uid="{6D9D05A3-F627-4163-B6CD-31718F43899B}"/>
    <cellStyle name="40% - Accent2 3 2 2 2" xfId="16361" xr:uid="{3FB49752-2E53-4F0D-890E-0856648000AB}"/>
    <cellStyle name="40% - Accent2 3 2 2 2 2" xfId="16362" xr:uid="{DDB00E38-9400-42C5-AE6C-7DC4F0AB0298}"/>
    <cellStyle name="40% - Accent2 3 2 2 2 2 2" xfId="16363" xr:uid="{7E28B11F-E85B-4326-B4C2-9CDCB1967D8C}"/>
    <cellStyle name="40% - Accent2 3 2 2 2 2 2 2" xfId="16364" xr:uid="{CA5B1FD9-47E9-4003-8506-B288FE934ECE}"/>
    <cellStyle name="40% - Accent2 3 2 2 2 2 3" xfId="16365" xr:uid="{2B494248-11F6-4CE7-9EE8-DB020DF5E228}"/>
    <cellStyle name="40% - Accent2 3 2 2 2 2 3 2" xfId="16366" xr:uid="{B49CCD11-6521-42FA-80F5-AAA1720A794F}"/>
    <cellStyle name="40% - Accent2 3 2 2 2 2 4" xfId="16367" xr:uid="{021B5465-9C83-477B-8131-09B347BBF5C8}"/>
    <cellStyle name="40% - Accent2 3 2 2 2 3" xfId="16368" xr:uid="{F9A0DFB3-4A28-468D-9B1D-BBB977599FBA}"/>
    <cellStyle name="40% - Accent2 3 2 2 2 3 2" xfId="16369" xr:uid="{25136614-6D45-49BA-B44E-1EE96B61272B}"/>
    <cellStyle name="40% - Accent2 3 2 2 2 4" xfId="16370" xr:uid="{96E5B205-63C8-4ADE-8CF9-A15DC6CAE4D2}"/>
    <cellStyle name="40% - Accent2 3 2 2 2 4 2" xfId="16371" xr:uid="{86869597-26CB-4AFF-9864-3FF0DE7408D6}"/>
    <cellStyle name="40% - Accent2 3 2 2 2 5" xfId="16372" xr:uid="{0D378AE6-C87B-46DD-9D04-CCE3D810EDE5}"/>
    <cellStyle name="40% - Accent2 3 2 2 2 5 2" xfId="16373" xr:uid="{FDD444D6-4F20-4A21-AB3B-E2D1E8B6B010}"/>
    <cellStyle name="40% - Accent2 3 2 2 2 6" xfId="16374" xr:uid="{3271B618-B4A7-494C-91A4-5F3C1AF91C7B}"/>
    <cellStyle name="40% - Accent2 3 2 2 2 7" xfId="16375" xr:uid="{293F00BC-ED18-4690-B787-28B5841F1C3D}"/>
    <cellStyle name="40% - Accent2 3 2 2 3" xfId="16376" xr:uid="{54F8A2FF-63FC-46B8-92EA-F9AE154BD0B0}"/>
    <cellStyle name="40% - Accent2 3 2 2 3 2" xfId="16377" xr:uid="{63A7691C-4034-4F57-B215-01FEFFE70F4D}"/>
    <cellStyle name="40% - Accent2 3 2 2 3 2 2" xfId="16378" xr:uid="{25D73509-6F2E-4823-9D28-F17216CDC230}"/>
    <cellStyle name="40% - Accent2 3 2 2 3 2 2 2" xfId="16379" xr:uid="{479D5C99-2DBA-4FF0-88F7-3417AC63B48F}"/>
    <cellStyle name="40% - Accent2 3 2 2 3 2 3" xfId="16380" xr:uid="{883BC223-EC81-40BF-A2D2-3CD4BA1DA395}"/>
    <cellStyle name="40% - Accent2 3 2 2 3 2 3 2" xfId="16381" xr:uid="{1DA00A85-5843-47DC-922A-2AD6C497DD1A}"/>
    <cellStyle name="40% - Accent2 3 2 2 3 2 4" xfId="16382" xr:uid="{EDAD0577-3073-4ED9-9934-530B4063BC9B}"/>
    <cellStyle name="40% - Accent2 3 2 2 3 3" xfId="16383" xr:uid="{6B146ACE-88E2-4904-BCFC-01B1E801733F}"/>
    <cellStyle name="40% - Accent2 3 2 2 3 3 2" xfId="16384" xr:uid="{E7C5201E-278F-4ECA-9AD1-6C047698279B}"/>
    <cellStyle name="40% - Accent2 3 2 2 3 4" xfId="16385" xr:uid="{BB651232-C2F0-41E8-9BE0-063A9541931F}"/>
    <cellStyle name="40% - Accent2 3 2 2 3 4 2" xfId="16386" xr:uid="{A6A5030A-175A-4D76-9E40-D74597ED6DA4}"/>
    <cellStyle name="40% - Accent2 3 2 2 3 5" xfId="16387" xr:uid="{B5F67FDB-68CD-4D69-BA4B-6A1BE8617BD0}"/>
    <cellStyle name="40% - Accent2 3 2 2 3 5 2" xfId="16388" xr:uid="{648624DA-02BF-4A5D-AFF4-E7B3E2C1E2AF}"/>
    <cellStyle name="40% - Accent2 3 2 2 3 6" xfId="16389" xr:uid="{354DDD86-D956-46D2-8A09-6901813C7DA9}"/>
    <cellStyle name="40% - Accent2 3 2 2 4" xfId="16390" xr:uid="{4E7F6D86-1128-4B15-822A-7FCFF28D35A8}"/>
    <cellStyle name="40% - Accent2 3 2 2 4 2" xfId="16391" xr:uid="{AA078D62-F0BD-4112-AADB-825DD6A1038C}"/>
    <cellStyle name="40% - Accent2 3 2 2 4 2 2" xfId="16392" xr:uid="{2B7D63C4-F031-4F8D-89A9-7201481CC3AD}"/>
    <cellStyle name="40% - Accent2 3 2 2 4 3" xfId="16393" xr:uid="{CF8F5BB2-00B4-4361-A857-4EB1367ECFD4}"/>
    <cellStyle name="40% - Accent2 3 2 2 4 3 2" xfId="16394" xr:uid="{B97AE5EA-DDC9-4871-8BF5-E08ECF83D1A7}"/>
    <cellStyle name="40% - Accent2 3 2 2 4 4" xfId="16395" xr:uid="{36059513-C67C-4A8D-B232-C5C42E5F7EE1}"/>
    <cellStyle name="40% - Accent2 3 2 2 5" xfId="16396" xr:uid="{D1BC385C-22A3-44C6-BE6B-DC898D6EAB93}"/>
    <cellStyle name="40% - Accent2 3 2 2 5 2" xfId="16397" xr:uid="{CF36FDB6-8249-434E-805C-50C2BAF96CA5}"/>
    <cellStyle name="40% - Accent2 3 2 2 6" xfId="16398" xr:uid="{601BEF52-81A4-4D01-B043-FCBA8C1F27CC}"/>
    <cellStyle name="40% - Accent2 3 2 2 6 2" xfId="16399" xr:uid="{8333B389-85DC-4787-84D6-E60989266B60}"/>
    <cellStyle name="40% - Accent2 3 2 2 7" xfId="16400" xr:uid="{1543CB3D-8AF4-4BDD-9CE2-19A7D3245A58}"/>
    <cellStyle name="40% - Accent2 3 2 2 7 2" xfId="16401" xr:uid="{D6EAD882-AB4F-4A41-87AE-E9EC868BC440}"/>
    <cellStyle name="40% - Accent2 3 2 2 8" xfId="16402" xr:uid="{CA5AFBF1-7F01-4AAF-9C42-E4197C36476D}"/>
    <cellStyle name="40% - Accent2 3 2 2 8 2" xfId="16403" xr:uid="{58B82AE8-6A3E-4263-92E7-DC367ACCB406}"/>
    <cellStyle name="40% - Accent2 3 2 2 9" xfId="16404" xr:uid="{F79DDB8C-5E21-4911-BEF4-620AADE534FC}"/>
    <cellStyle name="40% - Accent2 3 2 2 9 2" xfId="16405" xr:uid="{5EC2BE1C-A73F-4C8E-80D4-12F5B11DBB26}"/>
    <cellStyle name="40% - Accent2 3 2 3" xfId="16406" xr:uid="{349D4AD2-67DC-40E2-BE0E-B3C284CB015E}"/>
    <cellStyle name="40% - Accent2 3 2 3 2" xfId="16407" xr:uid="{799E5B11-EBB9-436D-BFE7-0E397C6A256F}"/>
    <cellStyle name="40% - Accent2 3 2 3 2 2" xfId="16408" xr:uid="{E0C55ADA-C510-472A-9C74-362DFAFA7215}"/>
    <cellStyle name="40% - Accent2 3 2 3 2 2 2" xfId="16409" xr:uid="{695E373A-5572-442F-8AB2-1DF03B330733}"/>
    <cellStyle name="40% - Accent2 3 2 3 2 2 2 2" xfId="16410" xr:uid="{C8C2C9E1-48C1-4CBA-AB7A-209CEC8877E3}"/>
    <cellStyle name="40% - Accent2 3 2 3 2 2 3" xfId="16411" xr:uid="{CBC008A2-CD4F-4910-A49E-EB43D343790F}"/>
    <cellStyle name="40% - Accent2 3 2 3 2 2 3 2" xfId="16412" xr:uid="{756130B9-E1A7-4773-A4D3-C881FBE07C51}"/>
    <cellStyle name="40% - Accent2 3 2 3 2 2 4" xfId="16413" xr:uid="{3DA2B225-7430-4EBC-A341-C39939EB3928}"/>
    <cellStyle name="40% - Accent2 3 2 3 2 3" xfId="16414" xr:uid="{754C7E57-9A14-4688-A975-2723E8CCCA84}"/>
    <cellStyle name="40% - Accent2 3 2 3 2 3 2" xfId="16415" xr:uid="{C28AC5EA-4CF4-4A61-A71C-B23E3E51362B}"/>
    <cellStyle name="40% - Accent2 3 2 3 2 4" xfId="16416" xr:uid="{DA9512DD-0C74-475F-87E1-4F860BA49387}"/>
    <cellStyle name="40% - Accent2 3 2 3 2 4 2" xfId="16417" xr:uid="{0D1EBD6C-37F5-4718-B69C-0AE0FE340807}"/>
    <cellStyle name="40% - Accent2 3 2 3 2 5" xfId="16418" xr:uid="{8C476DF3-D145-4BF5-9F67-DBD52743B749}"/>
    <cellStyle name="40% - Accent2 3 2 3 2 5 2" xfId="16419" xr:uid="{B6CE1E2F-E9B5-4765-B8CB-9025F0814C36}"/>
    <cellStyle name="40% - Accent2 3 2 3 2 6" xfId="16420" xr:uid="{B9CB70A2-DCD7-4DDF-A2C8-2AFAD28E73E7}"/>
    <cellStyle name="40% - Accent2 3 2 3 3" xfId="16421" xr:uid="{D3B07B79-B21A-4674-9E97-95A868BBCAF6}"/>
    <cellStyle name="40% - Accent2 3 2 3 3 2" xfId="16422" xr:uid="{3EDB6492-2192-4B7F-9DBC-74EE5D0D863C}"/>
    <cellStyle name="40% - Accent2 3 2 3 3 2 2" xfId="16423" xr:uid="{1894A181-235B-4275-A4E3-3DEF6F3DD472}"/>
    <cellStyle name="40% - Accent2 3 2 3 3 2 2 2" xfId="16424" xr:uid="{12BC8D1E-091E-40C6-9B58-1A4DFC342D12}"/>
    <cellStyle name="40% - Accent2 3 2 3 3 2 3" xfId="16425" xr:uid="{1483509E-1058-4875-B98B-E73DE8D0A255}"/>
    <cellStyle name="40% - Accent2 3 2 3 3 2 3 2" xfId="16426" xr:uid="{D10C7DF8-49CA-4DA6-BA9C-0A47BC88DA68}"/>
    <cellStyle name="40% - Accent2 3 2 3 3 2 4" xfId="16427" xr:uid="{935A7258-2527-4103-9ED2-16DB596FBE92}"/>
    <cellStyle name="40% - Accent2 3 2 3 3 3" xfId="16428" xr:uid="{9043A241-9983-46DB-8A22-B01F21F0661A}"/>
    <cellStyle name="40% - Accent2 3 2 3 3 3 2" xfId="16429" xr:uid="{A7497DFD-E13B-4181-9F1B-67DF3272B562}"/>
    <cellStyle name="40% - Accent2 3 2 3 3 4" xfId="16430" xr:uid="{0B816430-81EC-4CD7-95FD-D66775B9F0C1}"/>
    <cellStyle name="40% - Accent2 3 2 3 3 4 2" xfId="16431" xr:uid="{2E45A162-3E4A-411D-BC09-69CD1F2CEAF2}"/>
    <cellStyle name="40% - Accent2 3 2 3 3 5" xfId="16432" xr:uid="{9DC04666-632E-498F-B4D3-3A3F857F9A0C}"/>
    <cellStyle name="40% - Accent2 3 2 3 3 5 2" xfId="16433" xr:uid="{3EC2565C-34B6-4707-853C-3B2846C4AA15}"/>
    <cellStyle name="40% - Accent2 3 2 3 3 6" xfId="16434" xr:uid="{9C7C7809-5682-4CF1-8ED8-2484A9D9C8CB}"/>
    <cellStyle name="40% - Accent2 3 2 3 4" xfId="16435" xr:uid="{0BB86C0D-46D7-4139-A27A-564CED3B28BE}"/>
    <cellStyle name="40% - Accent2 3 2 3 4 2" xfId="16436" xr:uid="{9EB18FBD-C05A-4DBA-ADAC-5389448F8D6F}"/>
    <cellStyle name="40% - Accent2 3 2 3 4 2 2" xfId="16437" xr:uid="{5B72D470-0FA7-4769-897D-6BC7D082C09F}"/>
    <cellStyle name="40% - Accent2 3 2 3 4 3" xfId="16438" xr:uid="{DC5DB16F-98A6-4C88-B5DF-7C736E9C888A}"/>
    <cellStyle name="40% - Accent2 3 2 3 4 3 2" xfId="16439" xr:uid="{61F5CD56-452B-455D-831B-2CD594D3B9A7}"/>
    <cellStyle name="40% - Accent2 3 2 3 4 4" xfId="16440" xr:uid="{7F871B93-7EF5-4F6E-977A-7EB7365291A6}"/>
    <cellStyle name="40% - Accent2 3 2 3 5" xfId="16441" xr:uid="{1F0EBCEA-AF43-47FB-84DB-A56527B12EAE}"/>
    <cellStyle name="40% - Accent2 3 2 3 5 2" xfId="16442" xr:uid="{EE42B8FF-C62C-4C8E-BF35-148F2E34A17E}"/>
    <cellStyle name="40% - Accent2 3 2 3 6" xfId="16443" xr:uid="{535C6C38-4DCD-4774-85FB-5E97EBF5D5B6}"/>
    <cellStyle name="40% - Accent2 3 2 3 6 2" xfId="16444" xr:uid="{000A371A-9C7E-4833-8BAF-8FBACB6BD6A4}"/>
    <cellStyle name="40% - Accent2 3 2 3 7" xfId="16445" xr:uid="{C8A82890-AC6F-4A46-9E6E-DF467C86B02E}"/>
    <cellStyle name="40% - Accent2 3 2 3 7 2" xfId="16446" xr:uid="{DBEF1510-5390-4C47-876C-81E3AA978F67}"/>
    <cellStyle name="40% - Accent2 3 2 3 8" xfId="16447" xr:uid="{EA5B2EC1-FB98-4513-850D-874D71CD5DF3}"/>
    <cellStyle name="40% - Accent2 3 2 3 9" xfId="16448" xr:uid="{69CA9EBC-3485-4CC0-808D-3D489FD2DD39}"/>
    <cellStyle name="40% - Accent2 3 2 4" xfId="16449" xr:uid="{EF157D32-5204-4162-A951-7446E3B7A52A}"/>
    <cellStyle name="40% - Accent2 3 2 4 2" xfId="16450" xr:uid="{12E0F83A-7DF5-446A-BB74-309B56B18358}"/>
    <cellStyle name="40% - Accent2 3 2 4 2 2" xfId="16451" xr:uid="{75F95DD7-8E13-46F3-BB6F-3BCCCF6866CB}"/>
    <cellStyle name="40% - Accent2 3 2 4 2 2 2" xfId="16452" xr:uid="{C898F039-EEE4-4654-B01B-D6F32EF7CDA5}"/>
    <cellStyle name="40% - Accent2 3 2 4 2 3" xfId="16453" xr:uid="{227A5D12-C547-4D03-A219-4749D39727F1}"/>
    <cellStyle name="40% - Accent2 3 2 4 2 3 2" xfId="16454" xr:uid="{44C116DD-866D-4689-964B-05CF493697C8}"/>
    <cellStyle name="40% - Accent2 3 2 4 2 4" xfId="16455" xr:uid="{9FCDC51F-8320-4546-9801-8CEECDA7B034}"/>
    <cellStyle name="40% - Accent2 3 2 4 3" xfId="16456" xr:uid="{21359122-4DDC-48B2-8086-A5501A173225}"/>
    <cellStyle name="40% - Accent2 3 2 4 3 2" xfId="16457" xr:uid="{81B3BC4D-25DE-4CAF-AAFC-B6D44491C54A}"/>
    <cellStyle name="40% - Accent2 3 2 4 4" xfId="16458" xr:uid="{EB0EEFBA-0A41-4F42-95F8-A9B0275BE5BE}"/>
    <cellStyle name="40% - Accent2 3 2 4 4 2" xfId="16459" xr:uid="{D8426C37-2C98-45E0-BC42-9DF52E545FB4}"/>
    <cellStyle name="40% - Accent2 3 2 4 5" xfId="16460" xr:uid="{1114FFA2-8A42-46F6-9C4E-34D8A244665F}"/>
    <cellStyle name="40% - Accent2 3 2 4 5 2" xfId="16461" xr:uid="{B0E6F7CC-4B4E-4901-855C-BF7217AC29F9}"/>
    <cellStyle name="40% - Accent2 3 2 4 6" xfId="16462" xr:uid="{AEF939F1-EF1C-48BD-A95C-A56AABC3C710}"/>
    <cellStyle name="40% - Accent2 3 2 5" xfId="16463" xr:uid="{84FA99E3-EC6B-4928-8A99-E91CA4AEA3BF}"/>
    <cellStyle name="40% - Accent2 3 2 5 2" xfId="16464" xr:uid="{2D53A27F-A428-4524-8764-67027B5AD9A0}"/>
    <cellStyle name="40% - Accent2 3 2 5 2 2" xfId="16465" xr:uid="{7BD16245-787C-4F6C-8F5D-0DC3DF65A045}"/>
    <cellStyle name="40% - Accent2 3 2 5 2 2 2" xfId="16466" xr:uid="{B3DD1715-398D-4A5A-A36D-ED9269EF586B}"/>
    <cellStyle name="40% - Accent2 3 2 5 2 3" xfId="16467" xr:uid="{7DA3C88E-B8A1-4EA0-B4AD-BDFDD0632400}"/>
    <cellStyle name="40% - Accent2 3 2 5 2 3 2" xfId="16468" xr:uid="{486EF1D9-3602-4C3A-885D-846A4866A63C}"/>
    <cellStyle name="40% - Accent2 3 2 5 2 4" xfId="16469" xr:uid="{93502033-EBBD-4C47-B2C9-7B1A663B8378}"/>
    <cellStyle name="40% - Accent2 3 2 5 3" xfId="16470" xr:uid="{C1C088DD-8DA5-4AB1-831B-1FC718514B78}"/>
    <cellStyle name="40% - Accent2 3 2 5 3 2" xfId="16471" xr:uid="{17AB6080-BE15-4ECE-A979-6F4D58FEDB07}"/>
    <cellStyle name="40% - Accent2 3 2 5 4" xfId="16472" xr:uid="{D3D3AAB6-D33E-4358-9B26-9A0D20825D59}"/>
    <cellStyle name="40% - Accent2 3 2 5 4 2" xfId="16473" xr:uid="{6EA0548F-A728-48BF-A737-7C2C68030599}"/>
    <cellStyle name="40% - Accent2 3 2 5 5" xfId="16474" xr:uid="{B6BC57BF-5447-4329-AE32-5E2C74AB8179}"/>
    <cellStyle name="40% - Accent2 3 2 5 5 2" xfId="16475" xr:uid="{CCBC6B6D-BEDA-4135-85A9-4A36DA33FA84}"/>
    <cellStyle name="40% - Accent2 3 2 5 6" xfId="16476" xr:uid="{A197AA9E-57A4-4BEE-BA59-141F2C71B9CD}"/>
    <cellStyle name="40% - Accent2 3 2 6" xfId="16477" xr:uid="{6445A455-7ADC-48C4-92CB-C6563222105E}"/>
    <cellStyle name="40% - Accent2 3 2 6 2" xfId="16478" xr:uid="{DE5E44B9-B573-4AD7-B11D-A8E2C419D378}"/>
    <cellStyle name="40% - Accent2 3 2 6 2 2" xfId="16479" xr:uid="{590E4B3A-49A5-440C-8297-90087DC3EEA9}"/>
    <cellStyle name="40% - Accent2 3 2 6 3" xfId="16480" xr:uid="{97EA52B7-2A08-4296-B72F-733858AD525F}"/>
    <cellStyle name="40% - Accent2 3 2 6 3 2" xfId="16481" xr:uid="{0FA30D48-B7B0-45F7-8CE8-E9527133F2BA}"/>
    <cellStyle name="40% - Accent2 3 2 6 4" xfId="16482" xr:uid="{DE607E21-E373-4005-A289-344F28FF0C4F}"/>
    <cellStyle name="40% - Accent2 3 2 7" xfId="16483" xr:uid="{7FB50577-0C67-4437-A479-1993BC494CC5}"/>
    <cellStyle name="40% - Accent2 3 2 7 2" xfId="16484" xr:uid="{6DDB0D25-E3F4-4F4E-AA5A-E2A7DF927A72}"/>
    <cellStyle name="40% - Accent2 3 2 8" xfId="16485" xr:uid="{11C61DD1-8485-4037-93A1-1F161CA99D35}"/>
    <cellStyle name="40% - Accent2 3 2 8 2" xfId="16486" xr:uid="{E404C485-D5FE-4468-A7BA-8E44019757F9}"/>
    <cellStyle name="40% - Accent2 3 2 9" xfId="16487" xr:uid="{DC00109E-0193-49D4-A571-9052DC80E345}"/>
    <cellStyle name="40% - Accent2 3 2 9 2" xfId="16488" xr:uid="{35EB70CE-D8F4-4B16-9F2C-F634DF5BB9CA}"/>
    <cellStyle name="40% - Accent2 3 3" xfId="16489" xr:uid="{11862908-16E4-4044-A445-C64F1D7EBD0C}"/>
    <cellStyle name="40% - Accent2 3 3 10" xfId="16490" xr:uid="{A258C894-22D0-470D-AD3B-0B8E061E1E38}"/>
    <cellStyle name="40% - Accent2 3 3 11" xfId="16491" xr:uid="{2EBD4B61-CEA2-40D2-9A8A-0202C3715CA1}"/>
    <cellStyle name="40% - Accent2 3 3 12" xfId="16492" xr:uid="{4F5738AF-6DF8-4EF7-B592-8F352019057B}"/>
    <cellStyle name="40% - Accent2 3 3 2" xfId="16493" xr:uid="{B41A5153-8F8E-417E-BA91-E4B215EB4FAC}"/>
    <cellStyle name="40% - Accent2 3 3 2 2" xfId="16494" xr:uid="{BB2E1A55-0203-4BE6-9D67-67FF8C8A46BC}"/>
    <cellStyle name="40% - Accent2 3 3 2 2 2" xfId="16495" xr:uid="{EFCDD85B-7882-4FCC-B3DA-CD8AE6DE2F3E}"/>
    <cellStyle name="40% - Accent2 3 3 2 2 2 2" xfId="16496" xr:uid="{57100DE8-DF9A-4B68-B0D1-35C3D8E055E7}"/>
    <cellStyle name="40% - Accent2 3 3 2 2 3" xfId="16497" xr:uid="{B767302D-05A9-473A-89DA-DB5DFC7F955D}"/>
    <cellStyle name="40% - Accent2 3 3 2 2 3 2" xfId="16498" xr:uid="{21311CF8-EA03-4942-A168-AD5871D90291}"/>
    <cellStyle name="40% - Accent2 3 3 2 2 4" xfId="16499" xr:uid="{5A5EFE21-634D-4792-AD51-FE609C481089}"/>
    <cellStyle name="40% - Accent2 3 3 2 3" xfId="16500" xr:uid="{A3AE19AE-DFFD-458B-9558-08AD58045742}"/>
    <cellStyle name="40% - Accent2 3 3 2 3 2" xfId="16501" xr:uid="{3712B38F-A5F8-425B-8938-030F758BA9A3}"/>
    <cellStyle name="40% - Accent2 3 3 2 4" xfId="16502" xr:uid="{C9539358-879A-4564-8DB8-C17E6DE9F610}"/>
    <cellStyle name="40% - Accent2 3 3 2 4 2" xfId="16503" xr:uid="{904DB1E1-3FD1-4AB7-801A-6268BB1AA430}"/>
    <cellStyle name="40% - Accent2 3 3 2 5" xfId="16504" xr:uid="{07FF0405-BC2E-4901-8BD5-D8D56B8B766B}"/>
    <cellStyle name="40% - Accent2 3 3 2 5 2" xfId="16505" xr:uid="{FAA5A3A8-57B1-41DE-BEE2-38DC3A7DA266}"/>
    <cellStyle name="40% - Accent2 3 3 2 6" xfId="16506" xr:uid="{F72B343D-FD2B-46BF-9EF8-D707222FEC22}"/>
    <cellStyle name="40% - Accent2 3 3 2 6 2" xfId="16507" xr:uid="{63236D6A-56F4-4D53-AA35-1A7536CC545E}"/>
    <cellStyle name="40% - Accent2 3 3 2 7" xfId="16508" xr:uid="{4E09DD6E-9832-4CDD-B18D-CED0941737FC}"/>
    <cellStyle name="40% - Accent2 3 3 2 7 2" xfId="16509" xr:uid="{64B184F8-CC60-468A-AD7E-1AD727D7EEA4}"/>
    <cellStyle name="40% - Accent2 3 3 2 8" xfId="16510" xr:uid="{E4E780E1-1064-4273-AF10-2F09FBA2D443}"/>
    <cellStyle name="40% - Accent2 3 3 2 9" xfId="16511" xr:uid="{8ECE53F9-961D-4C33-911E-7A958B1E85B2}"/>
    <cellStyle name="40% - Accent2 3 3 3" xfId="16512" xr:uid="{5E509BB2-CAAC-45EF-B3BB-C3D706BDBABB}"/>
    <cellStyle name="40% - Accent2 3 3 3 2" xfId="16513" xr:uid="{1A1BAF9E-E16C-4955-AA20-5E4A455463B8}"/>
    <cellStyle name="40% - Accent2 3 3 3 2 2" xfId="16514" xr:uid="{EABFCB8C-54E1-4BC2-998A-FE25B4EE3699}"/>
    <cellStyle name="40% - Accent2 3 3 3 2 2 2" xfId="16515" xr:uid="{33153059-A679-4703-9331-CAF099C33D49}"/>
    <cellStyle name="40% - Accent2 3 3 3 2 3" xfId="16516" xr:uid="{6A724BB4-1B7A-4958-8986-E4DE5020AEB2}"/>
    <cellStyle name="40% - Accent2 3 3 3 2 3 2" xfId="16517" xr:uid="{CA86D95E-F89C-43EF-B5E8-F6DEE2F810EA}"/>
    <cellStyle name="40% - Accent2 3 3 3 2 4" xfId="16518" xr:uid="{56C1BDA9-5D39-4447-AF77-BA94324D7FF1}"/>
    <cellStyle name="40% - Accent2 3 3 3 3" xfId="16519" xr:uid="{87611189-46F1-41CC-A16B-C97475C480D0}"/>
    <cellStyle name="40% - Accent2 3 3 3 3 2" xfId="16520" xr:uid="{6E0F2651-3D3A-4B93-B93A-C31402C28C70}"/>
    <cellStyle name="40% - Accent2 3 3 3 4" xfId="16521" xr:uid="{1E231352-DD74-4EE0-B1B7-B306E7A4FF7A}"/>
    <cellStyle name="40% - Accent2 3 3 3 4 2" xfId="16522" xr:uid="{CE4947F9-9A70-436C-8BA4-C3843BFB7A0F}"/>
    <cellStyle name="40% - Accent2 3 3 3 5" xfId="16523" xr:uid="{40303BEC-04E4-4AB4-8E2A-7C10DB8FB0FA}"/>
    <cellStyle name="40% - Accent2 3 3 3 5 2" xfId="16524" xr:uid="{F74EA7F5-26E2-4656-A26E-F100D45AE4B1}"/>
    <cellStyle name="40% - Accent2 3 3 3 6" xfId="16525" xr:uid="{58FD83BE-350F-4919-9B2A-F295A094146A}"/>
    <cellStyle name="40% - Accent2 3 3 4" xfId="16526" xr:uid="{B3C6540F-6A99-4105-8323-E84AA61253B9}"/>
    <cellStyle name="40% - Accent2 3 3 4 2" xfId="16527" xr:uid="{5D075BA4-62F6-4824-A69E-24E1571159E8}"/>
    <cellStyle name="40% - Accent2 3 3 4 2 2" xfId="16528" xr:uid="{2F5A2F6F-5653-442D-A41F-6CBDD40D8769}"/>
    <cellStyle name="40% - Accent2 3 3 4 3" xfId="16529" xr:uid="{67E8DDA9-8FAB-4258-85A2-610AE73BE089}"/>
    <cellStyle name="40% - Accent2 3 3 4 3 2" xfId="16530" xr:uid="{0042015E-60E8-4ADB-B60F-45C0791DCB0A}"/>
    <cellStyle name="40% - Accent2 3 3 4 4" xfId="16531" xr:uid="{E4D9AF0E-F3FC-4693-8A12-866BCD5074BF}"/>
    <cellStyle name="40% - Accent2 3 3 5" xfId="16532" xr:uid="{E0943B8D-AC65-4391-84C9-99EC82984C0A}"/>
    <cellStyle name="40% - Accent2 3 3 5 2" xfId="16533" xr:uid="{5B5F0838-3247-4ADF-ABA3-AB4902D17A8F}"/>
    <cellStyle name="40% - Accent2 3 3 6" xfId="16534" xr:uid="{8D59A080-0BC9-4FA3-B0E9-B8C0A6761A1D}"/>
    <cellStyle name="40% - Accent2 3 3 6 2" xfId="16535" xr:uid="{4BBDA4C6-4F69-45E1-9831-D7D531CECF09}"/>
    <cellStyle name="40% - Accent2 3 3 7" xfId="16536" xr:uid="{4E40B23F-EA8E-43B0-A6E3-32DC05E67163}"/>
    <cellStyle name="40% - Accent2 3 3 7 2" xfId="16537" xr:uid="{39FF95DB-07C3-42A8-90C8-CCB9B0A11F97}"/>
    <cellStyle name="40% - Accent2 3 3 8" xfId="16538" xr:uid="{8E5C2A6F-F879-46E7-BE26-E3BC0590217C}"/>
    <cellStyle name="40% - Accent2 3 3 8 2" xfId="16539" xr:uid="{4CB8EFBF-67A6-458A-ADD8-D235DF6475BF}"/>
    <cellStyle name="40% - Accent2 3 3 9" xfId="16540" xr:uid="{7260AEEE-0DDC-4200-A4B6-3515C9378E56}"/>
    <cellStyle name="40% - Accent2 3 3 9 2" xfId="16541" xr:uid="{148C0BC4-A566-4772-95B8-36DC1D9FCB23}"/>
    <cellStyle name="40% - Accent2 3 4" xfId="16542" xr:uid="{DAAE1B54-3098-4358-AC68-1E26CFEDED6A}"/>
    <cellStyle name="40% - Accent2 3 4 10" xfId="16543" xr:uid="{4EF6C336-E10E-4B6B-844D-053E99A91E3E}"/>
    <cellStyle name="40% - Accent2 3 4 11" xfId="16544" xr:uid="{40EFEB7F-84F2-42BF-8EF6-B3ADDA12D202}"/>
    <cellStyle name="40% - Accent2 3 4 12" xfId="16545" xr:uid="{7FCE9078-3FE1-4E55-8E2A-4CF4C8A0A10E}"/>
    <cellStyle name="40% - Accent2 3 4 2" xfId="16546" xr:uid="{D2A8664B-60F9-4357-A6E0-FB7572F4BCF3}"/>
    <cellStyle name="40% - Accent2 3 4 2 2" xfId="16547" xr:uid="{CC99BF1D-F80F-4D53-8CA6-7532D446F213}"/>
    <cellStyle name="40% - Accent2 3 4 2 2 2" xfId="16548" xr:uid="{7F84817C-9117-4639-A87C-8B9B702BBA61}"/>
    <cellStyle name="40% - Accent2 3 4 2 2 2 2" xfId="16549" xr:uid="{988DAB7E-DADB-47A0-9DC2-EE6CD1D47A33}"/>
    <cellStyle name="40% - Accent2 3 4 2 2 3" xfId="16550" xr:uid="{CB3D2C95-393D-46FB-BC98-5859E2288375}"/>
    <cellStyle name="40% - Accent2 3 4 2 2 3 2" xfId="16551" xr:uid="{47C8F808-837B-4CE3-BC77-FF4D4C6A7D0A}"/>
    <cellStyle name="40% - Accent2 3 4 2 2 4" xfId="16552" xr:uid="{1A37E06C-3EE4-4E8E-8281-0BF636D329B7}"/>
    <cellStyle name="40% - Accent2 3 4 2 3" xfId="16553" xr:uid="{4B1CC905-406E-4A8B-AC14-0A69C3C1CD09}"/>
    <cellStyle name="40% - Accent2 3 4 2 3 2" xfId="16554" xr:uid="{3C7D0982-3BF9-42C7-AC22-990769707737}"/>
    <cellStyle name="40% - Accent2 3 4 2 4" xfId="16555" xr:uid="{FA02D0C5-B4BA-471A-ACDA-AA57A9FA9CFC}"/>
    <cellStyle name="40% - Accent2 3 4 2 4 2" xfId="16556" xr:uid="{D9498E6E-8F8B-4E5B-9410-02D061E00608}"/>
    <cellStyle name="40% - Accent2 3 4 2 5" xfId="16557" xr:uid="{0E9E6F11-0C6E-4760-8572-C8D1DB070842}"/>
    <cellStyle name="40% - Accent2 3 4 2 5 2" xfId="16558" xr:uid="{291AF0BC-E17F-4B8B-A5CA-CCD79A638911}"/>
    <cellStyle name="40% - Accent2 3 4 2 6" xfId="16559" xr:uid="{4EE0F8AF-7406-45C6-A2CF-BAF065C45BF4}"/>
    <cellStyle name="40% - Accent2 3 4 3" xfId="16560" xr:uid="{D9BBE103-FDF4-4907-8AF8-E89C3726ACFB}"/>
    <cellStyle name="40% - Accent2 3 4 3 2" xfId="16561" xr:uid="{43168566-45B5-480A-B25F-ED35F2328F21}"/>
    <cellStyle name="40% - Accent2 3 4 3 2 2" xfId="16562" xr:uid="{0B4B529D-3321-4A68-8C2F-57232FED3705}"/>
    <cellStyle name="40% - Accent2 3 4 3 2 2 2" xfId="16563" xr:uid="{DC37314F-95AC-4277-B8DD-135FB0156792}"/>
    <cellStyle name="40% - Accent2 3 4 3 2 3" xfId="16564" xr:uid="{60A21648-FEF0-4A9F-97BA-4F2C99B98022}"/>
    <cellStyle name="40% - Accent2 3 4 3 2 3 2" xfId="16565" xr:uid="{FD4A8DE4-AB6C-4E26-87FC-48144468F63E}"/>
    <cellStyle name="40% - Accent2 3 4 3 2 4" xfId="16566" xr:uid="{7B9290FE-9ED1-4A16-BE71-6654F44B1DD1}"/>
    <cellStyle name="40% - Accent2 3 4 3 3" xfId="16567" xr:uid="{BBE149D0-8110-4BFC-AE86-99B00E07ECB9}"/>
    <cellStyle name="40% - Accent2 3 4 3 3 2" xfId="16568" xr:uid="{41F0F8D2-9BD6-460F-B22B-B383DF8C2B94}"/>
    <cellStyle name="40% - Accent2 3 4 3 4" xfId="16569" xr:uid="{43A63C32-18C0-44EB-B41D-280ADF15D650}"/>
    <cellStyle name="40% - Accent2 3 4 3 4 2" xfId="16570" xr:uid="{0EB8C4CA-3C99-40E6-821C-9DE9D267BA76}"/>
    <cellStyle name="40% - Accent2 3 4 3 5" xfId="16571" xr:uid="{7C034E4C-AF78-498C-99A2-10B3D180AF48}"/>
    <cellStyle name="40% - Accent2 3 4 3 5 2" xfId="16572" xr:uid="{EE48E9FA-329D-400A-8793-1A2B139D2483}"/>
    <cellStyle name="40% - Accent2 3 4 3 6" xfId="16573" xr:uid="{B69023EA-5644-4A44-9CB7-0D7D4BB6E9EF}"/>
    <cellStyle name="40% - Accent2 3 4 4" xfId="16574" xr:uid="{D836321F-8120-4722-A182-EA301FCFA70F}"/>
    <cellStyle name="40% - Accent2 3 4 4 2" xfId="16575" xr:uid="{F72683EC-A23D-4EB3-91F6-6484A6D126F5}"/>
    <cellStyle name="40% - Accent2 3 4 4 2 2" xfId="16576" xr:uid="{83D50453-2602-47E8-9A89-04A3FEC574CD}"/>
    <cellStyle name="40% - Accent2 3 4 4 3" xfId="16577" xr:uid="{9CB06786-39EF-48FA-B2EA-F61EBD276CAF}"/>
    <cellStyle name="40% - Accent2 3 4 4 3 2" xfId="16578" xr:uid="{D2BAEC17-72FF-482E-B421-66C3C8B307B4}"/>
    <cellStyle name="40% - Accent2 3 4 4 4" xfId="16579" xr:uid="{ABC68FD0-ED1B-4C65-98D5-44246566766F}"/>
    <cellStyle name="40% - Accent2 3 4 5" xfId="16580" xr:uid="{32CE4FCF-99FC-4621-A743-5463E51D67CE}"/>
    <cellStyle name="40% - Accent2 3 4 5 2" xfId="16581" xr:uid="{1AADB8EB-3E57-459D-BDB1-5E02E4BFB732}"/>
    <cellStyle name="40% - Accent2 3 4 6" xfId="16582" xr:uid="{1D6ED098-27D4-4A58-A8A7-3E8D4C5BB786}"/>
    <cellStyle name="40% - Accent2 3 4 6 2" xfId="16583" xr:uid="{7BD1CE46-5343-45AF-8A70-ABE4894B8234}"/>
    <cellStyle name="40% - Accent2 3 4 7" xfId="16584" xr:uid="{8EFBCEF2-BE1A-4697-B67A-DD8362DE60DF}"/>
    <cellStyle name="40% - Accent2 3 4 7 2" xfId="16585" xr:uid="{65612D55-5B40-484C-8FBE-5C7D016911D1}"/>
    <cellStyle name="40% - Accent2 3 4 8" xfId="16586" xr:uid="{6DAFDEAE-1769-4BCA-A8F7-171E4881990D}"/>
    <cellStyle name="40% - Accent2 3 4 8 2" xfId="16587" xr:uid="{11C127F7-7A05-4373-9293-9C0DDBD15B32}"/>
    <cellStyle name="40% - Accent2 3 4 9" xfId="16588" xr:uid="{D3D66428-D6C9-45E5-B6B7-B7C5AE02AEB6}"/>
    <cellStyle name="40% - Accent2 3 4 9 2" xfId="16589" xr:uid="{4E9D86B4-BD2D-486E-B02B-A6919D9DB4D7}"/>
    <cellStyle name="40% - Accent2 3 5" xfId="16590" xr:uid="{2A673ACD-C734-486B-9193-9763381BE756}"/>
    <cellStyle name="40% - Accent2 3 5 10" xfId="16591" xr:uid="{EB32892C-9D40-4075-8005-F66C9E60D04B}"/>
    <cellStyle name="40% - Accent2 3 5 2" xfId="16592" xr:uid="{3EB7CD1C-F887-4553-9376-02ADEF290255}"/>
    <cellStyle name="40% - Accent2 3 5 2 2" xfId="16593" xr:uid="{BD786A92-19E9-4BAD-A08F-8977569E469D}"/>
    <cellStyle name="40% - Accent2 3 5 2 2 2" xfId="16594" xr:uid="{9BB984A1-72FE-429A-91A8-350550982874}"/>
    <cellStyle name="40% - Accent2 3 5 2 2 2 2" xfId="16595" xr:uid="{FE977648-34FD-4D7C-84FE-A415BDD3EDE8}"/>
    <cellStyle name="40% - Accent2 3 5 2 2 3" xfId="16596" xr:uid="{0FA71F91-5F36-408B-8DF3-80DADA72DEAD}"/>
    <cellStyle name="40% - Accent2 3 5 2 2 3 2" xfId="16597" xr:uid="{3A9D9CB1-0A88-4BEE-ADC4-B272A96651C4}"/>
    <cellStyle name="40% - Accent2 3 5 2 2 4" xfId="16598" xr:uid="{22BE0AF3-1BBA-4E20-843F-FA5EC2C1C5A6}"/>
    <cellStyle name="40% - Accent2 3 5 2 3" xfId="16599" xr:uid="{834EAD99-CEA6-4942-9F5A-D2E4C62A4F90}"/>
    <cellStyle name="40% - Accent2 3 5 2 3 2" xfId="16600" xr:uid="{DFD174BA-9CF9-40C9-B9E0-2868C67A55A6}"/>
    <cellStyle name="40% - Accent2 3 5 2 4" xfId="16601" xr:uid="{D991AEC9-2144-48BF-A9BE-090B54ECE75B}"/>
    <cellStyle name="40% - Accent2 3 5 2 4 2" xfId="16602" xr:uid="{1F9599CD-A854-4711-980D-B03105ABFD00}"/>
    <cellStyle name="40% - Accent2 3 5 2 5" xfId="16603" xr:uid="{44C4A1C6-4043-4743-99AE-73C7BFB8E7EF}"/>
    <cellStyle name="40% - Accent2 3 5 2 5 2" xfId="16604" xr:uid="{6AE92077-4116-4C2B-9F69-4D77835B292D}"/>
    <cellStyle name="40% - Accent2 3 5 2 6" xfId="16605" xr:uid="{28B85CFB-123E-4432-A268-3F0065074E37}"/>
    <cellStyle name="40% - Accent2 3 5 3" xfId="16606" xr:uid="{24BE602A-EDEC-48E6-B92F-F8ECFBB34D65}"/>
    <cellStyle name="40% - Accent2 3 5 3 2" xfId="16607" xr:uid="{5DBBF9BD-7C85-4E83-8862-B34BEBAE7A32}"/>
    <cellStyle name="40% - Accent2 3 5 3 2 2" xfId="16608" xr:uid="{C4CAE37C-24E9-4502-BC60-D2EA7E0E1A78}"/>
    <cellStyle name="40% - Accent2 3 5 3 2 2 2" xfId="16609" xr:uid="{47574AFA-8298-4EA4-A170-D6768BC8495E}"/>
    <cellStyle name="40% - Accent2 3 5 3 2 3" xfId="16610" xr:uid="{C4A6C0C9-A615-4F85-B969-C8AA4165D3E9}"/>
    <cellStyle name="40% - Accent2 3 5 3 2 3 2" xfId="16611" xr:uid="{0120E346-B059-4C9C-910B-0E2A87D51159}"/>
    <cellStyle name="40% - Accent2 3 5 3 2 4" xfId="16612" xr:uid="{AA8F77AD-8BFC-43BD-9464-9DC693EBD69F}"/>
    <cellStyle name="40% - Accent2 3 5 3 3" xfId="16613" xr:uid="{B358C99F-2A73-41E9-B34F-0982D112830F}"/>
    <cellStyle name="40% - Accent2 3 5 3 3 2" xfId="16614" xr:uid="{D9A03176-8636-4FCC-86CC-FC33C7035CA2}"/>
    <cellStyle name="40% - Accent2 3 5 3 4" xfId="16615" xr:uid="{417587D3-7794-4B2E-9CD6-58B752CC1E49}"/>
    <cellStyle name="40% - Accent2 3 5 3 4 2" xfId="16616" xr:uid="{595DC96B-8F3F-4B3C-944C-70D2AE16E8A3}"/>
    <cellStyle name="40% - Accent2 3 5 3 5" xfId="16617" xr:uid="{26D4D46F-5392-40C7-BCE3-2F198A26AC01}"/>
    <cellStyle name="40% - Accent2 3 5 3 5 2" xfId="16618" xr:uid="{1DEC68E4-4ACE-4237-9730-3246F28096E0}"/>
    <cellStyle name="40% - Accent2 3 5 3 6" xfId="16619" xr:uid="{52EE5586-9551-4D4C-ADB1-9C91DAE43096}"/>
    <cellStyle name="40% - Accent2 3 5 4" xfId="16620" xr:uid="{F1E0A3A9-00DC-4DA7-A5A1-4ACAA42CC514}"/>
    <cellStyle name="40% - Accent2 3 5 4 2" xfId="16621" xr:uid="{E3961454-F226-4A79-B808-599B4BA063E7}"/>
    <cellStyle name="40% - Accent2 3 5 4 2 2" xfId="16622" xr:uid="{925A58D8-5926-456A-9C36-91343ADEAA24}"/>
    <cellStyle name="40% - Accent2 3 5 4 3" xfId="16623" xr:uid="{9DB2E10B-0958-4568-94B3-31C8D664867A}"/>
    <cellStyle name="40% - Accent2 3 5 4 3 2" xfId="16624" xr:uid="{3DD4CA74-8BF2-4FFB-BE98-608F83516519}"/>
    <cellStyle name="40% - Accent2 3 5 4 4" xfId="16625" xr:uid="{16CA0321-6928-45E3-AEE3-41173B2C37B3}"/>
    <cellStyle name="40% - Accent2 3 5 5" xfId="16626" xr:uid="{6D884319-709E-4817-B142-63E37A6E6DF5}"/>
    <cellStyle name="40% - Accent2 3 5 5 2" xfId="16627" xr:uid="{9709BC6A-CD6B-4949-A07A-1E04421047F3}"/>
    <cellStyle name="40% - Accent2 3 5 6" xfId="16628" xr:uid="{EE20C10E-F589-4C9E-9150-650B0392761B}"/>
    <cellStyle name="40% - Accent2 3 5 6 2" xfId="16629" xr:uid="{178C87B2-AF2C-4132-92C4-186583D634BB}"/>
    <cellStyle name="40% - Accent2 3 5 7" xfId="16630" xr:uid="{B702BE3B-FAA1-49A7-AED7-560F6BCBB9AA}"/>
    <cellStyle name="40% - Accent2 3 5 7 2" xfId="16631" xr:uid="{7F89D8B4-F468-4137-97F6-78002B98544C}"/>
    <cellStyle name="40% - Accent2 3 5 8" xfId="16632" xr:uid="{73B1585C-365F-4701-9391-8C18A28EF27D}"/>
    <cellStyle name="40% - Accent2 3 5 9" xfId="16633" xr:uid="{41D24463-64AF-4B48-80EE-A95E8AD1E6A4}"/>
    <cellStyle name="40% - Accent2 3 6" xfId="16634" xr:uid="{559AEB5B-6616-48ED-97C6-382C2D1B3F72}"/>
    <cellStyle name="40% - Accent2 3 6 2" xfId="16635" xr:uid="{AD711F9E-29CF-4ED7-98C2-BC6B26F1B251}"/>
    <cellStyle name="40% - Accent2 3 6 2 2" xfId="16636" xr:uid="{3322AB85-D3A8-4778-8FED-12716590DD8E}"/>
    <cellStyle name="40% - Accent2 3 6 2 2 2" xfId="16637" xr:uid="{F947846A-2A0D-4263-8B37-D92B7EB51730}"/>
    <cellStyle name="40% - Accent2 3 6 2 3" xfId="16638" xr:uid="{07EB7D9F-F6A4-4605-8B04-59707D9A298C}"/>
    <cellStyle name="40% - Accent2 3 6 2 3 2" xfId="16639" xr:uid="{F56444C7-720C-428C-A71A-7CE5F8256786}"/>
    <cellStyle name="40% - Accent2 3 6 2 4" xfId="16640" xr:uid="{3D4AC8B4-7052-4514-A481-1972135490D1}"/>
    <cellStyle name="40% - Accent2 3 6 3" xfId="16641" xr:uid="{6671C834-7BD2-485C-AEA6-68E9C1492471}"/>
    <cellStyle name="40% - Accent2 3 6 3 2" xfId="16642" xr:uid="{3F5DA237-AD3E-46C2-B69B-007CA167F4BD}"/>
    <cellStyle name="40% - Accent2 3 6 4" xfId="16643" xr:uid="{93D8C1A6-ACBA-4A45-9245-4F7712AA75E2}"/>
    <cellStyle name="40% - Accent2 3 6 4 2" xfId="16644" xr:uid="{34C5F33E-1702-4BC1-8007-69CDBD8CBEF9}"/>
    <cellStyle name="40% - Accent2 3 6 5" xfId="16645" xr:uid="{B428581E-8599-4B39-832A-74645AF341DC}"/>
    <cellStyle name="40% - Accent2 3 6 5 2" xfId="16646" xr:uid="{D0279900-C01D-410F-8436-E0AEDFD22AB2}"/>
    <cellStyle name="40% - Accent2 3 6 6" xfId="16647" xr:uid="{CF76137E-8FFF-4E83-A21E-CC490D011659}"/>
    <cellStyle name="40% - Accent2 3 6 6 2" xfId="16648" xr:uid="{9E3EE8CD-A000-46C3-9C9F-888BDAA1E5CB}"/>
    <cellStyle name="40% - Accent2 3 7" xfId="16649" xr:uid="{07DB377E-9A5C-4B46-9B7C-2D938B7FA303}"/>
    <cellStyle name="40% - Accent2 3 7 2" xfId="16650" xr:uid="{5903C55D-24BB-45B4-B9CC-CF130CF4B0E3}"/>
    <cellStyle name="40% - Accent2 3 7 2 2" xfId="16651" xr:uid="{AE312DF6-B894-458F-A8F0-61A95D38CA83}"/>
    <cellStyle name="40% - Accent2 3 7 2 2 2" xfId="16652" xr:uid="{794FDD72-051E-4BA1-AD12-54C2EF741518}"/>
    <cellStyle name="40% - Accent2 3 7 2 3" xfId="16653" xr:uid="{4381EDA8-629D-439D-8073-EE9D563BCE3A}"/>
    <cellStyle name="40% - Accent2 3 7 2 3 2" xfId="16654" xr:uid="{CCE884E2-544A-4BAD-9491-D20779E28434}"/>
    <cellStyle name="40% - Accent2 3 7 2 4" xfId="16655" xr:uid="{44107ABA-97A9-4329-9564-C2CA0E7BCBA7}"/>
    <cellStyle name="40% - Accent2 3 7 3" xfId="16656" xr:uid="{EC17D333-C062-4C07-9C9B-84992FD9D114}"/>
    <cellStyle name="40% - Accent2 3 7 3 2" xfId="16657" xr:uid="{FE8177C6-50CC-4B0F-989A-B2729FD311D6}"/>
    <cellStyle name="40% - Accent2 3 7 4" xfId="16658" xr:uid="{A97E5147-3B4A-4B7E-89FA-FFBA164ABA5B}"/>
    <cellStyle name="40% - Accent2 3 7 4 2" xfId="16659" xr:uid="{A39685DA-AB7C-4300-A250-BF6201F03D0F}"/>
    <cellStyle name="40% - Accent2 3 7 5" xfId="16660" xr:uid="{574E8F66-7B34-4F76-B837-16D2DDA8F6D0}"/>
    <cellStyle name="40% - Accent2 3 7 5 2" xfId="16661" xr:uid="{C835C936-518C-47FC-BC42-0A74AAAD9542}"/>
    <cellStyle name="40% - Accent2 3 7 6" xfId="16662" xr:uid="{AA216BEE-E901-4CD0-95BD-F9A612D79393}"/>
    <cellStyle name="40% - Accent2 3 8" xfId="16663" xr:uid="{B013E7DD-CE54-4CDF-B507-219373048A51}"/>
    <cellStyle name="40% - Accent2 3 8 2" xfId="16664" xr:uid="{7D3097E6-F468-40EE-84ED-F0B675E0CF37}"/>
    <cellStyle name="40% - Accent2 3 8 2 2" xfId="16665" xr:uid="{1CF9FB6E-6F0B-4ADC-8986-07EC32AC1415}"/>
    <cellStyle name="40% - Accent2 3 8 3" xfId="16666" xr:uid="{992B9E53-40F3-4AF1-B9A8-6FD0E0B6BAAA}"/>
    <cellStyle name="40% - Accent2 3 8 3 2" xfId="16667" xr:uid="{23F7C26C-1168-496F-8D65-43A7F0280EBD}"/>
    <cellStyle name="40% - Accent2 3 8 4" xfId="16668" xr:uid="{E7EB2C0D-7438-4872-8B12-844323A58C2B}"/>
    <cellStyle name="40% - Accent2 3 9" xfId="16669" xr:uid="{33C5F423-2D9C-43DE-B6C2-2349A83F2EA5}"/>
    <cellStyle name="40% - Accent2 3 9 2" xfId="16670" xr:uid="{70EED555-52F7-4B8E-BE83-242CC055DC0B}"/>
    <cellStyle name="40% - Accent2 30" xfId="16671" xr:uid="{3B30CF5C-2AB8-45A3-8F69-ADF0AB2D88F3}"/>
    <cellStyle name="40% - Accent2 30 2" xfId="16672" xr:uid="{DA2959F5-E237-41B5-9AD7-378813D47E1A}"/>
    <cellStyle name="40% - Accent2 31" xfId="16673" xr:uid="{B1886291-16DB-45E3-9BB6-731DD7F291A2}"/>
    <cellStyle name="40% - Accent2 31 2" xfId="16674" xr:uid="{814E4557-E977-4F17-A4B3-67313B37DF98}"/>
    <cellStyle name="40% - Accent2 32" xfId="16675" xr:uid="{C8E8E9C0-4EE6-4308-80A1-87430F9A82B3}"/>
    <cellStyle name="40% - Accent2 32 2" xfId="16676" xr:uid="{E9FC9BF9-1F70-4328-BDD8-E3B13814C271}"/>
    <cellStyle name="40% - Accent2 33" xfId="16677" xr:uid="{C8E2B502-F695-4F32-A8D7-683BC4C9B6FE}"/>
    <cellStyle name="40% - Accent2 33 2" xfId="16678" xr:uid="{90E7CE2D-4AED-43F6-9E12-5ACF4031A3A4}"/>
    <cellStyle name="40% - Accent2 34" xfId="16679" xr:uid="{1EEBEDA0-2677-4E47-9F37-1B331F307A0F}"/>
    <cellStyle name="40% - Accent2 34 2" xfId="16680" xr:uid="{51405008-066E-4358-84E2-4C46E48F1019}"/>
    <cellStyle name="40% - Accent2 35" xfId="16681" xr:uid="{DF4314BF-AD64-4FE4-9B03-1A2D68EBCF99}"/>
    <cellStyle name="40% - Accent2 35 2" xfId="16682" xr:uid="{32C16814-7813-4C84-8B4E-3EA78F8598A8}"/>
    <cellStyle name="40% - Accent2 36" xfId="16683" xr:uid="{9222F4AE-CF97-480D-9C64-2E95FD244E1D}"/>
    <cellStyle name="40% - Accent2 36 2" xfId="16684" xr:uid="{7B64900D-06DB-429F-8ECC-3713792C334E}"/>
    <cellStyle name="40% - Accent2 37" xfId="16685" xr:uid="{52C01D90-2A6F-4C87-8F56-B6CF7C10CFAC}"/>
    <cellStyle name="40% - Accent2 37 2" xfId="16686" xr:uid="{AE8E57F2-EE99-4FAF-B57B-A313755B5902}"/>
    <cellStyle name="40% - Accent2 38" xfId="16687" xr:uid="{F89396BF-216C-4B4C-83ED-A5D13797DB16}"/>
    <cellStyle name="40% - Accent2 4" xfId="16688" xr:uid="{A6832C34-8784-43B8-8E46-2CFAEF62E860}"/>
    <cellStyle name="40% - Accent2 4 10" xfId="16689" xr:uid="{FBC35502-EFFD-48FA-A9F2-424DA391E529}"/>
    <cellStyle name="40% - Accent2 4 10 2" xfId="16690" xr:uid="{185C7895-7AE4-4DDA-B448-EEFBF662F80C}"/>
    <cellStyle name="40% - Accent2 4 11" xfId="16691" xr:uid="{BC2DA0D0-BC84-4F67-BBCB-C0334DFFDCB3}"/>
    <cellStyle name="40% - Accent2 4 11 2" xfId="16692" xr:uid="{7D55D6B7-243D-4681-AB51-A36DD16473EE}"/>
    <cellStyle name="40% - Accent2 4 12" xfId="16693" xr:uid="{44C50795-DB0C-4060-95A2-42C98C9200ED}"/>
    <cellStyle name="40% - Accent2 4 12 2" xfId="16694" xr:uid="{0C4C084C-5D8D-4417-BEC1-7CB78DAEB484}"/>
    <cellStyle name="40% - Accent2 4 13" xfId="16695" xr:uid="{B081B006-DE02-4752-B082-723B2E4E0925}"/>
    <cellStyle name="40% - Accent2 4 13 2" xfId="16696" xr:uid="{948B2743-C17B-4F3D-B315-9BEEEF252D50}"/>
    <cellStyle name="40% - Accent2 4 14" xfId="16697" xr:uid="{0422DAEF-BE4D-4044-8202-D48C41BE4D8C}"/>
    <cellStyle name="40% - Accent2 4 15" xfId="16698" xr:uid="{EBB11D17-B07C-43A9-8C19-3EF9A67FAE69}"/>
    <cellStyle name="40% - Accent2 4 2" xfId="16699" xr:uid="{BB973CA6-124B-40B7-ABB4-4ECEE823F1F0}"/>
    <cellStyle name="40% - Accent2 4 2 10" xfId="16700" xr:uid="{0B692120-2E7A-4027-9C3B-864D875D2DD1}"/>
    <cellStyle name="40% - Accent2 4 2 10 2" xfId="16701" xr:uid="{F3F0CDE9-8B50-4F79-A43B-B49FB5E6AFB2}"/>
    <cellStyle name="40% - Accent2 4 2 11" xfId="16702" xr:uid="{134BA822-97EE-49F1-B861-6255701D8CFF}"/>
    <cellStyle name="40% - Accent2 4 2 11 2" xfId="16703" xr:uid="{EFAE7665-5B8D-4D0A-9D5D-136460366D7C}"/>
    <cellStyle name="40% - Accent2 4 2 12" xfId="16704" xr:uid="{CCF0227D-049D-4048-9612-E2AF727A261B}"/>
    <cellStyle name="40% - Accent2 4 2 13" xfId="16705" xr:uid="{0772E1F1-F871-450A-9A95-1D11BAECBAB3}"/>
    <cellStyle name="40% - Accent2 4 2 2" xfId="16706" xr:uid="{A4441867-4C45-4105-B5FB-A3C8569127FA}"/>
    <cellStyle name="40% - Accent2 4 2 2 10" xfId="16707" xr:uid="{9BE52A6B-8A35-4BF5-BAEC-ABDF36D982BE}"/>
    <cellStyle name="40% - Accent2 4 2 2 11" xfId="16708" xr:uid="{41D2D6B8-4D31-4A18-9FD8-CBC321895822}"/>
    <cellStyle name="40% - Accent2 4 2 2 2" xfId="16709" xr:uid="{9E72605D-11E3-4E34-9ECA-397D0BC5DA54}"/>
    <cellStyle name="40% - Accent2 4 2 2 2 2" xfId="16710" xr:uid="{D0799ECC-05C8-4B7F-B151-6D88F3578B71}"/>
    <cellStyle name="40% - Accent2 4 2 2 2 2 2" xfId="16711" xr:uid="{00A00775-8AC2-40B4-9BF7-BC712DB8DAB7}"/>
    <cellStyle name="40% - Accent2 4 2 2 2 2 2 2" xfId="16712" xr:uid="{0EB708B4-6C03-4CC9-917B-411289A789C9}"/>
    <cellStyle name="40% - Accent2 4 2 2 2 2 3" xfId="16713" xr:uid="{5F9A87B5-7B95-4799-9B0C-96C4B16A5C97}"/>
    <cellStyle name="40% - Accent2 4 2 2 2 2 3 2" xfId="16714" xr:uid="{F4FC5DC0-6DB1-45F8-AF64-AA0CCEA53282}"/>
    <cellStyle name="40% - Accent2 4 2 2 2 2 4" xfId="16715" xr:uid="{4D9FF129-1CAB-479D-B82A-B0E8E920BB8B}"/>
    <cellStyle name="40% - Accent2 4 2 2 2 3" xfId="16716" xr:uid="{83B24449-212D-449D-A97F-81DDC48A3F13}"/>
    <cellStyle name="40% - Accent2 4 2 2 2 3 2" xfId="16717" xr:uid="{B9CB5C1C-72D7-458C-966E-360E9BF43FB2}"/>
    <cellStyle name="40% - Accent2 4 2 2 2 4" xfId="16718" xr:uid="{8B23200F-683C-4827-B95D-3F7615F69D7A}"/>
    <cellStyle name="40% - Accent2 4 2 2 2 4 2" xfId="16719" xr:uid="{0EEDFE38-308D-4DE7-BF76-9CDF57ADA8FC}"/>
    <cellStyle name="40% - Accent2 4 2 2 2 5" xfId="16720" xr:uid="{4AEA3E75-9D28-4706-84B6-4A12EFF97DF6}"/>
    <cellStyle name="40% - Accent2 4 2 2 2 5 2" xfId="16721" xr:uid="{4DCF6FDC-1337-4EED-9265-1D9ECD3E2E3D}"/>
    <cellStyle name="40% - Accent2 4 2 2 2 6" xfId="16722" xr:uid="{DE557D85-4F4C-40FD-9985-6FB35DB5BEC0}"/>
    <cellStyle name="40% - Accent2 4 2 2 3" xfId="16723" xr:uid="{70646A5F-944C-43B2-A186-60EB6975A6BE}"/>
    <cellStyle name="40% - Accent2 4 2 2 3 2" xfId="16724" xr:uid="{6F6FF501-E89B-4FC9-9084-095151BCB560}"/>
    <cellStyle name="40% - Accent2 4 2 2 3 2 2" xfId="16725" xr:uid="{1929CBD9-289D-4564-A5E7-D7F18F4DE1D0}"/>
    <cellStyle name="40% - Accent2 4 2 2 3 2 2 2" xfId="16726" xr:uid="{DE6A3DFD-C645-4BCD-BAAB-EAE41369AB83}"/>
    <cellStyle name="40% - Accent2 4 2 2 3 2 3" xfId="16727" xr:uid="{D2C5DBC6-6E27-42CF-ADBE-ADDEF0B6025F}"/>
    <cellStyle name="40% - Accent2 4 2 2 3 2 3 2" xfId="16728" xr:uid="{E808A7D9-233C-4444-A9AB-D2FD50E6F1DE}"/>
    <cellStyle name="40% - Accent2 4 2 2 3 2 4" xfId="16729" xr:uid="{8C8171CA-601D-427E-8D57-0027C0BD1CA6}"/>
    <cellStyle name="40% - Accent2 4 2 2 3 3" xfId="16730" xr:uid="{982D3DE2-D749-46AF-A603-1F2B96AD689C}"/>
    <cellStyle name="40% - Accent2 4 2 2 3 3 2" xfId="16731" xr:uid="{ED89C0E9-98F1-42E3-B47D-F613D03DC854}"/>
    <cellStyle name="40% - Accent2 4 2 2 3 4" xfId="16732" xr:uid="{D6A13366-148E-49DF-9E6F-1F6ED36EB23D}"/>
    <cellStyle name="40% - Accent2 4 2 2 3 4 2" xfId="16733" xr:uid="{F15B2B3F-DF76-495D-9931-578DCFF17027}"/>
    <cellStyle name="40% - Accent2 4 2 2 3 5" xfId="16734" xr:uid="{F709EA42-0897-4008-897F-9D14F1B62A02}"/>
    <cellStyle name="40% - Accent2 4 2 2 3 5 2" xfId="16735" xr:uid="{DD6A4C94-D8D9-478D-AF6D-662C04C1DC8D}"/>
    <cellStyle name="40% - Accent2 4 2 2 3 6" xfId="16736" xr:uid="{85739479-642B-4795-BEBE-B429282A835A}"/>
    <cellStyle name="40% - Accent2 4 2 2 4" xfId="16737" xr:uid="{0541E19D-01D9-41F9-B428-710066428A1B}"/>
    <cellStyle name="40% - Accent2 4 2 2 4 2" xfId="16738" xr:uid="{9BB6C22E-ACFA-4040-BA4B-3B55D5A4F14A}"/>
    <cellStyle name="40% - Accent2 4 2 2 4 2 2" xfId="16739" xr:uid="{C5917A04-6915-4890-83BA-978E1F591CCE}"/>
    <cellStyle name="40% - Accent2 4 2 2 4 3" xfId="16740" xr:uid="{9C5AE0DF-2EF3-490C-A339-B3408590E97F}"/>
    <cellStyle name="40% - Accent2 4 2 2 4 3 2" xfId="16741" xr:uid="{4DB9ECCA-7FE0-4882-B3F6-447ED0ADFD15}"/>
    <cellStyle name="40% - Accent2 4 2 2 4 4" xfId="16742" xr:uid="{14100266-0132-4C44-9CEE-602549396121}"/>
    <cellStyle name="40% - Accent2 4 2 2 5" xfId="16743" xr:uid="{3F284B88-F946-4B59-921B-21357AF1B3D6}"/>
    <cellStyle name="40% - Accent2 4 2 2 5 2" xfId="16744" xr:uid="{D791FB6F-1D8B-4244-A9DD-BD37F84410D1}"/>
    <cellStyle name="40% - Accent2 4 2 2 6" xfId="16745" xr:uid="{EDBF09F0-4584-4A08-B50C-04A6E47AAAA1}"/>
    <cellStyle name="40% - Accent2 4 2 2 6 2" xfId="16746" xr:uid="{FDDC4B15-00D3-400C-97E5-88F6C694C949}"/>
    <cellStyle name="40% - Accent2 4 2 2 7" xfId="16747" xr:uid="{D323125F-45DE-4FA6-9652-7095C1D4407B}"/>
    <cellStyle name="40% - Accent2 4 2 2 7 2" xfId="16748" xr:uid="{4EDAFC4E-84B0-4385-B536-5941D62C6A2D}"/>
    <cellStyle name="40% - Accent2 4 2 2 8" xfId="16749" xr:uid="{8FE33319-1B29-4538-AA04-598C7E29BEC9}"/>
    <cellStyle name="40% - Accent2 4 2 2 8 2" xfId="16750" xr:uid="{8C5B5023-28AD-46F7-8B6D-C9B67CAB13DD}"/>
    <cellStyle name="40% - Accent2 4 2 2 9" xfId="16751" xr:uid="{BAEC2959-7A4B-4B4B-8235-A33D3D8727B2}"/>
    <cellStyle name="40% - Accent2 4 2 2 9 2" xfId="16752" xr:uid="{F6275815-41FC-4A5B-B1CB-D4C1546EFD22}"/>
    <cellStyle name="40% - Accent2 4 2 3" xfId="16753" xr:uid="{AA1735F9-230B-4DB9-84B6-36F9BA2C9CFF}"/>
    <cellStyle name="40% - Accent2 4 2 3 2" xfId="16754" xr:uid="{51289143-C648-4AE4-9C82-CC03E5DE87B0}"/>
    <cellStyle name="40% - Accent2 4 2 3 2 2" xfId="16755" xr:uid="{ED93D20D-C711-487F-8734-D1BC3651A3EC}"/>
    <cellStyle name="40% - Accent2 4 2 3 2 2 2" xfId="16756" xr:uid="{37080402-F630-43A2-9360-1707924D3447}"/>
    <cellStyle name="40% - Accent2 4 2 3 2 2 2 2" xfId="16757" xr:uid="{5D7B8E28-508B-423E-9E53-BF19CA44EEAC}"/>
    <cellStyle name="40% - Accent2 4 2 3 2 2 3" xfId="16758" xr:uid="{FB0812DD-FE9B-48C2-BADA-636BFC0EEFAA}"/>
    <cellStyle name="40% - Accent2 4 2 3 2 2 3 2" xfId="16759" xr:uid="{02883946-4700-49DB-BCDC-E2A033A0AD3B}"/>
    <cellStyle name="40% - Accent2 4 2 3 2 2 4" xfId="16760" xr:uid="{2D4063A3-D3BA-4255-A8E6-666A4B38BA39}"/>
    <cellStyle name="40% - Accent2 4 2 3 2 3" xfId="16761" xr:uid="{45DB642B-39A5-4CE7-989E-5E5D71AD90B9}"/>
    <cellStyle name="40% - Accent2 4 2 3 2 3 2" xfId="16762" xr:uid="{860A53B1-BA75-4B78-AE68-C0513AD8C04A}"/>
    <cellStyle name="40% - Accent2 4 2 3 2 4" xfId="16763" xr:uid="{61BD5592-E58B-48A3-A735-FCA9937D41F7}"/>
    <cellStyle name="40% - Accent2 4 2 3 2 4 2" xfId="16764" xr:uid="{705369C6-1692-4660-B398-7D565FFEB7E6}"/>
    <cellStyle name="40% - Accent2 4 2 3 2 5" xfId="16765" xr:uid="{8B73A565-39D0-4ABC-8941-28BB79EB76D5}"/>
    <cellStyle name="40% - Accent2 4 2 3 2 5 2" xfId="16766" xr:uid="{2778DB81-37F9-4C03-83DC-C2EF0F44DC88}"/>
    <cellStyle name="40% - Accent2 4 2 3 2 6" xfId="16767" xr:uid="{D3A41082-7E8B-4DA4-981C-D2DEF2B48398}"/>
    <cellStyle name="40% - Accent2 4 2 3 3" xfId="16768" xr:uid="{396B2CD7-A780-471C-8EC9-FD3549ECF2D7}"/>
    <cellStyle name="40% - Accent2 4 2 3 3 2" xfId="16769" xr:uid="{5614C43D-C704-48A0-94F9-5FD7184BBBE1}"/>
    <cellStyle name="40% - Accent2 4 2 3 3 2 2" xfId="16770" xr:uid="{B1D29DCA-562B-48CC-9BCC-60BFAEDA1D2F}"/>
    <cellStyle name="40% - Accent2 4 2 3 3 2 2 2" xfId="16771" xr:uid="{CE40BBCC-3A75-49B4-8204-4B19A3BE9336}"/>
    <cellStyle name="40% - Accent2 4 2 3 3 2 3" xfId="16772" xr:uid="{511EBA26-AD48-468D-A15A-E0E412A63C3E}"/>
    <cellStyle name="40% - Accent2 4 2 3 3 2 3 2" xfId="16773" xr:uid="{A3748268-7C26-4776-A637-955A403209CE}"/>
    <cellStyle name="40% - Accent2 4 2 3 3 2 4" xfId="16774" xr:uid="{41370B77-E4EE-4F3A-B460-ACF3FD0C7923}"/>
    <cellStyle name="40% - Accent2 4 2 3 3 3" xfId="16775" xr:uid="{CF29C053-FA8A-4DA7-A8F2-FA1344EC15DC}"/>
    <cellStyle name="40% - Accent2 4 2 3 3 3 2" xfId="16776" xr:uid="{41B4BA12-3F78-4E36-AA2C-672F86CEC2B8}"/>
    <cellStyle name="40% - Accent2 4 2 3 3 4" xfId="16777" xr:uid="{C49CA6E8-4B80-45F7-869F-FAA8491F0C2C}"/>
    <cellStyle name="40% - Accent2 4 2 3 3 4 2" xfId="16778" xr:uid="{316333D0-6700-47C6-8860-D707D8944415}"/>
    <cellStyle name="40% - Accent2 4 2 3 3 5" xfId="16779" xr:uid="{5B0D68D4-59DD-45B6-927B-D21945612624}"/>
    <cellStyle name="40% - Accent2 4 2 3 3 5 2" xfId="16780" xr:uid="{39FC826F-EFCA-4CC0-97F5-B9D1878BA1DB}"/>
    <cellStyle name="40% - Accent2 4 2 3 3 6" xfId="16781" xr:uid="{D02AD6A0-5662-4506-97DD-F93A16056639}"/>
    <cellStyle name="40% - Accent2 4 2 3 4" xfId="16782" xr:uid="{BF0F2DBC-A9D6-471F-80C3-A238F253F989}"/>
    <cellStyle name="40% - Accent2 4 2 3 4 2" xfId="16783" xr:uid="{C695C3D0-4AF0-4B90-AC64-FA647BF3EBD3}"/>
    <cellStyle name="40% - Accent2 4 2 3 4 2 2" xfId="16784" xr:uid="{665FE806-943E-4410-8280-952DBBDBFA9D}"/>
    <cellStyle name="40% - Accent2 4 2 3 4 3" xfId="16785" xr:uid="{181C0F1C-7AA3-40DC-9D49-85F93DCA9622}"/>
    <cellStyle name="40% - Accent2 4 2 3 4 3 2" xfId="16786" xr:uid="{B25266F7-A71E-4A1A-90D0-104469B76A63}"/>
    <cellStyle name="40% - Accent2 4 2 3 4 4" xfId="16787" xr:uid="{F4AB0E42-63E5-4918-A469-1594EF4DB2B0}"/>
    <cellStyle name="40% - Accent2 4 2 3 5" xfId="16788" xr:uid="{95FC7059-5513-4143-AB0E-F560364E117E}"/>
    <cellStyle name="40% - Accent2 4 2 3 5 2" xfId="16789" xr:uid="{370B9249-46C8-4EF4-B83F-AB7FE42C42B4}"/>
    <cellStyle name="40% - Accent2 4 2 3 6" xfId="16790" xr:uid="{B57421B2-550F-43EA-B92D-8491ADE153D3}"/>
    <cellStyle name="40% - Accent2 4 2 3 6 2" xfId="16791" xr:uid="{09D5B002-2A83-4E3A-BA85-D9BBFECC79F9}"/>
    <cellStyle name="40% - Accent2 4 2 3 7" xfId="16792" xr:uid="{706AE90C-AD4E-40AF-BA1E-222FD09A1D9E}"/>
    <cellStyle name="40% - Accent2 4 2 3 7 2" xfId="16793" xr:uid="{C55E4419-C9C8-487D-8A62-EFAAB6AF53BC}"/>
    <cellStyle name="40% - Accent2 4 2 3 8" xfId="16794" xr:uid="{DD4E3FCE-534C-41AF-B7D1-BF88F0CF5F40}"/>
    <cellStyle name="40% - Accent2 4 2 4" xfId="16795" xr:uid="{F928FD54-EFED-494D-8A29-ABA7A2090971}"/>
    <cellStyle name="40% - Accent2 4 2 4 2" xfId="16796" xr:uid="{922C23BA-27FB-40C5-8595-9CABC025FB44}"/>
    <cellStyle name="40% - Accent2 4 2 4 2 2" xfId="16797" xr:uid="{CC649452-8F3F-410A-931A-30B7E998229A}"/>
    <cellStyle name="40% - Accent2 4 2 4 2 2 2" xfId="16798" xr:uid="{4DC88A0D-1FFB-41F5-A824-3BE4EDE14140}"/>
    <cellStyle name="40% - Accent2 4 2 4 2 3" xfId="16799" xr:uid="{4012D615-8219-4BFB-A110-30988C70C1E6}"/>
    <cellStyle name="40% - Accent2 4 2 4 2 3 2" xfId="16800" xr:uid="{CFB771F2-B433-4142-BEEB-5E985022F9ED}"/>
    <cellStyle name="40% - Accent2 4 2 4 2 4" xfId="16801" xr:uid="{14606000-C178-4C53-BDC3-5BAAB45CF7D1}"/>
    <cellStyle name="40% - Accent2 4 2 4 3" xfId="16802" xr:uid="{6D09AB94-E173-4CC0-82F9-FB14F1682539}"/>
    <cellStyle name="40% - Accent2 4 2 4 3 2" xfId="16803" xr:uid="{B8149C36-79BD-4F29-B9E6-96D633965B09}"/>
    <cellStyle name="40% - Accent2 4 2 4 4" xfId="16804" xr:uid="{13116058-DB58-4809-AA6A-184B4C0DAE65}"/>
    <cellStyle name="40% - Accent2 4 2 4 4 2" xfId="16805" xr:uid="{88CC9E2D-B931-4E22-BF45-2B44D360A445}"/>
    <cellStyle name="40% - Accent2 4 2 4 5" xfId="16806" xr:uid="{33226359-3A93-407C-9014-D98BB6B64A7F}"/>
    <cellStyle name="40% - Accent2 4 2 4 5 2" xfId="16807" xr:uid="{F7B16E0F-4D7D-4438-9EAA-2AA9B57295EE}"/>
    <cellStyle name="40% - Accent2 4 2 4 6" xfId="16808" xr:uid="{8AFE9393-C76B-4076-B1E8-D364C0989F44}"/>
    <cellStyle name="40% - Accent2 4 2 5" xfId="16809" xr:uid="{92650D93-3ED8-4024-AAB8-7126556B8B47}"/>
    <cellStyle name="40% - Accent2 4 2 5 2" xfId="16810" xr:uid="{76D7F024-3436-4554-AF46-0D0AE5DEEB84}"/>
    <cellStyle name="40% - Accent2 4 2 5 2 2" xfId="16811" xr:uid="{584F6488-FAD6-458F-97FA-36B0EECDF1A3}"/>
    <cellStyle name="40% - Accent2 4 2 5 2 2 2" xfId="16812" xr:uid="{01A81B1D-0931-4834-96E6-9BD3FF5A0908}"/>
    <cellStyle name="40% - Accent2 4 2 5 2 3" xfId="16813" xr:uid="{2E5B2AF6-BE3F-4B0D-BD70-743A2F311C6C}"/>
    <cellStyle name="40% - Accent2 4 2 5 2 3 2" xfId="16814" xr:uid="{26ED2563-3A2D-4A44-B705-20EBC11394DD}"/>
    <cellStyle name="40% - Accent2 4 2 5 2 4" xfId="16815" xr:uid="{964FAC87-FA8E-4496-BC87-454AF93A1399}"/>
    <cellStyle name="40% - Accent2 4 2 5 3" xfId="16816" xr:uid="{9B1A4F81-08D1-4DBF-9564-873215FC8489}"/>
    <cellStyle name="40% - Accent2 4 2 5 3 2" xfId="16817" xr:uid="{0252030E-3149-40AF-B321-FEB78CE07C89}"/>
    <cellStyle name="40% - Accent2 4 2 5 4" xfId="16818" xr:uid="{8F3D8C4C-D30A-455A-AEFF-E91EC7495B34}"/>
    <cellStyle name="40% - Accent2 4 2 5 4 2" xfId="16819" xr:uid="{A41729D5-A567-4FD9-B671-5DECE1C3F1E6}"/>
    <cellStyle name="40% - Accent2 4 2 5 5" xfId="16820" xr:uid="{8399A7C9-ABEC-4600-8E10-2CE0387AA015}"/>
    <cellStyle name="40% - Accent2 4 2 5 5 2" xfId="16821" xr:uid="{371D201C-C039-4F5A-A980-3538B8B44CBD}"/>
    <cellStyle name="40% - Accent2 4 2 5 6" xfId="16822" xr:uid="{A1C7CB17-80BC-4539-80AE-8AD153EC01CA}"/>
    <cellStyle name="40% - Accent2 4 2 6" xfId="16823" xr:uid="{8A920518-DA39-439E-B17F-6E8528FCBF74}"/>
    <cellStyle name="40% - Accent2 4 2 6 2" xfId="16824" xr:uid="{F6E817F8-4F28-4B80-9A0A-AFDECF4AE8E8}"/>
    <cellStyle name="40% - Accent2 4 2 6 2 2" xfId="16825" xr:uid="{C9FD4AB4-5CF2-4CFF-829F-5358C033BCB6}"/>
    <cellStyle name="40% - Accent2 4 2 6 3" xfId="16826" xr:uid="{0A2788D7-35A3-4145-844E-6AF43AE05DB2}"/>
    <cellStyle name="40% - Accent2 4 2 6 3 2" xfId="16827" xr:uid="{E985242C-0FD0-4074-8427-465AB083C92D}"/>
    <cellStyle name="40% - Accent2 4 2 6 4" xfId="16828" xr:uid="{4958D8B1-26BD-4A61-9AAE-BEFF60EC66F9}"/>
    <cellStyle name="40% - Accent2 4 2 7" xfId="16829" xr:uid="{F9E85403-52B9-4771-9201-15E7236D7732}"/>
    <cellStyle name="40% - Accent2 4 2 7 2" xfId="16830" xr:uid="{BFD3DFBC-8A72-44EB-B0DC-361845BEFE87}"/>
    <cellStyle name="40% - Accent2 4 2 8" xfId="16831" xr:uid="{6464BF3B-9428-4D6F-B9BB-BFCDC7C1FDB7}"/>
    <cellStyle name="40% - Accent2 4 2 8 2" xfId="16832" xr:uid="{AC765291-E601-47CF-9199-F9EC6636136E}"/>
    <cellStyle name="40% - Accent2 4 2 9" xfId="16833" xr:uid="{EB18707C-812D-40BC-8644-11F4DB11BBB6}"/>
    <cellStyle name="40% - Accent2 4 2 9 2" xfId="16834" xr:uid="{0578B4DF-71FB-46C4-BC3E-CF5C044457F3}"/>
    <cellStyle name="40% - Accent2 4 3" xfId="16835" xr:uid="{074E89FD-1D2E-4A26-857E-A73FDFC1FCE7}"/>
    <cellStyle name="40% - Accent2 4 3 10" xfId="16836" xr:uid="{AFB12297-5A8E-4528-BB50-38C9B9D8D040}"/>
    <cellStyle name="40% - Accent2 4 3 11" xfId="16837" xr:uid="{0606B2B9-F672-4469-BFAD-03E5156F7DFA}"/>
    <cellStyle name="40% - Accent2 4 3 2" xfId="16838" xr:uid="{E33FD30E-4759-42A3-AFB3-B2DFDA66ED08}"/>
    <cellStyle name="40% - Accent2 4 3 2 2" xfId="16839" xr:uid="{55066DC9-C1ED-4137-9A1F-2CEBE5F6E903}"/>
    <cellStyle name="40% - Accent2 4 3 2 2 2" xfId="16840" xr:uid="{56C633D4-32D5-4361-9601-A1372F74F77B}"/>
    <cellStyle name="40% - Accent2 4 3 2 2 2 2" xfId="16841" xr:uid="{9D918C46-B20B-4E5D-8E74-5E6018C3B291}"/>
    <cellStyle name="40% - Accent2 4 3 2 2 3" xfId="16842" xr:uid="{10342AE7-8992-4261-97F2-F2956A6F1F3C}"/>
    <cellStyle name="40% - Accent2 4 3 2 2 3 2" xfId="16843" xr:uid="{3C96219B-EA17-4A3B-BB7E-312FB9031C21}"/>
    <cellStyle name="40% - Accent2 4 3 2 2 4" xfId="16844" xr:uid="{0A21FF18-3C0B-476C-AFAC-485A159D40B4}"/>
    <cellStyle name="40% - Accent2 4 3 2 3" xfId="16845" xr:uid="{77C9E0A4-C5E2-4845-B3D5-D0CD810A717E}"/>
    <cellStyle name="40% - Accent2 4 3 2 3 2" xfId="16846" xr:uid="{3BDCCE99-0A2B-4EFC-AB9A-1F13894EBD8E}"/>
    <cellStyle name="40% - Accent2 4 3 2 4" xfId="16847" xr:uid="{EB338EE8-8865-42AD-AA57-16899FB5E104}"/>
    <cellStyle name="40% - Accent2 4 3 2 4 2" xfId="16848" xr:uid="{F990D5EB-40E3-4E1E-970B-F2A7D1490ACA}"/>
    <cellStyle name="40% - Accent2 4 3 2 5" xfId="16849" xr:uid="{6811B0B8-DFB2-4ABF-93B8-59885075A75B}"/>
    <cellStyle name="40% - Accent2 4 3 2 5 2" xfId="16850" xr:uid="{8E42D23A-E2C4-4DA0-8891-1AB8830C409A}"/>
    <cellStyle name="40% - Accent2 4 3 2 6" xfId="16851" xr:uid="{EDA5F23E-BB86-4CB6-A789-476D29FB4701}"/>
    <cellStyle name="40% - Accent2 4 3 2 6 2" xfId="16852" xr:uid="{C6C07918-F317-49CA-919F-9AF1E8F5872C}"/>
    <cellStyle name="40% - Accent2 4 3 2 7" xfId="16853" xr:uid="{C5EC9DD6-3E2B-4115-BFDA-DF5182947D96}"/>
    <cellStyle name="40% - Accent2 4 3 2 7 2" xfId="16854" xr:uid="{FE7F1E77-1B25-4CD1-BBF0-390EC87BA648}"/>
    <cellStyle name="40% - Accent2 4 3 2 8" xfId="16855" xr:uid="{815D1BC8-E669-4FBF-92C7-38B0E16CB166}"/>
    <cellStyle name="40% - Accent2 4 3 3" xfId="16856" xr:uid="{25EDF197-3C74-4A57-9C1E-F2F7DFC19977}"/>
    <cellStyle name="40% - Accent2 4 3 3 2" xfId="16857" xr:uid="{C577A44A-A9FB-4524-A96A-36DA7596B23D}"/>
    <cellStyle name="40% - Accent2 4 3 3 2 2" xfId="16858" xr:uid="{25E4955F-0D58-4F47-92F8-DFC458A96EDB}"/>
    <cellStyle name="40% - Accent2 4 3 3 2 2 2" xfId="16859" xr:uid="{B61C986D-688E-41E4-9959-005DE20B3346}"/>
    <cellStyle name="40% - Accent2 4 3 3 2 3" xfId="16860" xr:uid="{58629E04-729A-44A2-8001-BB91CA9255BA}"/>
    <cellStyle name="40% - Accent2 4 3 3 2 3 2" xfId="16861" xr:uid="{8BCEC973-A425-40BB-ADAA-2CF00B5ED90E}"/>
    <cellStyle name="40% - Accent2 4 3 3 2 4" xfId="16862" xr:uid="{131F25B9-5576-4530-B617-DFCD7DEE4F95}"/>
    <cellStyle name="40% - Accent2 4 3 3 3" xfId="16863" xr:uid="{3E8DF410-9664-4D1C-A8AD-EC4F657DB014}"/>
    <cellStyle name="40% - Accent2 4 3 3 3 2" xfId="16864" xr:uid="{FACA8C15-4808-41FB-ACD0-41FE273C5928}"/>
    <cellStyle name="40% - Accent2 4 3 3 4" xfId="16865" xr:uid="{0C52C24B-07DA-4D4C-AAE8-34BE570BA858}"/>
    <cellStyle name="40% - Accent2 4 3 3 4 2" xfId="16866" xr:uid="{DE1645B2-2BD7-4590-B2C8-6C5E05DCA2CF}"/>
    <cellStyle name="40% - Accent2 4 3 3 5" xfId="16867" xr:uid="{62F9005D-DCCB-4308-A8A6-51BF4214AE00}"/>
    <cellStyle name="40% - Accent2 4 3 3 5 2" xfId="16868" xr:uid="{12868077-CCCB-43D2-A1E5-0E7CE0F98F9B}"/>
    <cellStyle name="40% - Accent2 4 3 3 6" xfId="16869" xr:uid="{747E6EBA-C9E3-4416-B981-77A775B721B1}"/>
    <cellStyle name="40% - Accent2 4 3 4" xfId="16870" xr:uid="{F2FEB628-FB27-4E85-B2E9-3778E59A6C59}"/>
    <cellStyle name="40% - Accent2 4 3 4 2" xfId="16871" xr:uid="{F0AAD8AB-5A9B-4EE2-8A14-DF74445559B4}"/>
    <cellStyle name="40% - Accent2 4 3 4 2 2" xfId="16872" xr:uid="{B956C523-5047-49B7-A2B1-29EEC704A628}"/>
    <cellStyle name="40% - Accent2 4 3 4 3" xfId="16873" xr:uid="{9BFBC314-0972-4A59-860F-AAE283468EE0}"/>
    <cellStyle name="40% - Accent2 4 3 4 3 2" xfId="16874" xr:uid="{5DEDD4A3-B5AD-4B38-81CE-F1241A61B92C}"/>
    <cellStyle name="40% - Accent2 4 3 4 4" xfId="16875" xr:uid="{50E33945-1DE0-4565-B43A-A2FF6942D513}"/>
    <cellStyle name="40% - Accent2 4 3 5" xfId="16876" xr:uid="{AF8A2DB5-72A4-4C9D-B33F-78A870269734}"/>
    <cellStyle name="40% - Accent2 4 3 5 2" xfId="16877" xr:uid="{BE95C57A-634C-40B8-99E6-A6032AB0EA64}"/>
    <cellStyle name="40% - Accent2 4 3 6" xfId="16878" xr:uid="{F3520626-AB85-49C5-87E0-171C20B9DE2A}"/>
    <cellStyle name="40% - Accent2 4 3 6 2" xfId="16879" xr:uid="{B8806F5B-3308-4638-8938-3BB57D59A7F0}"/>
    <cellStyle name="40% - Accent2 4 3 7" xfId="16880" xr:uid="{BE6B8546-BF49-4722-9F6B-B9991E46271D}"/>
    <cellStyle name="40% - Accent2 4 3 7 2" xfId="16881" xr:uid="{B739C68E-0E24-47C5-A2FC-D29BC0C55058}"/>
    <cellStyle name="40% - Accent2 4 3 8" xfId="16882" xr:uid="{B28D80D2-E17C-4502-B233-B5028299EE09}"/>
    <cellStyle name="40% - Accent2 4 3 8 2" xfId="16883" xr:uid="{72F8EE80-FB16-4740-9686-950AB32C9C23}"/>
    <cellStyle name="40% - Accent2 4 3 9" xfId="16884" xr:uid="{B0A3A29B-AE56-44A0-82D2-9A29E132096E}"/>
    <cellStyle name="40% - Accent2 4 3 9 2" xfId="16885" xr:uid="{FA06CB82-F5B5-43A8-9A97-B67206E9F2A9}"/>
    <cellStyle name="40% - Accent2 4 4" xfId="16886" xr:uid="{BE257FAB-0FDB-4DE5-9119-37B806F2D58C}"/>
    <cellStyle name="40% - Accent2 4 4 10" xfId="16887" xr:uid="{73DB4A0C-6F50-46E0-B290-11E227D74FB5}"/>
    <cellStyle name="40% - Accent2 4 4 2" xfId="16888" xr:uid="{DC8361EA-4E7D-4EEA-80E4-7AC9C52F6101}"/>
    <cellStyle name="40% - Accent2 4 4 2 2" xfId="16889" xr:uid="{3F96467E-DD9E-43F7-8B95-D6B4774FC08D}"/>
    <cellStyle name="40% - Accent2 4 4 2 2 2" xfId="16890" xr:uid="{C2CEAC5E-A14C-4E07-8E73-8B606960A1FF}"/>
    <cellStyle name="40% - Accent2 4 4 2 2 2 2" xfId="16891" xr:uid="{535C872C-A7B1-4723-BC2A-ADEA9A8D466F}"/>
    <cellStyle name="40% - Accent2 4 4 2 2 3" xfId="16892" xr:uid="{1A510326-1B91-4FC3-BBCA-0E11944A6B0F}"/>
    <cellStyle name="40% - Accent2 4 4 2 2 3 2" xfId="16893" xr:uid="{B80F69B1-84FE-4CAE-9884-4312C01B9454}"/>
    <cellStyle name="40% - Accent2 4 4 2 2 4" xfId="16894" xr:uid="{D87E26D5-BF1E-419D-A636-8D5FD980C0FA}"/>
    <cellStyle name="40% - Accent2 4 4 2 3" xfId="16895" xr:uid="{858461E2-324A-4A56-96AD-25BA1EE2D1B6}"/>
    <cellStyle name="40% - Accent2 4 4 2 3 2" xfId="16896" xr:uid="{86182A89-F417-41D4-A42A-DD44D72562A7}"/>
    <cellStyle name="40% - Accent2 4 4 2 4" xfId="16897" xr:uid="{F2C59701-3913-448C-82FB-41C39E53F5FF}"/>
    <cellStyle name="40% - Accent2 4 4 2 4 2" xfId="16898" xr:uid="{218391E5-618E-4DCC-9382-6C7EAE499E71}"/>
    <cellStyle name="40% - Accent2 4 4 2 5" xfId="16899" xr:uid="{0F38A074-F558-4E13-984F-12ADA576F034}"/>
    <cellStyle name="40% - Accent2 4 4 2 5 2" xfId="16900" xr:uid="{1C70C3A8-52CC-4C6F-84EF-9A1791A6F8B9}"/>
    <cellStyle name="40% - Accent2 4 4 2 6" xfId="16901" xr:uid="{B8F22841-605F-4087-BFAA-E330D24D101F}"/>
    <cellStyle name="40% - Accent2 4 4 3" xfId="16902" xr:uid="{82FF7D9C-8ACA-4A62-B908-905FE9919900}"/>
    <cellStyle name="40% - Accent2 4 4 3 2" xfId="16903" xr:uid="{86B5740C-CE12-4CAE-A4E9-098650B627EB}"/>
    <cellStyle name="40% - Accent2 4 4 3 2 2" xfId="16904" xr:uid="{FE4D1F76-3583-413B-83B7-AC5D69645C4B}"/>
    <cellStyle name="40% - Accent2 4 4 3 2 2 2" xfId="16905" xr:uid="{BE499BB3-58AF-4CCF-A8C1-6E0C1DA8D4A3}"/>
    <cellStyle name="40% - Accent2 4 4 3 2 3" xfId="16906" xr:uid="{A964F740-3250-4DDF-AB45-E179A10355C1}"/>
    <cellStyle name="40% - Accent2 4 4 3 2 3 2" xfId="16907" xr:uid="{65E84E83-A5FC-48CF-B0DC-E1D7C83CF95C}"/>
    <cellStyle name="40% - Accent2 4 4 3 2 4" xfId="16908" xr:uid="{26D72A95-A6F7-473A-82A7-F810EEF0DCF3}"/>
    <cellStyle name="40% - Accent2 4 4 3 3" xfId="16909" xr:uid="{F66B0BED-29BF-4D3D-830F-DFF23CC3F57F}"/>
    <cellStyle name="40% - Accent2 4 4 3 3 2" xfId="16910" xr:uid="{7FD28E4E-6509-484F-BC41-655AC28BFB82}"/>
    <cellStyle name="40% - Accent2 4 4 3 4" xfId="16911" xr:uid="{60563736-69D0-4E13-AFC7-E33A39EB1FF0}"/>
    <cellStyle name="40% - Accent2 4 4 3 4 2" xfId="16912" xr:uid="{BECADD4B-7B77-4EDE-80D9-81EEB2BACBCD}"/>
    <cellStyle name="40% - Accent2 4 4 3 5" xfId="16913" xr:uid="{A33D949A-43E4-4A78-998A-C65DF07C73E6}"/>
    <cellStyle name="40% - Accent2 4 4 3 5 2" xfId="16914" xr:uid="{D179FC46-DAE0-471D-AD73-CE8090CF2C13}"/>
    <cellStyle name="40% - Accent2 4 4 3 6" xfId="16915" xr:uid="{98964C9B-BFA5-400E-B66B-B641D3E131C3}"/>
    <cellStyle name="40% - Accent2 4 4 4" xfId="16916" xr:uid="{C9C59E56-90DA-4AC6-B577-FB89B41588FD}"/>
    <cellStyle name="40% - Accent2 4 4 4 2" xfId="16917" xr:uid="{2529D29E-56DC-4D8B-BD67-C9FC0E9C542C}"/>
    <cellStyle name="40% - Accent2 4 4 4 2 2" xfId="16918" xr:uid="{CC81A2ED-6EE3-4192-84F6-DE8BDAD16D64}"/>
    <cellStyle name="40% - Accent2 4 4 4 3" xfId="16919" xr:uid="{8AA043F2-908E-40B4-AE81-BF2D511B6444}"/>
    <cellStyle name="40% - Accent2 4 4 4 3 2" xfId="16920" xr:uid="{B2D38D43-A29C-45A4-A4FB-DECE88B08DEC}"/>
    <cellStyle name="40% - Accent2 4 4 4 4" xfId="16921" xr:uid="{432D8941-32B7-4E3F-8355-93906986A07E}"/>
    <cellStyle name="40% - Accent2 4 4 5" xfId="16922" xr:uid="{94E52D2F-620C-458D-877B-936A59FE5236}"/>
    <cellStyle name="40% - Accent2 4 4 5 2" xfId="16923" xr:uid="{562FFBFB-8852-42BD-9484-82E4577DE922}"/>
    <cellStyle name="40% - Accent2 4 4 6" xfId="16924" xr:uid="{4C0C34EA-1AEA-444C-83B8-4D682C3CC3D7}"/>
    <cellStyle name="40% - Accent2 4 4 6 2" xfId="16925" xr:uid="{5D2C0D66-54B6-4D9A-AD16-03C2F109BA6F}"/>
    <cellStyle name="40% - Accent2 4 4 7" xfId="16926" xr:uid="{DE6063A7-1760-4C7F-A311-619B20264268}"/>
    <cellStyle name="40% - Accent2 4 4 7 2" xfId="16927" xr:uid="{20FAFB92-382E-4662-B32B-F632FA589A96}"/>
    <cellStyle name="40% - Accent2 4 4 8" xfId="16928" xr:uid="{954FB00E-AC14-4391-96CD-450155737C8B}"/>
    <cellStyle name="40% - Accent2 4 4 8 2" xfId="16929" xr:uid="{47E070D8-C501-49A4-B532-8E3F50ADE41A}"/>
    <cellStyle name="40% - Accent2 4 4 9" xfId="16930" xr:uid="{8797E1D7-C775-4AF4-90F1-05AD17E73239}"/>
    <cellStyle name="40% - Accent2 4 4 9 2" xfId="16931" xr:uid="{23E4496B-89C7-4CC7-A323-E6FB0C4B1DED}"/>
    <cellStyle name="40% - Accent2 4 5" xfId="16932" xr:uid="{DA5C9EBA-E48B-4D31-830E-1D7E28ADA301}"/>
    <cellStyle name="40% - Accent2 4 5 2" xfId="16933" xr:uid="{1E17E832-6140-47D6-A837-30E19902ADC6}"/>
    <cellStyle name="40% - Accent2 4 5 2 2" xfId="16934" xr:uid="{5D553C96-E685-4A0F-B98D-CC8C1BE6659E}"/>
    <cellStyle name="40% - Accent2 4 5 2 2 2" xfId="16935" xr:uid="{612AEE56-EC25-42C3-9E83-39DC5136F192}"/>
    <cellStyle name="40% - Accent2 4 5 2 2 2 2" xfId="16936" xr:uid="{813318B5-3510-4310-97D9-6FB8208ACB20}"/>
    <cellStyle name="40% - Accent2 4 5 2 2 3" xfId="16937" xr:uid="{1D82A399-263A-4B18-8C9B-7A7C90162E6B}"/>
    <cellStyle name="40% - Accent2 4 5 2 2 3 2" xfId="16938" xr:uid="{54BD7B8E-6F63-4FC8-A416-3C2D20F5F1AB}"/>
    <cellStyle name="40% - Accent2 4 5 2 2 4" xfId="16939" xr:uid="{1140BD4F-E1B3-4610-BF8E-506EAA2F9B36}"/>
    <cellStyle name="40% - Accent2 4 5 2 3" xfId="16940" xr:uid="{E92E2765-501B-49DF-AED0-26B56DFD193D}"/>
    <cellStyle name="40% - Accent2 4 5 2 3 2" xfId="16941" xr:uid="{E0AAE2B2-37D9-470E-B761-3ECB578DF86B}"/>
    <cellStyle name="40% - Accent2 4 5 2 4" xfId="16942" xr:uid="{E4C59D6A-8D9A-452E-A152-8D879B38635F}"/>
    <cellStyle name="40% - Accent2 4 5 2 4 2" xfId="16943" xr:uid="{FDDFCE6B-DA25-4659-85CC-9B9E06F3B5E0}"/>
    <cellStyle name="40% - Accent2 4 5 2 5" xfId="16944" xr:uid="{DA96FD5F-FC45-4FFF-9CC9-C70751CAB6F9}"/>
    <cellStyle name="40% - Accent2 4 5 2 5 2" xfId="16945" xr:uid="{705ED6E8-0CC3-4686-B970-FB38B8865DDF}"/>
    <cellStyle name="40% - Accent2 4 5 2 6" xfId="16946" xr:uid="{034A4A91-CFEF-43D2-8583-704E431D05DE}"/>
    <cellStyle name="40% - Accent2 4 5 3" xfId="16947" xr:uid="{A2BA2DE4-F4E9-4428-84E2-F0DECE2AD67A}"/>
    <cellStyle name="40% - Accent2 4 5 3 2" xfId="16948" xr:uid="{769DC735-5F49-43D5-8FEF-3F751AB5ED63}"/>
    <cellStyle name="40% - Accent2 4 5 3 2 2" xfId="16949" xr:uid="{FCA1E239-BCD9-4568-AE58-44A997168ACE}"/>
    <cellStyle name="40% - Accent2 4 5 3 2 2 2" xfId="16950" xr:uid="{FFBA34E7-7529-4C80-931E-41E7841E94FE}"/>
    <cellStyle name="40% - Accent2 4 5 3 2 3" xfId="16951" xr:uid="{69486C95-A1E2-4311-8EDE-4FC7CF8244DF}"/>
    <cellStyle name="40% - Accent2 4 5 3 2 3 2" xfId="16952" xr:uid="{00DDB8BD-883E-4788-A173-2F0D18A8B844}"/>
    <cellStyle name="40% - Accent2 4 5 3 2 4" xfId="16953" xr:uid="{3A628D93-2879-45BD-9B61-56274D500D85}"/>
    <cellStyle name="40% - Accent2 4 5 3 3" xfId="16954" xr:uid="{2CA0622B-97F1-44C1-9FC9-C69C3F68B7FE}"/>
    <cellStyle name="40% - Accent2 4 5 3 3 2" xfId="16955" xr:uid="{57EB60F6-4877-4A68-A9A3-71077D4521EC}"/>
    <cellStyle name="40% - Accent2 4 5 3 4" xfId="16956" xr:uid="{D7CE14DD-27B4-4538-BBB3-196FDBBFADD3}"/>
    <cellStyle name="40% - Accent2 4 5 3 4 2" xfId="16957" xr:uid="{38D17417-C696-4E9F-98DD-461252048635}"/>
    <cellStyle name="40% - Accent2 4 5 3 5" xfId="16958" xr:uid="{72BF90E1-61CD-405B-8340-69253E5CEADF}"/>
    <cellStyle name="40% - Accent2 4 5 3 5 2" xfId="16959" xr:uid="{8D39E67F-C11E-4FEF-A9FF-9C1063894427}"/>
    <cellStyle name="40% - Accent2 4 5 3 6" xfId="16960" xr:uid="{E5133C32-6633-4AC3-965D-033AEDAC8F34}"/>
    <cellStyle name="40% - Accent2 4 5 4" xfId="16961" xr:uid="{0884109C-DFCA-4B06-9C42-20CB150808DA}"/>
    <cellStyle name="40% - Accent2 4 5 4 2" xfId="16962" xr:uid="{8E40A09A-77BD-4F85-A43B-8BA847250377}"/>
    <cellStyle name="40% - Accent2 4 5 4 2 2" xfId="16963" xr:uid="{3A3EB742-332F-4392-BEA9-861D5BF4D1C2}"/>
    <cellStyle name="40% - Accent2 4 5 4 3" xfId="16964" xr:uid="{6138C9F6-E243-415A-A8D9-F82DA8110FD1}"/>
    <cellStyle name="40% - Accent2 4 5 4 3 2" xfId="16965" xr:uid="{EDF39B90-0B7A-4547-922B-93B3E59BA35F}"/>
    <cellStyle name="40% - Accent2 4 5 4 4" xfId="16966" xr:uid="{8F6FEEA3-A1AD-4C65-8C0E-330B881F921E}"/>
    <cellStyle name="40% - Accent2 4 5 5" xfId="16967" xr:uid="{AC535233-AFEE-4534-A434-906955C5FCDA}"/>
    <cellStyle name="40% - Accent2 4 5 5 2" xfId="16968" xr:uid="{CEC6F39A-2E76-4CDB-ADA6-8AE08C1ADA0F}"/>
    <cellStyle name="40% - Accent2 4 5 6" xfId="16969" xr:uid="{C662DD3A-7816-4F44-846D-61CAED4944CD}"/>
    <cellStyle name="40% - Accent2 4 5 6 2" xfId="16970" xr:uid="{AE0D5979-7935-4DFD-9BD7-F16AF2AE218D}"/>
    <cellStyle name="40% - Accent2 4 5 7" xfId="16971" xr:uid="{676DF26B-4576-4BDC-A0FC-EACD476D000F}"/>
    <cellStyle name="40% - Accent2 4 5 7 2" xfId="16972" xr:uid="{238A47B6-3613-4706-A5D8-67E7307E93C5}"/>
    <cellStyle name="40% - Accent2 4 5 8" xfId="16973" xr:uid="{2D80CA14-9EDB-4BEB-B510-CC3F4269C89F}"/>
    <cellStyle name="40% - Accent2 4 6" xfId="16974" xr:uid="{BE70E618-19B2-486E-BF68-AE77D212AAED}"/>
    <cellStyle name="40% - Accent2 4 6 2" xfId="16975" xr:uid="{B686C71C-13FF-4E8F-9824-912AB4D5413E}"/>
    <cellStyle name="40% - Accent2 4 6 2 2" xfId="16976" xr:uid="{458C288B-07B9-4DD5-B8B3-B18C5FB2DF9A}"/>
    <cellStyle name="40% - Accent2 4 6 2 2 2" xfId="16977" xr:uid="{D6CF02EF-1F45-465A-ADB0-7C0F1DFD9052}"/>
    <cellStyle name="40% - Accent2 4 6 2 3" xfId="16978" xr:uid="{261C4C32-8EDD-4346-B2EC-74ACD9C2573B}"/>
    <cellStyle name="40% - Accent2 4 6 2 3 2" xfId="16979" xr:uid="{09786F63-FBEB-4201-B58B-4EA697DFD910}"/>
    <cellStyle name="40% - Accent2 4 6 2 4" xfId="16980" xr:uid="{8A50F57D-23AB-4DE1-AD7B-A9F7D107D976}"/>
    <cellStyle name="40% - Accent2 4 6 3" xfId="16981" xr:uid="{76E02CEA-3A31-4CE1-BDCC-8D5EC1D38D2B}"/>
    <cellStyle name="40% - Accent2 4 6 3 2" xfId="16982" xr:uid="{A3FAAF9D-F66D-4442-BBDE-F142C62B0ABB}"/>
    <cellStyle name="40% - Accent2 4 6 4" xfId="16983" xr:uid="{130AA581-9A22-4CEC-84D4-23E186E0D3A2}"/>
    <cellStyle name="40% - Accent2 4 6 4 2" xfId="16984" xr:uid="{D78197CF-C784-40EF-AEAD-4477A683E665}"/>
    <cellStyle name="40% - Accent2 4 6 5" xfId="16985" xr:uid="{FF912AD4-950C-41B5-9E43-1C911F671A40}"/>
    <cellStyle name="40% - Accent2 4 6 5 2" xfId="16986" xr:uid="{F7C6FC1E-296D-479E-B833-88626F66D5A2}"/>
    <cellStyle name="40% - Accent2 4 6 6" xfId="16987" xr:uid="{D45D8347-E4EA-451B-A844-3699E609FEFD}"/>
    <cellStyle name="40% - Accent2 4 7" xfId="16988" xr:uid="{5F436CFB-817D-4067-84CC-218C6AA1A1D3}"/>
    <cellStyle name="40% - Accent2 4 7 2" xfId="16989" xr:uid="{05ADDB6A-CCD3-4ADE-AA81-689189AFBFB9}"/>
    <cellStyle name="40% - Accent2 4 7 2 2" xfId="16990" xr:uid="{9C0BD34F-508E-4406-8E1F-A230D11F517D}"/>
    <cellStyle name="40% - Accent2 4 7 2 2 2" xfId="16991" xr:uid="{A7DA73A6-3761-497E-8A8D-5B165A2D48AB}"/>
    <cellStyle name="40% - Accent2 4 7 2 3" xfId="16992" xr:uid="{D030423C-B07B-45D1-9B3A-1E7093208A3D}"/>
    <cellStyle name="40% - Accent2 4 7 2 3 2" xfId="16993" xr:uid="{63C4364E-84BA-427A-831B-61A0393315E2}"/>
    <cellStyle name="40% - Accent2 4 7 2 4" xfId="16994" xr:uid="{49627898-9707-4667-920E-39210AA14A79}"/>
    <cellStyle name="40% - Accent2 4 7 3" xfId="16995" xr:uid="{B7A20CFC-D204-42D3-B61E-54D125471841}"/>
    <cellStyle name="40% - Accent2 4 7 3 2" xfId="16996" xr:uid="{42791436-E208-4D23-A3F6-899C233A34A8}"/>
    <cellStyle name="40% - Accent2 4 7 4" xfId="16997" xr:uid="{E61F1B8D-5F5E-45BA-B15C-041DB787FCFA}"/>
    <cellStyle name="40% - Accent2 4 7 4 2" xfId="16998" xr:uid="{B2E51732-A39A-491F-9CB1-6E06B05A3CF0}"/>
    <cellStyle name="40% - Accent2 4 7 5" xfId="16999" xr:uid="{7AB0E6F0-3D4A-4D70-9E08-A058BE853A55}"/>
    <cellStyle name="40% - Accent2 4 7 5 2" xfId="17000" xr:uid="{95A2EAE7-1F20-4397-B24B-CF4339757C53}"/>
    <cellStyle name="40% - Accent2 4 7 6" xfId="17001" xr:uid="{30AF58BF-657F-4629-A331-477EA6B26781}"/>
    <cellStyle name="40% - Accent2 4 8" xfId="17002" xr:uid="{7EBBEF0C-DD62-4FE3-95CF-0A15E14ED5E1}"/>
    <cellStyle name="40% - Accent2 4 8 2" xfId="17003" xr:uid="{32A4064E-29AE-45C8-877D-4D1C0A38EA3E}"/>
    <cellStyle name="40% - Accent2 4 8 2 2" xfId="17004" xr:uid="{5EC6583E-690A-4387-918F-F6B0E58AD660}"/>
    <cellStyle name="40% - Accent2 4 8 3" xfId="17005" xr:uid="{FF773630-E5D5-4076-AC43-1065F55CD7A5}"/>
    <cellStyle name="40% - Accent2 4 8 3 2" xfId="17006" xr:uid="{19F6C38A-62CC-4980-9D35-E3BD8DC6B25E}"/>
    <cellStyle name="40% - Accent2 4 8 4" xfId="17007" xr:uid="{AA8CC471-DC2B-49EB-B903-ACC0E3653563}"/>
    <cellStyle name="40% - Accent2 4 9" xfId="17008" xr:uid="{DE0793FD-FD32-4982-A7D3-9FD6ECDD88F1}"/>
    <cellStyle name="40% - Accent2 4 9 2" xfId="17009" xr:uid="{79ADC439-575D-4C33-81DC-79D90EBF7467}"/>
    <cellStyle name="40% - Accent2 5" xfId="17010" xr:uid="{4E455E87-CB79-4446-A61E-99A8A51BCB60}"/>
    <cellStyle name="40% - Accent2 5 10" xfId="17011" xr:uid="{3E30E337-66EC-46A1-AF69-194723EB17E9}"/>
    <cellStyle name="40% - Accent2 5 10 2" xfId="17012" xr:uid="{00D1BE30-23F5-4837-B3B1-88681018493A}"/>
    <cellStyle name="40% - Accent2 5 11" xfId="17013" xr:uid="{F5F4C58B-94EF-497C-9654-458AC5D03384}"/>
    <cellStyle name="40% - Accent2 5 11 2" xfId="17014" xr:uid="{224F68F7-25CA-4CB2-BD39-CC84638B2A5D}"/>
    <cellStyle name="40% - Accent2 5 12" xfId="17015" xr:uid="{520416DA-1418-42EA-B646-CA52B0C21A95}"/>
    <cellStyle name="40% - Accent2 5 12 2" xfId="17016" xr:uid="{8758891C-483E-409F-B778-6F3794F393DF}"/>
    <cellStyle name="40% - Accent2 5 13" xfId="17017" xr:uid="{C0455DB3-4D55-4CB9-AAA6-5EF40209FAB4}"/>
    <cellStyle name="40% - Accent2 5 13 2" xfId="17018" xr:uid="{6BCDF350-8E51-4E35-96F7-A6589BB7C664}"/>
    <cellStyle name="40% - Accent2 5 14" xfId="17019" xr:uid="{BE9D601C-940E-456C-B5A1-0603F5B020BF}"/>
    <cellStyle name="40% - Accent2 5 15" xfId="17020" xr:uid="{F61449DF-9B13-4445-A1D4-3E83D7362C54}"/>
    <cellStyle name="40% - Accent2 5 2" xfId="17021" xr:uid="{FC4F2932-2860-4550-8F60-FF8623F004C6}"/>
    <cellStyle name="40% - Accent2 5 2 10" xfId="17022" xr:uid="{DD5301FD-29FB-467C-943E-55B93EA33BF2}"/>
    <cellStyle name="40% - Accent2 5 2 10 2" xfId="17023" xr:uid="{92995A20-3B11-4E5D-B5C2-6027FE4F9593}"/>
    <cellStyle name="40% - Accent2 5 2 11" xfId="17024" xr:uid="{90CC3AF8-8ED2-4FF5-B98C-C228D13B0C53}"/>
    <cellStyle name="40% - Accent2 5 2 11 2" xfId="17025" xr:uid="{97418309-8956-494C-B80F-857098BA8EC4}"/>
    <cellStyle name="40% - Accent2 5 2 12" xfId="17026" xr:uid="{6B63FE30-992C-46B8-93CC-CA5E54783E56}"/>
    <cellStyle name="40% - Accent2 5 2 13" xfId="17027" xr:uid="{1541EE1E-A589-4F3A-878A-A3C20D1403F2}"/>
    <cellStyle name="40% - Accent2 5 2 2" xfId="17028" xr:uid="{61B3D9E1-277B-4219-8621-56DE43C6F966}"/>
    <cellStyle name="40% - Accent2 5 2 2 10" xfId="17029" xr:uid="{EBC33C93-5D79-4772-B050-A8D4A13D5540}"/>
    <cellStyle name="40% - Accent2 5 2 2 11" xfId="17030" xr:uid="{7F31B1B8-70AA-4C98-9741-718244315777}"/>
    <cellStyle name="40% - Accent2 5 2 2 2" xfId="17031" xr:uid="{771D5F5A-C684-4393-867D-C904790CB049}"/>
    <cellStyle name="40% - Accent2 5 2 2 2 2" xfId="17032" xr:uid="{E3452D34-96A2-42D7-96CD-AE77424717DB}"/>
    <cellStyle name="40% - Accent2 5 2 2 2 2 2" xfId="17033" xr:uid="{D4EA404C-3BAE-46E6-9261-73B6D7EDB4B3}"/>
    <cellStyle name="40% - Accent2 5 2 2 2 2 2 2" xfId="17034" xr:uid="{14C5635A-9A7A-439B-A8AA-3CE29F84B39F}"/>
    <cellStyle name="40% - Accent2 5 2 2 2 2 3" xfId="17035" xr:uid="{51B2BA49-579E-429E-9274-D576B52748B1}"/>
    <cellStyle name="40% - Accent2 5 2 2 2 2 3 2" xfId="17036" xr:uid="{EA946D9D-15C8-4BD5-923A-2DB460775B12}"/>
    <cellStyle name="40% - Accent2 5 2 2 2 2 4" xfId="17037" xr:uid="{DF63C993-E4E9-4AFA-9660-71825A1ABFD2}"/>
    <cellStyle name="40% - Accent2 5 2 2 2 3" xfId="17038" xr:uid="{C935DD7B-9F8B-4454-AFB8-677737BA58B4}"/>
    <cellStyle name="40% - Accent2 5 2 2 2 3 2" xfId="17039" xr:uid="{51C8EFD1-78A5-4D19-A494-C79F5903D93D}"/>
    <cellStyle name="40% - Accent2 5 2 2 2 4" xfId="17040" xr:uid="{3657723C-65D2-4B4D-9C5A-29B1140966F1}"/>
    <cellStyle name="40% - Accent2 5 2 2 2 4 2" xfId="17041" xr:uid="{C788FC8D-BB59-45CF-912F-2B0105824D0F}"/>
    <cellStyle name="40% - Accent2 5 2 2 2 5" xfId="17042" xr:uid="{91DCA23A-1F74-43AE-8405-E8E255C2F3A1}"/>
    <cellStyle name="40% - Accent2 5 2 2 2 5 2" xfId="17043" xr:uid="{D2C367CA-03AE-4394-85AB-60C65AB8A9BC}"/>
    <cellStyle name="40% - Accent2 5 2 2 2 6" xfId="17044" xr:uid="{0E47BFE4-4C43-4F2D-AB27-A941D483A5F6}"/>
    <cellStyle name="40% - Accent2 5 2 2 3" xfId="17045" xr:uid="{CD4F3DA1-E832-44F4-B40D-8C04A704EF35}"/>
    <cellStyle name="40% - Accent2 5 2 2 3 2" xfId="17046" xr:uid="{03455CEE-DF6E-4E83-8E7A-C9C9AEEECB3B}"/>
    <cellStyle name="40% - Accent2 5 2 2 3 2 2" xfId="17047" xr:uid="{C12C09B2-3B4B-49FF-8739-21FDFC6490E4}"/>
    <cellStyle name="40% - Accent2 5 2 2 3 2 2 2" xfId="17048" xr:uid="{F913FD8E-3DE0-4C35-90EA-BBFA952DA630}"/>
    <cellStyle name="40% - Accent2 5 2 2 3 2 3" xfId="17049" xr:uid="{EA317710-E9C9-4548-B587-93B2BD4101D9}"/>
    <cellStyle name="40% - Accent2 5 2 2 3 2 3 2" xfId="17050" xr:uid="{98E952FA-BC0D-4F8D-A117-40968B3FE3A5}"/>
    <cellStyle name="40% - Accent2 5 2 2 3 2 4" xfId="17051" xr:uid="{42EF3D10-7863-476D-BABE-009AF2827D89}"/>
    <cellStyle name="40% - Accent2 5 2 2 3 3" xfId="17052" xr:uid="{86A57E29-A49B-4FE9-90E1-EF3D8F63312F}"/>
    <cellStyle name="40% - Accent2 5 2 2 3 3 2" xfId="17053" xr:uid="{8033DBA3-E120-48E6-AAEA-85412D444B4C}"/>
    <cellStyle name="40% - Accent2 5 2 2 3 4" xfId="17054" xr:uid="{44F58949-3FE4-4EA0-A0F2-098EA0E0DD57}"/>
    <cellStyle name="40% - Accent2 5 2 2 3 4 2" xfId="17055" xr:uid="{9520D9AC-D00D-49DD-A2FB-0897F7B4A750}"/>
    <cellStyle name="40% - Accent2 5 2 2 3 5" xfId="17056" xr:uid="{874D1B30-2768-4845-BE33-C9E8DBB40F86}"/>
    <cellStyle name="40% - Accent2 5 2 2 3 5 2" xfId="17057" xr:uid="{775039A1-AC0B-4B0B-BE03-091D3D150043}"/>
    <cellStyle name="40% - Accent2 5 2 2 3 6" xfId="17058" xr:uid="{DD44EC98-7BFF-46F2-80CA-A2E8B12D2EC1}"/>
    <cellStyle name="40% - Accent2 5 2 2 4" xfId="17059" xr:uid="{D8380C8F-E8BE-4DDB-A2D8-583A02EBEEB9}"/>
    <cellStyle name="40% - Accent2 5 2 2 4 2" xfId="17060" xr:uid="{AFDC2CD5-DEF6-49DE-89F1-AFC834CDB699}"/>
    <cellStyle name="40% - Accent2 5 2 2 4 2 2" xfId="17061" xr:uid="{4B7AC754-0674-441E-AB59-62130394F657}"/>
    <cellStyle name="40% - Accent2 5 2 2 4 3" xfId="17062" xr:uid="{5204D1DF-0C2F-4C6E-BD3B-89E69568C96D}"/>
    <cellStyle name="40% - Accent2 5 2 2 4 3 2" xfId="17063" xr:uid="{7C0E7F96-8171-439B-8D1F-BB5E4CC46255}"/>
    <cellStyle name="40% - Accent2 5 2 2 4 4" xfId="17064" xr:uid="{A43ACBFE-B1C9-4530-B121-5ADDDB32A116}"/>
    <cellStyle name="40% - Accent2 5 2 2 5" xfId="17065" xr:uid="{B8447FE0-CC76-4019-9955-94DFBD6D15C1}"/>
    <cellStyle name="40% - Accent2 5 2 2 5 2" xfId="17066" xr:uid="{9EC0BC39-2D1F-4E9D-948B-BFEC7F4A5931}"/>
    <cellStyle name="40% - Accent2 5 2 2 6" xfId="17067" xr:uid="{25A8015E-961A-4547-97E8-791365371FEE}"/>
    <cellStyle name="40% - Accent2 5 2 2 6 2" xfId="17068" xr:uid="{F22E93DE-3D5C-404F-94E3-F3F35193BEAD}"/>
    <cellStyle name="40% - Accent2 5 2 2 7" xfId="17069" xr:uid="{3EE03C5C-2596-44DC-9CFC-ABB1F93F1D72}"/>
    <cellStyle name="40% - Accent2 5 2 2 7 2" xfId="17070" xr:uid="{B94ED376-5DC3-498A-ADA1-CC6A056423FB}"/>
    <cellStyle name="40% - Accent2 5 2 2 8" xfId="17071" xr:uid="{13873222-AA38-462E-AE5D-65301C80FAF6}"/>
    <cellStyle name="40% - Accent2 5 2 2 8 2" xfId="17072" xr:uid="{311137F5-B4E3-4AB8-8FFE-32FB6A25D1A1}"/>
    <cellStyle name="40% - Accent2 5 2 2 9" xfId="17073" xr:uid="{51E38AB2-34F4-4789-A05B-229C6A136E34}"/>
    <cellStyle name="40% - Accent2 5 2 2 9 2" xfId="17074" xr:uid="{4F41A3CE-4483-46BF-AC6B-9E0C738E693B}"/>
    <cellStyle name="40% - Accent2 5 2 3" xfId="17075" xr:uid="{FD03AD43-4591-464A-8E25-6046A6FF9F60}"/>
    <cellStyle name="40% - Accent2 5 2 3 2" xfId="17076" xr:uid="{AE1A7990-4C3A-4FC4-B8BE-0DA166763ECB}"/>
    <cellStyle name="40% - Accent2 5 2 3 2 2" xfId="17077" xr:uid="{7966B2B2-DFFD-4EE1-83EF-EDED857913E9}"/>
    <cellStyle name="40% - Accent2 5 2 3 2 2 2" xfId="17078" xr:uid="{B7B10B9D-EF9C-45F9-8D26-852FB6C45BCE}"/>
    <cellStyle name="40% - Accent2 5 2 3 2 2 2 2" xfId="17079" xr:uid="{E555AA83-550D-4C12-8A43-A2CA1D234E4F}"/>
    <cellStyle name="40% - Accent2 5 2 3 2 2 3" xfId="17080" xr:uid="{73541648-5664-4DAB-975C-C98732571691}"/>
    <cellStyle name="40% - Accent2 5 2 3 2 2 3 2" xfId="17081" xr:uid="{50874759-6800-4242-AA42-AC31185640CE}"/>
    <cellStyle name="40% - Accent2 5 2 3 2 2 4" xfId="17082" xr:uid="{A2000F67-F826-4747-B92F-1B3F6F4F1646}"/>
    <cellStyle name="40% - Accent2 5 2 3 2 3" xfId="17083" xr:uid="{F23C5209-98DA-4049-BFD5-CE6357F876E8}"/>
    <cellStyle name="40% - Accent2 5 2 3 2 3 2" xfId="17084" xr:uid="{577C5470-A24A-4C71-9B28-CB0709958512}"/>
    <cellStyle name="40% - Accent2 5 2 3 2 4" xfId="17085" xr:uid="{59544399-A851-476B-A00A-F7C6284E3AB6}"/>
    <cellStyle name="40% - Accent2 5 2 3 2 4 2" xfId="17086" xr:uid="{2AAFEA35-2392-492F-B641-042046ADDE67}"/>
    <cellStyle name="40% - Accent2 5 2 3 2 5" xfId="17087" xr:uid="{965A6D3A-CF37-4126-995A-F62AC7826455}"/>
    <cellStyle name="40% - Accent2 5 2 3 2 5 2" xfId="17088" xr:uid="{EA72A0E2-3F49-4620-A5AA-825FF6F56016}"/>
    <cellStyle name="40% - Accent2 5 2 3 2 6" xfId="17089" xr:uid="{81CF40FE-B34F-472D-8CB7-8E44CD5031C4}"/>
    <cellStyle name="40% - Accent2 5 2 3 3" xfId="17090" xr:uid="{85D17EFE-DD12-4CB9-A037-F2724555C41E}"/>
    <cellStyle name="40% - Accent2 5 2 3 3 2" xfId="17091" xr:uid="{4104577E-FF15-467B-88F1-1D87ED47F4E2}"/>
    <cellStyle name="40% - Accent2 5 2 3 3 2 2" xfId="17092" xr:uid="{4DF1553C-16CA-4E7B-A567-D07940BD86D7}"/>
    <cellStyle name="40% - Accent2 5 2 3 3 2 2 2" xfId="17093" xr:uid="{0EAAD839-A99B-48CB-88E3-9BA13B7FC01F}"/>
    <cellStyle name="40% - Accent2 5 2 3 3 2 3" xfId="17094" xr:uid="{95F2C447-6D30-4566-A74B-19B64AF68194}"/>
    <cellStyle name="40% - Accent2 5 2 3 3 2 3 2" xfId="17095" xr:uid="{CB7736F4-FDDF-45B4-8219-773AEEFBCB3C}"/>
    <cellStyle name="40% - Accent2 5 2 3 3 2 4" xfId="17096" xr:uid="{8A117D84-CB41-4322-8D08-7D54F06D30E0}"/>
    <cellStyle name="40% - Accent2 5 2 3 3 3" xfId="17097" xr:uid="{377ED081-6C49-4E73-8CAB-F0A2EB003430}"/>
    <cellStyle name="40% - Accent2 5 2 3 3 3 2" xfId="17098" xr:uid="{E45DE78E-090E-4806-BDA7-E53DA8F05532}"/>
    <cellStyle name="40% - Accent2 5 2 3 3 4" xfId="17099" xr:uid="{9C801A7C-3BF0-4DC3-BFA0-BE4F04ECDC52}"/>
    <cellStyle name="40% - Accent2 5 2 3 3 4 2" xfId="17100" xr:uid="{2D05CA1C-C9B9-400C-97D3-A37B586E3C9B}"/>
    <cellStyle name="40% - Accent2 5 2 3 3 5" xfId="17101" xr:uid="{051E6160-B23E-43A0-AEB3-D1BBDAA7A2B9}"/>
    <cellStyle name="40% - Accent2 5 2 3 3 5 2" xfId="17102" xr:uid="{B34D7ABB-7606-409A-B147-1DC4C9778326}"/>
    <cellStyle name="40% - Accent2 5 2 3 3 6" xfId="17103" xr:uid="{F94304BC-62EC-4CDC-BEB7-C45C69899D46}"/>
    <cellStyle name="40% - Accent2 5 2 3 4" xfId="17104" xr:uid="{02A7E684-EA22-4CD1-90D2-F91E2F4D79E4}"/>
    <cellStyle name="40% - Accent2 5 2 3 4 2" xfId="17105" xr:uid="{04B1B946-B7BA-4CB3-A6DC-96B6ED2423B0}"/>
    <cellStyle name="40% - Accent2 5 2 3 4 2 2" xfId="17106" xr:uid="{8279A5C6-F788-4FD7-A414-C2B7F3C0261B}"/>
    <cellStyle name="40% - Accent2 5 2 3 4 3" xfId="17107" xr:uid="{F1220A9C-EDB5-4DC3-BB24-38E05BBDDDF2}"/>
    <cellStyle name="40% - Accent2 5 2 3 4 3 2" xfId="17108" xr:uid="{3651678D-E391-4700-A617-9FFBFAED6299}"/>
    <cellStyle name="40% - Accent2 5 2 3 4 4" xfId="17109" xr:uid="{CC3F5D9C-B189-4B7D-A661-4560036F75CB}"/>
    <cellStyle name="40% - Accent2 5 2 3 5" xfId="17110" xr:uid="{C8B6EDFA-F8BC-458F-97E6-ED60D42DFB59}"/>
    <cellStyle name="40% - Accent2 5 2 3 5 2" xfId="17111" xr:uid="{B6F51649-CDC0-4227-9429-A0535D78BEE3}"/>
    <cellStyle name="40% - Accent2 5 2 3 6" xfId="17112" xr:uid="{869A6969-05AF-4240-8992-25B4693C7202}"/>
    <cellStyle name="40% - Accent2 5 2 3 6 2" xfId="17113" xr:uid="{E3321E42-54A0-4CFC-996D-EEF9949906DF}"/>
    <cellStyle name="40% - Accent2 5 2 3 7" xfId="17114" xr:uid="{74B0F45E-4B4A-451C-8934-D453C1FFC121}"/>
    <cellStyle name="40% - Accent2 5 2 3 7 2" xfId="17115" xr:uid="{DC77D6DE-B2E6-4F86-9D74-26BBD717C04C}"/>
    <cellStyle name="40% - Accent2 5 2 3 8" xfId="17116" xr:uid="{817FD510-764A-4277-A7D2-308C8BD75BD4}"/>
    <cellStyle name="40% - Accent2 5 2 4" xfId="17117" xr:uid="{28DC44EC-FD5C-4753-BB61-E259DA1CB906}"/>
    <cellStyle name="40% - Accent2 5 2 4 2" xfId="17118" xr:uid="{B86824D8-55C9-4251-9112-1118F6A5813D}"/>
    <cellStyle name="40% - Accent2 5 2 4 2 2" xfId="17119" xr:uid="{ED632236-4760-425F-A9A6-D7EA42296C3A}"/>
    <cellStyle name="40% - Accent2 5 2 4 2 2 2" xfId="17120" xr:uid="{6207E4B1-16E5-45C9-B24F-520D698D39B8}"/>
    <cellStyle name="40% - Accent2 5 2 4 2 3" xfId="17121" xr:uid="{6AA47BB5-FDC1-4A6B-8A97-5C4EAB24E7EE}"/>
    <cellStyle name="40% - Accent2 5 2 4 2 3 2" xfId="17122" xr:uid="{2B016A7C-D0B9-4809-AF18-DDAC7BCB6C49}"/>
    <cellStyle name="40% - Accent2 5 2 4 2 4" xfId="17123" xr:uid="{D88916EF-C4C2-4D71-9AEE-36497E17D7FF}"/>
    <cellStyle name="40% - Accent2 5 2 4 3" xfId="17124" xr:uid="{136B3018-3272-4F7F-9239-6D7D9B622B8F}"/>
    <cellStyle name="40% - Accent2 5 2 4 3 2" xfId="17125" xr:uid="{D72C710F-FF09-4B05-80B7-87A1CCC2F373}"/>
    <cellStyle name="40% - Accent2 5 2 4 4" xfId="17126" xr:uid="{DD27A4D0-4DB8-4E1C-94CE-E8356297197E}"/>
    <cellStyle name="40% - Accent2 5 2 4 4 2" xfId="17127" xr:uid="{D6FA8FF6-FE6E-4BBC-9940-8F3734839255}"/>
    <cellStyle name="40% - Accent2 5 2 4 5" xfId="17128" xr:uid="{8B3275C0-DCE9-4C8C-820C-6F1F0C6A93DD}"/>
    <cellStyle name="40% - Accent2 5 2 4 5 2" xfId="17129" xr:uid="{5D3A6D98-B658-42D6-814A-AD11BF9387C4}"/>
    <cellStyle name="40% - Accent2 5 2 4 6" xfId="17130" xr:uid="{CF00BDC5-A643-47E1-B958-8522E664ACE7}"/>
    <cellStyle name="40% - Accent2 5 2 5" xfId="17131" xr:uid="{434AC877-5509-459A-8624-F00A09EFC661}"/>
    <cellStyle name="40% - Accent2 5 2 5 2" xfId="17132" xr:uid="{73DE9DA4-D3CD-45AF-9F0C-CD4E75D3B59F}"/>
    <cellStyle name="40% - Accent2 5 2 5 2 2" xfId="17133" xr:uid="{9CFFCAA8-8B21-4EB7-A9A7-2F0228216690}"/>
    <cellStyle name="40% - Accent2 5 2 5 2 2 2" xfId="17134" xr:uid="{7F946AB4-D70B-48A7-AB35-2A9F88126C33}"/>
    <cellStyle name="40% - Accent2 5 2 5 2 3" xfId="17135" xr:uid="{86DDBECA-5730-421B-B4C5-587E687D9996}"/>
    <cellStyle name="40% - Accent2 5 2 5 2 3 2" xfId="17136" xr:uid="{397988EA-11E5-4147-A07C-ADF62C96A008}"/>
    <cellStyle name="40% - Accent2 5 2 5 2 4" xfId="17137" xr:uid="{5880C6EC-1804-447A-857F-BFD0720EC3D9}"/>
    <cellStyle name="40% - Accent2 5 2 5 3" xfId="17138" xr:uid="{5164FD4F-B6BF-455F-8074-DAD55921762E}"/>
    <cellStyle name="40% - Accent2 5 2 5 3 2" xfId="17139" xr:uid="{8C561D8C-D4C0-4847-9AE4-B2F945CB97A0}"/>
    <cellStyle name="40% - Accent2 5 2 5 4" xfId="17140" xr:uid="{10C328C5-92B0-4056-A7E9-86D46D1F0083}"/>
    <cellStyle name="40% - Accent2 5 2 5 4 2" xfId="17141" xr:uid="{87DA421C-6A0E-4445-94F6-B9B1E0256ADD}"/>
    <cellStyle name="40% - Accent2 5 2 5 5" xfId="17142" xr:uid="{BB7816CE-BEC4-4448-8C3B-8970D69C81EA}"/>
    <cellStyle name="40% - Accent2 5 2 5 5 2" xfId="17143" xr:uid="{F79A71DF-31C9-4C10-A3ED-3EA064B4A583}"/>
    <cellStyle name="40% - Accent2 5 2 5 6" xfId="17144" xr:uid="{0460A164-6C92-4DA1-94DA-BB62967000ED}"/>
    <cellStyle name="40% - Accent2 5 2 6" xfId="17145" xr:uid="{61BC83C4-032B-4766-A2F8-41D25F4AF1E8}"/>
    <cellStyle name="40% - Accent2 5 2 6 2" xfId="17146" xr:uid="{87399B22-D01E-4870-A740-68BC4D79D035}"/>
    <cellStyle name="40% - Accent2 5 2 6 2 2" xfId="17147" xr:uid="{4004D762-90A9-4DCE-AB95-B39530649158}"/>
    <cellStyle name="40% - Accent2 5 2 6 3" xfId="17148" xr:uid="{7185D8CA-457B-42B4-BAAC-0C738F05590E}"/>
    <cellStyle name="40% - Accent2 5 2 6 3 2" xfId="17149" xr:uid="{FBE31E2A-3647-4CB2-B931-B36AD7841693}"/>
    <cellStyle name="40% - Accent2 5 2 6 4" xfId="17150" xr:uid="{24EF7CF0-9733-42C0-830B-70DE64E98324}"/>
    <cellStyle name="40% - Accent2 5 2 7" xfId="17151" xr:uid="{48C32D1F-F2F8-4C20-B332-DD6969BC9038}"/>
    <cellStyle name="40% - Accent2 5 2 7 2" xfId="17152" xr:uid="{640EA96B-15D0-47B3-8BDF-ADB7BB58B96C}"/>
    <cellStyle name="40% - Accent2 5 2 8" xfId="17153" xr:uid="{12B47F67-4292-4301-A9F9-F26D24435A8E}"/>
    <cellStyle name="40% - Accent2 5 2 8 2" xfId="17154" xr:uid="{AAEAA3E7-7984-4F73-899C-4F092A75CD5F}"/>
    <cellStyle name="40% - Accent2 5 2 9" xfId="17155" xr:uid="{3D8A188C-2B10-4749-9EFE-0A9C680348A7}"/>
    <cellStyle name="40% - Accent2 5 2 9 2" xfId="17156" xr:uid="{24E4AB2A-3F86-4278-8914-229D256A4AF7}"/>
    <cellStyle name="40% - Accent2 5 3" xfId="17157" xr:uid="{724CFEFB-AA2A-4B26-AA5D-5BCF511EA5E4}"/>
    <cellStyle name="40% - Accent2 5 3 10" xfId="17158" xr:uid="{6252E660-AAE6-4404-99B6-ACC17783ABBB}"/>
    <cellStyle name="40% - Accent2 5 3 11" xfId="17159" xr:uid="{B14D8BD5-6365-452E-A0ED-85EE6EE755C6}"/>
    <cellStyle name="40% - Accent2 5 3 2" xfId="17160" xr:uid="{BFE27676-F6CE-4962-8CEB-6A1A8F7862C9}"/>
    <cellStyle name="40% - Accent2 5 3 2 2" xfId="17161" xr:uid="{8545F9BA-759F-49F0-8A61-55F8803B28FB}"/>
    <cellStyle name="40% - Accent2 5 3 2 2 2" xfId="17162" xr:uid="{6D167C04-1B8C-491D-9CFB-2D5B964F64FA}"/>
    <cellStyle name="40% - Accent2 5 3 2 2 2 2" xfId="17163" xr:uid="{96F67AAB-1DF4-4F4A-80A7-4B73EA0E8E4C}"/>
    <cellStyle name="40% - Accent2 5 3 2 2 3" xfId="17164" xr:uid="{50498B86-4972-4E92-9513-0433AFFCB52D}"/>
    <cellStyle name="40% - Accent2 5 3 2 2 3 2" xfId="17165" xr:uid="{5B6B18BF-A286-43CA-866B-C8363BB4A3ED}"/>
    <cellStyle name="40% - Accent2 5 3 2 2 4" xfId="17166" xr:uid="{2DCB31A9-59C8-4AF7-AA08-9D0F5496E821}"/>
    <cellStyle name="40% - Accent2 5 3 2 3" xfId="17167" xr:uid="{2211CB17-3DBC-45FF-9831-ED5C62358991}"/>
    <cellStyle name="40% - Accent2 5 3 2 3 2" xfId="17168" xr:uid="{965E2DC4-88BA-4A87-BDF3-879DAA0D5E40}"/>
    <cellStyle name="40% - Accent2 5 3 2 4" xfId="17169" xr:uid="{758591E1-2B67-4CDF-812A-218BB5580BFA}"/>
    <cellStyle name="40% - Accent2 5 3 2 4 2" xfId="17170" xr:uid="{455B7E36-DA00-4D75-9C38-411B981F9D65}"/>
    <cellStyle name="40% - Accent2 5 3 2 5" xfId="17171" xr:uid="{6E485145-EDAF-4E7E-806F-D3F01DC3126E}"/>
    <cellStyle name="40% - Accent2 5 3 2 5 2" xfId="17172" xr:uid="{6DA1543C-2240-4CE5-ACAD-280F18081A70}"/>
    <cellStyle name="40% - Accent2 5 3 2 6" xfId="17173" xr:uid="{9C98D6AE-8BB1-4E90-BB3D-A673698F9A58}"/>
    <cellStyle name="40% - Accent2 5 3 2 6 2" xfId="17174" xr:uid="{6002C9C6-8920-4D92-96F8-F96A068A3069}"/>
    <cellStyle name="40% - Accent2 5 3 2 7" xfId="17175" xr:uid="{EF73A7E3-5C2C-444B-8CB8-3E33E2198B02}"/>
    <cellStyle name="40% - Accent2 5 3 2 7 2" xfId="17176" xr:uid="{CBBE6FDF-C220-4A23-AC35-FFDF9B7394DC}"/>
    <cellStyle name="40% - Accent2 5 3 2 8" xfId="17177" xr:uid="{7C90F0D0-9C20-4B7E-BDA7-79B697EA35FE}"/>
    <cellStyle name="40% - Accent2 5 3 3" xfId="17178" xr:uid="{B2DCD7D3-9BE4-4301-B0B8-85D8FD8F6626}"/>
    <cellStyle name="40% - Accent2 5 3 3 2" xfId="17179" xr:uid="{893C03A4-8847-4CF9-BEB4-7645D729EFF8}"/>
    <cellStyle name="40% - Accent2 5 3 3 2 2" xfId="17180" xr:uid="{57674DF4-141B-49A5-B70D-D31FAC046C53}"/>
    <cellStyle name="40% - Accent2 5 3 3 2 2 2" xfId="17181" xr:uid="{DA614200-AE15-4DC2-B66B-8AEC14A21D7E}"/>
    <cellStyle name="40% - Accent2 5 3 3 2 3" xfId="17182" xr:uid="{9817F83C-46AF-45C4-81AC-BBABFA847F0F}"/>
    <cellStyle name="40% - Accent2 5 3 3 2 3 2" xfId="17183" xr:uid="{D38E7845-8924-465F-B13C-C5A8A3BCC1D1}"/>
    <cellStyle name="40% - Accent2 5 3 3 2 4" xfId="17184" xr:uid="{51B2B793-B03B-4D71-8B74-5AE22267B6FF}"/>
    <cellStyle name="40% - Accent2 5 3 3 3" xfId="17185" xr:uid="{8422FB36-0612-4749-8F00-C9C71778EDD4}"/>
    <cellStyle name="40% - Accent2 5 3 3 3 2" xfId="17186" xr:uid="{DF8A2061-238B-4617-A43C-4C0D75453B15}"/>
    <cellStyle name="40% - Accent2 5 3 3 4" xfId="17187" xr:uid="{FE255107-F577-4EFC-838D-C613263F19E6}"/>
    <cellStyle name="40% - Accent2 5 3 3 4 2" xfId="17188" xr:uid="{132959B7-B7B7-4738-8BA2-5674B2140F80}"/>
    <cellStyle name="40% - Accent2 5 3 3 5" xfId="17189" xr:uid="{3E6DB9DF-D836-411A-96CE-8E606C41DBA6}"/>
    <cellStyle name="40% - Accent2 5 3 3 5 2" xfId="17190" xr:uid="{CEDFB597-EB5C-4265-AA6E-9CC776E2F2D3}"/>
    <cellStyle name="40% - Accent2 5 3 3 6" xfId="17191" xr:uid="{5B84AE83-0C80-43F8-87A5-75955E01FFDF}"/>
    <cellStyle name="40% - Accent2 5 3 4" xfId="17192" xr:uid="{642F1849-9964-45EC-908A-78D3F87DFB70}"/>
    <cellStyle name="40% - Accent2 5 3 4 2" xfId="17193" xr:uid="{65A68F8E-5123-436C-8884-4EA6DA4779D9}"/>
    <cellStyle name="40% - Accent2 5 3 4 2 2" xfId="17194" xr:uid="{26BA0CEC-AF0F-4E4D-95FA-4C9D48B0D383}"/>
    <cellStyle name="40% - Accent2 5 3 4 3" xfId="17195" xr:uid="{5E8AF581-EF12-4472-9637-C01010DD5058}"/>
    <cellStyle name="40% - Accent2 5 3 4 3 2" xfId="17196" xr:uid="{FEE996A4-D6CB-4979-9AF5-D2D4A5D98943}"/>
    <cellStyle name="40% - Accent2 5 3 4 4" xfId="17197" xr:uid="{C8A69CD5-7387-4995-B10E-8E743A8E651F}"/>
    <cellStyle name="40% - Accent2 5 3 5" xfId="17198" xr:uid="{312D5532-DE66-4A8C-8E2A-3549AB160912}"/>
    <cellStyle name="40% - Accent2 5 3 5 2" xfId="17199" xr:uid="{05ACA783-031B-4AAE-9D4F-75F59D419068}"/>
    <cellStyle name="40% - Accent2 5 3 6" xfId="17200" xr:uid="{78B9C819-5D7D-4B11-9278-EA36B0A87063}"/>
    <cellStyle name="40% - Accent2 5 3 6 2" xfId="17201" xr:uid="{CA4716C3-1B27-433D-B72F-D0F37E817626}"/>
    <cellStyle name="40% - Accent2 5 3 7" xfId="17202" xr:uid="{48B9D3D0-65E6-439A-B96E-E6B5548B3F77}"/>
    <cellStyle name="40% - Accent2 5 3 7 2" xfId="17203" xr:uid="{F7EA5C9E-28C1-4DDF-88DC-FC2116EC7DE8}"/>
    <cellStyle name="40% - Accent2 5 3 8" xfId="17204" xr:uid="{FA23E6C1-4336-4209-A269-2379F374C2EB}"/>
    <cellStyle name="40% - Accent2 5 3 8 2" xfId="17205" xr:uid="{38EC06BC-E51F-46EF-AFBC-2CBBE2BE72C2}"/>
    <cellStyle name="40% - Accent2 5 3 9" xfId="17206" xr:uid="{14313A86-343C-4E6B-B22B-C8898BFBC7DE}"/>
    <cellStyle name="40% - Accent2 5 3 9 2" xfId="17207" xr:uid="{B9BCCCD8-DE4D-460B-A4F0-06BAFC33E772}"/>
    <cellStyle name="40% - Accent2 5 4" xfId="17208" xr:uid="{39857F36-C134-4E80-A651-C252E8381BDF}"/>
    <cellStyle name="40% - Accent2 5 4 10" xfId="17209" xr:uid="{45C33A24-CAD6-4C2C-B430-09CB21675953}"/>
    <cellStyle name="40% - Accent2 5 4 2" xfId="17210" xr:uid="{7150F107-07A3-419D-BC22-7CDA9B11ED2D}"/>
    <cellStyle name="40% - Accent2 5 4 2 2" xfId="17211" xr:uid="{0F38FB45-C8B8-4087-917D-D9C840BCAE31}"/>
    <cellStyle name="40% - Accent2 5 4 2 2 2" xfId="17212" xr:uid="{1A7ABF0A-D28D-46D8-A67A-4AF340829698}"/>
    <cellStyle name="40% - Accent2 5 4 2 2 2 2" xfId="17213" xr:uid="{1A020479-B934-4EB9-9D93-665818627A30}"/>
    <cellStyle name="40% - Accent2 5 4 2 2 3" xfId="17214" xr:uid="{EE1646A7-CE60-422C-981A-3C6FDED4821C}"/>
    <cellStyle name="40% - Accent2 5 4 2 2 3 2" xfId="17215" xr:uid="{0E94BC09-57BE-46C0-81F0-E98C64E0BA51}"/>
    <cellStyle name="40% - Accent2 5 4 2 2 4" xfId="17216" xr:uid="{BD86DFB5-44F8-4B4C-A7D8-DA1B57FB2F50}"/>
    <cellStyle name="40% - Accent2 5 4 2 3" xfId="17217" xr:uid="{098CD5A2-C36C-4A8D-876F-D3E521EA5966}"/>
    <cellStyle name="40% - Accent2 5 4 2 3 2" xfId="17218" xr:uid="{C428659E-64DF-4B08-BD3E-8EE28EC48DCC}"/>
    <cellStyle name="40% - Accent2 5 4 2 4" xfId="17219" xr:uid="{333088F3-D2C0-4E5F-94EB-E9AD73CE4D90}"/>
    <cellStyle name="40% - Accent2 5 4 2 4 2" xfId="17220" xr:uid="{048A26D6-B226-4267-A679-072C8BF3022F}"/>
    <cellStyle name="40% - Accent2 5 4 2 5" xfId="17221" xr:uid="{EDB6AE24-17A1-4298-B34E-FD1FC2554558}"/>
    <cellStyle name="40% - Accent2 5 4 2 5 2" xfId="17222" xr:uid="{D347CCC3-A87D-4B0B-9081-1480040C241F}"/>
    <cellStyle name="40% - Accent2 5 4 2 6" xfId="17223" xr:uid="{404778E6-942C-4D73-80DF-53099C7FBC70}"/>
    <cellStyle name="40% - Accent2 5 4 3" xfId="17224" xr:uid="{6AB52E8A-9FD2-4063-AFCD-F8AE3C55B42E}"/>
    <cellStyle name="40% - Accent2 5 4 3 2" xfId="17225" xr:uid="{84A0D413-B0BA-4D98-9B29-E88B085B1ECA}"/>
    <cellStyle name="40% - Accent2 5 4 3 2 2" xfId="17226" xr:uid="{360D11BA-4823-4290-A71A-79793FB6F362}"/>
    <cellStyle name="40% - Accent2 5 4 3 2 2 2" xfId="17227" xr:uid="{606D9482-7600-4F05-BEE5-367E87679569}"/>
    <cellStyle name="40% - Accent2 5 4 3 2 3" xfId="17228" xr:uid="{E6A7EF59-84E8-4CE7-9A21-35E194ECA914}"/>
    <cellStyle name="40% - Accent2 5 4 3 2 3 2" xfId="17229" xr:uid="{437666BE-1E35-4F93-BCAF-8E2FFC7461CC}"/>
    <cellStyle name="40% - Accent2 5 4 3 2 4" xfId="17230" xr:uid="{4B310683-6529-405C-B232-480DFEAB8069}"/>
    <cellStyle name="40% - Accent2 5 4 3 3" xfId="17231" xr:uid="{604EBD5A-E61C-4E0A-81F9-37150BA19534}"/>
    <cellStyle name="40% - Accent2 5 4 3 3 2" xfId="17232" xr:uid="{A8D026D8-6497-4EF7-921E-B239CCFB91A4}"/>
    <cellStyle name="40% - Accent2 5 4 3 4" xfId="17233" xr:uid="{2D34DFE4-9E7F-4556-BC27-44D5B4CAC7A8}"/>
    <cellStyle name="40% - Accent2 5 4 3 4 2" xfId="17234" xr:uid="{C55C7E9C-7427-497F-BEF4-6209126A9972}"/>
    <cellStyle name="40% - Accent2 5 4 3 5" xfId="17235" xr:uid="{78304D0E-C8F7-4555-B50A-2EBCD8961615}"/>
    <cellStyle name="40% - Accent2 5 4 3 5 2" xfId="17236" xr:uid="{6F8A22B8-9556-496D-B3A3-17F51E2BB3B9}"/>
    <cellStyle name="40% - Accent2 5 4 3 6" xfId="17237" xr:uid="{23AEB5C7-8E6B-4716-8412-5CF7EBF847C8}"/>
    <cellStyle name="40% - Accent2 5 4 4" xfId="17238" xr:uid="{C954C7A7-B6AC-4A7B-B729-A9E9451914B6}"/>
    <cellStyle name="40% - Accent2 5 4 4 2" xfId="17239" xr:uid="{5F187B80-A09E-4536-B1D9-C6904397459A}"/>
    <cellStyle name="40% - Accent2 5 4 4 2 2" xfId="17240" xr:uid="{0E5A6A8A-3C9E-41E8-BE05-280CF18A8EAE}"/>
    <cellStyle name="40% - Accent2 5 4 4 3" xfId="17241" xr:uid="{27DC7A75-3992-4BFA-BEAD-5858498605FE}"/>
    <cellStyle name="40% - Accent2 5 4 4 3 2" xfId="17242" xr:uid="{CCB0B584-E4A5-4262-B112-FFDBB6774AFE}"/>
    <cellStyle name="40% - Accent2 5 4 4 4" xfId="17243" xr:uid="{0A628409-CF65-407F-BBC8-484ABA2C000E}"/>
    <cellStyle name="40% - Accent2 5 4 5" xfId="17244" xr:uid="{B0396F86-0B5C-4829-A56E-273F34A50A5C}"/>
    <cellStyle name="40% - Accent2 5 4 5 2" xfId="17245" xr:uid="{6DA2BCC2-27EA-4F4C-9DC0-758A030A1B0D}"/>
    <cellStyle name="40% - Accent2 5 4 6" xfId="17246" xr:uid="{ED69CB78-F464-44CA-A258-4D118938DA5D}"/>
    <cellStyle name="40% - Accent2 5 4 6 2" xfId="17247" xr:uid="{5F671774-67DB-4CE3-8D32-292655A095B2}"/>
    <cellStyle name="40% - Accent2 5 4 7" xfId="17248" xr:uid="{BEBA11EC-52AF-4215-A5A4-9C65E5E46B33}"/>
    <cellStyle name="40% - Accent2 5 4 7 2" xfId="17249" xr:uid="{DAF760BD-2A53-467A-82E3-DFB131E27B46}"/>
    <cellStyle name="40% - Accent2 5 4 8" xfId="17250" xr:uid="{636258C2-D9D9-4DE7-A95E-D8103477F639}"/>
    <cellStyle name="40% - Accent2 5 4 8 2" xfId="17251" xr:uid="{7751B3CD-CD3D-4642-9C97-7ACF9F6C3825}"/>
    <cellStyle name="40% - Accent2 5 4 9" xfId="17252" xr:uid="{C4C3D6BE-0AE7-4BEF-9482-DD0EBAA43C6E}"/>
    <cellStyle name="40% - Accent2 5 4 9 2" xfId="17253" xr:uid="{637AEDC2-8EB7-4D98-8E46-785789494AED}"/>
    <cellStyle name="40% - Accent2 5 5" xfId="17254" xr:uid="{4F04AC04-A432-44FD-8481-D69BDB811FE8}"/>
    <cellStyle name="40% - Accent2 5 5 2" xfId="17255" xr:uid="{9CCF5907-9B0B-4774-85F1-B03A53DB848A}"/>
    <cellStyle name="40% - Accent2 5 5 2 2" xfId="17256" xr:uid="{2C0EB68C-2338-4CC1-ACF6-AE1343FC018B}"/>
    <cellStyle name="40% - Accent2 5 5 2 2 2" xfId="17257" xr:uid="{FCF2EDB4-FF98-4C51-ACC7-B6785FD0F00A}"/>
    <cellStyle name="40% - Accent2 5 5 2 2 2 2" xfId="17258" xr:uid="{100B201B-8AD0-414C-A745-3F105EF4FC87}"/>
    <cellStyle name="40% - Accent2 5 5 2 2 3" xfId="17259" xr:uid="{3A16AB38-C4F1-4B94-9713-A0D54B9491FD}"/>
    <cellStyle name="40% - Accent2 5 5 2 2 3 2" xfId="17260" xr:uid="{394A81CA-EF00-461E-9FA2-9D11A9566B68}"/>
    <cellStyle name="40% - Accent2 5 5 2 2 4" xfId="17261" xr:uid="{18FBB4B2-7AF6-4EFA-AB8D-765C6B9744F0}"/>
    <cellStyle name="40% - Accent2 5 5 2 3" xfId="17262" xr:uid="{E69F5614-E252-46BD-9FAF-F3EAB17A9FAC}"/>
    <cellStyle name="40% - Accent2 5 5 2 3 2" xfId="17263" xr:uid="{195E6A2A-FF71-4B74-9FFE-E5094C293ECA}"/>
    <cellStyle name="40% - Accent2 5 5 2 4" xfId="17264" xr:uid="{2C524B56-3472-41D0-84B4-1204706DC994}"/>
    <cellStyle name="40% - Accent2 5 5 2 4 2" xfId="17265" xr:uid="{6594962B-7F34-470D-8675-7A62E91E98A9}"/>
    <cellStyle name="40% - Accent2 5 5 2 5" xfId="17266" xr:uid="{BEE9E00E-9BBE-4878-8306-419382ADFE1E}"/>
    <cellStyle name="40% - Accent2 5 5 2 5 2" xfId="17267" xr:uid="{930590C0-E25B-4474-BACD-F67B333485E2}"/>
    <cellStyle name="40% - Accent2 5 5 2 6" xfId="17268" xr:uid="{3F063992-D1DF-44B8-B4FA-667E528EF64E}"/>
    <cellStyle name="40% - Accent2 5 5 3" xfId="17269" xr:uid="{9DC52569-640A-4DBC-BC24-44A18296C3F7}"/>
    <cellStyle name="40% - Accent2 5 5 3 2" xfId="17270" xr:uid="{188C9324-FA22-4E75-A91B-AD19414775F9}"/>
    <cellStyle name="40% - Accent2 5 5 3 2 2" xfId="17271" xr:uid="{DA9B1B96-54B2-4B92-9415-FEBCC7A1988E}"/>
    <cellStyle name="40% - Accent2 5 5 3 2 2 2" xfId="17272" xr:uid="{CFDD34F9-00C5-470C-8302-33816BAA5176}"/>
    <cellStyle name="40% - Accent2 5 5 3 2 3" xfId="17273" xr:uid="{585F2AB9-86A2-4AC2-8EB4-CC1667193FE2}"/>
    <cellStyle name="40% - Accent2 5 5 3 2 3 2" xfId="17274" xr:uid="{0083A5F0-9EC0-485A-AEBC-0C157765C286}"/>
    <cellStyle name="40% - Accent2 5 5 3 2 4" xfId="17275" xr:uid="{3E7DEED8-F078-4D46-BF36-3D4143BAFC3A}"/>
    <cellStyle name="40% - Accent2 5 5 3 3" xfId="17276" xr:uid="{310D2C89-8C3D-4E67-8F97-158B4B071646}"/>
    <cellStyle name="40% - Accent2 5 5 3 3 2" xfId="17277" xr:uid="{2D499FC5-658A-4166-8154-9A7D0A4A926D}"/>
    <cellStyle name="40% - Accent2 5 5 3 4" xfId="17278" xr:uid="{33C93C15-D732-464B-82DD-B31BDBA8C6CA}"/>
    <cellStyle name="40% - Accent2 5 5 3 4 2" xfId="17279" xr:uid="{F8CF5C14-37CB-4814-BCD6-FC6FE3C9F086}"/>
    <cellStyle name="40% - Accent2 5 5 3 5" xfId="17280" xr:uid="{76C6DA8F-F21A-4A58-9877-82BEC6729C1C}"/>
    <cellStyle name="40% - Accent2 5 5 3 5 2" xfId="17281" xr:uid="{4287AE46-AC07-4BD2-A0F8-59E5ED4EADB7}"/>
    <cellStyle name="40% - Accent2 5 5 3 6" xfId="17282" xr:uid="{71004467-6397-496D-9B56-68D170C87F38}"/>
    <cellStyle name="40% - Accent2 5 5 4" xfId="17283" xr:uid="{31ECE3AC-4C5E-4329-B412-70E59962971E}"/>
    <cellStyle name="40% - Accent2 5 5 4 2" xfId="17284" xr:uid="{33FF953D-8884-4FD8-8419-9BDD06EFCC9E}"/>
    <cellStyle name="40% - Accent2 5 5 4 2 2" xfId="17285" xr:uid="{6A83972D-01EF-4E4B-9DFA-8BA392C2F1D4}"/>
    <cellStyle name="40% - Accent2 5 5 4 3" xfId="17286" xr:uid="{2AA941D6-A003-4110-927F-4FA077A67083}"/>
    <cellStyle name="40% - Accent2 5 5 4 3 2" xfId="17287" xr:uid="{EFC5B827-A759-4B7B-85FC-832FB1146D7C}"/>
    <cellStyle name="40% - Accent2 5 5 4 4" xfId="17288" xr:uid="{DCAE7F16-4530-494A-AD0B-518BBE98E98C}"/>
    <cellStyle name="40% - Accent2 5 5 5" xfId="17289" xr:uid="{DF6DCF26-0E3C-435E-8494-D142571EF955}"/>
    <cellStyle name="40% - Accent2 5 5 5 2" xfId="17290" xr:uid="{8DDCCF5A-F1FC-47B1-B0CF-016DFEC6CD83}"/>
    <cellStyle name="40% - Accent2 5 5 6" xfId="17291" xr:uid="{0BB2CC4C-618A-493C-9772-2BDE7437334D}"/>
    <cellStyle name="40% - Accent2 5 5 6 2" xfId="17292" xr:uid="{09CD1C15-DC43-414E-888D-0098C626AE81}"/>
    <cellStyle name="40% - Accent2 5 5 7" xfId="17293" xr:uid="{724271A0-3F90-4D8F-8A01-F08A2778F4A0}"/>
    <cellStyle name="40% - Accent2 5 5 7 2" xfId="17294" xr:uid="{39A740C6-A0C7-45CB-824F-DDB210D33CFE}"/>
    <cellStyle name="40% - Accent2 5 5 8" xfId="17295" xr:uid="{10547C4D-B8B4-4D7F-AA18-10C6CDDA31C6}"/>
    <cellStyle name="40% - Accent2 5 6" xfId="17296" xr:uid="{D6FFF68F-E7D0-4BB4-8BA1-C261BDF0F0B4}"/>
    <cellStyle name="40% - Accent2 5 6 2" xfId="17297" xr:uid="{82E3F18E-76F6-42A2-AFE1-AC3DA6F48164}"/>
    <cellStyle name="40% - Accent2 5 6 2 2" xfId="17298" xr:uid="{527C5407-CA93-4966-85F7-0101628E85E3}"/>
    <cellStyle name="40% - Accent2 5 6 2 2 2" xfId="17299" xr:uid="{687944B6-0AF5-4971-A490-CF949EB21CB1}"/>
    <cellStyle name="40% - Accent2 5 6 2 3" xfId="17300" xr:uid="{A21FC1FE-E0E1-4522-850E-198D311C33C2}"/>
    <cellStyle name="40% - Accent2 5 6 2 3 2" xfId="17301" xr:uid="{977D1638-C320-4813-A174-4475A8B98B76}"/>
    <cellStyle name="40% - Accent2 5 6 2 4" xfId="17302" xr:uid="{89FCC160-1758-4457-A5B2-970E7FD73FC4}"/>
    <cellStyle name="40% - Accent2 5 6 3" xfId="17303" xr:uid="{7389C5CD-01E0-4163-90E9-6F00A6D7E799}"/>
    <cellStyle name="40% - Accent2 5 6 3 2" xfId="17304" xr:uid="{C67B9334-3CE1-47E5-8371-F306118CD005}"/>
    <cellStyle name="40% - Accent2 5 6 4" xfId="17305" xr:uid="{F88763C4-6845-4217-84A9-8916E7E62056}"/>
    <cellStyle name="40% - Accent2 5 6 4 2" xfId="17306" xr:uid="{4E25A7DA-FE72-4A08-8BD6-83DAEF26D412}"/>
    <cellStyle name="40% - Accent2 5 6 5" xfId="17307" xr:uid="{7101C24B-CBD2-4E4D-8828-C9EF1D6CBE68}"/>
    <cellStyle name="40% - Accent2 5 6 5 2" xfId="17308" xr:uid="{1AE40DA4-C23F-41A5-BD2F-17BDFBCE11D0}"/>
    <cellStyle name="40% - Accent2 5 6 6" xfId="17309" xr:uid="{AF0D6D70-18B2-40CA-B5B8-3334948DDD0E}"/>
    <cellStyle name="40% - Accent2 5 7" xfId="17310" xr:uid="{9CD877CB-EFA8-4ABB-82C4-0438A377E332}"/>
    <cellStyle name="40% - Accent2 5 7 2" xfId="17311" xr:uid="{AFB567EA-E78D-4E0B-B81A-638FCFE2F2F1}"/>
    <cellStyle name="40% - Accent2 5 7 2 2" xfId="17312" xr:uid="{2D0EEE8F-57C6-4BE9-B0E2-11BBDDDFF5F9}"/>
    <cellStyle name="40% - Accent2 5 7 2 2 2" xfId="17313" xr:uid="{99774567-CB50-4B8E-9EE5-13C87FEABB50}"/>
    <cellStyle name="40% - Accent2 5 7 2 3" xfId="17314" xr:uid="{57748B27-48F7-4278-A1D3-B354CD098C63}"/>
    <cellStyle name="40% - Accent2 5 7 2 3 2" xfId="17315" xr:uid="{D33B02B4-3CA4-4005-AC99-FF867421D6E8}"/>
    <cellStyle name="40% - Accent2 5 7 2 4" xfId="17316" xr:uid="{E007A032-6E74-45F2-85BF-324F70BBAAEC}"/>
    <cellStyle name="40% - Accent2 5 7 3" xfId="17317" xr:uid="{A9FDB54A-33E5-4EEB-8A69-CA5626ED3679}"/>
    <cellStyle name="40% - Accent2 5 7 3 2" xfId="17318" xr:uid="{EDA20220-021C-4D0D-85FB-B3459EA0D52A}"/>
    <cellStyle name="40% - Accent2 5 7 4" xfId="17319" xr:uid="{AB0AFD0D-774D-4DBD-8DDD-DF2E64C2027E}"/>
    <cellStyle name="40% - Accent2 5 7 4 2" xfId="17320" xr:uid="{30DEDCA8-8A7D-47E9-93F2-0A488D097437}"/>
    <cellStyle name="40% - Accent2 5 7 5" xfId="17321" xr:uid="{63A04699-73A2-403A-A910-0F65E11D07BE}"/>
    <cellStyle name="40% - Accent2 5 7 5 2" xfId="17322" xr:uid="{C656789E-0455-4FC4-BD3B-A1AE0409EB43}"/>
    <cellStyle name="40% - Accent2 5 7 6" xfId="17323" xr:uid="{66B315AF-C365-4C92-886C-2CEF6C32104F}"/>
    <cellStyle name="40% - Accent2 5 8" xfId="17324" xr:uid="{E6287F07-3735-4A09-B857-A17EB760CB2D}"/>
    <cellStyle name="40% - Accent2 5 8 2" xfId="17325" xr:uid="{6FF46A93-F4D1-4236-88A1-AD30E5F91F26}"/>
    <cellStyle name="40% - Accent2 5 8 2 2" xfId="17326" xr:uid="{73BEF082-389C-44A0-9825-1ADAA2F6E942}"/>
    <cellStyle name="40% - Accent2 5 8 3" xfId="17327" xr:uid="{E5A08F4D-603B-4D64-837C-D9FE86F7C124}"/>
    <cellStyle name="40% - Accent2 5 8 3 2" xfId="17328" xr:uid="{BC8BCA2F-516B-4073-B436-D30E8E035AAA}"/>
    <cellStyle name="40% - Accent2 5 8 4" xfId="17329" xr:uid="{BF97FE3F-A645-4D92-A894-6A2E3863A994}"/>
    <cellStyle name="40% - Accent2 5 9" xfId="17330" xr:uid="{7129FE9C-C57F-4C04-BB91-86EAE0067869}"/>
    <cellStyle name="40% - Accent2 5 9 2" xfId="17331" xr:uid="{F1DE0713-3246-491C-AFD0-934F821D0F22}"/>
    <cellStyle name="40% - Accent2 6" xfId="17332" xr:uid="{BF5C567F-AB05-42D1-8D2C-2C48C2735763}"/>
    <cellStyle name="40% - Accent2 6 10" xfId="17333" xr:uid="{A47EC646-6FA9-4A42-A56F-2B35344FF1EC}"/>
    <cellStyle name="40% - Accent2 6 10 2" xfId="17334" xr:uid="{D13226E1-89BA-4E89-8993-89810673B771}"/>
    <cellStyle name="40% - Accent2 6 11" xfId="17335" xr:uid="{759C29F8-AE32-4661-86DC-757994E02A49}"/>
    <cellStyle name="40% - Accent2 6 11 2" xfId="17336" xr:uid="{9AA5DB6C-F543-43E2-9E7B-4EC45BD6C697}"/>
    <cellStyle name="40% - Accent2 6 12" xfId="17337" xr:uid="{A106C7A0-0DEF-4E0E-9756-D572233921C1}"/>
    <cellStyle name="40% - Accent2 6 12 2" xfId="17338" xr:uid="{ACE2E5E9-E775-4939-8BD2-E9A275672C50}"/>
    <cellStyle name="40% - Accent2 6 13" xfId="17339" xr:uid="{B8418D38-E98E-45FC-B935-C6C298CC082C}"/>
    <cellStyle name="40% - Accent2 6 14" xfId="17340" xr:uid="{A7FD7735-C0B1-4332-9A9E-A2CCD29EB0A7}"/>
    <cellStyle name="40% - Accent2 6 2" xfId="17341" xr:uid="{7A3AC842-E4A8-492C-BD40-BF78144B93CA}"/>
    <cellStyle name="40% - Accent2 6 2 10" xfId="17342" xr:uid="{C5558065-1F88-4946-9EFD-DAEE11CA4274}"/>
    <cellStyle name="40% - Accent2 6 2 11" xfId="17343" xr:uid="{40618B20-B371-46A8-8E96-A13778D5DBB0}"/>
    <cellStyle name="40% - Accent2 6 2 2" xfId="17344" xr:uid="{134EC8A7-6CEF-4B50-A482-0A874A5765D1}"/>
    <cellStyle name="40% - Accent2 6 2 2 2" xfId="17345" xr:uid="{7AB215EE-40D0-4385-8689-788C54F383E1}"/>
    <cellStyle name="40% - Accent2 6 2 2 2 2" xfId="17346" xr:uid="{A9D7594B-3BE7-429C-8CED-4E80D6E04B8F}"/>
    <cellStyle name="40% - Accent2 6 2 2 2 2 2" xfId="17347" xr:uid="{D9DB4573-26F7-405E-A8A8-D0F5D4B0154A}"/>
    <cellStyle name="40% - Accent2 6 2 2 2 3" xfId="17348" xr:uid="{18442527-63C9-43B1-BA71-953AB1642E0E}"/>
    <cellStyle name="40% - Accent2 6 2 2 2 3 2" xfId="17349" xr:uid="{16461F24-5580-4942-803C-BC23846756CC}"/>
    <cellStyle name="40% - Accent2 6 2 2 2 4" xfId="17350" xr:uid="{4384B8BF-B4DE-4F43-BF3C-285BF70A4B39}"/>
    <cellStyle name="40% - Accent2 6 2 2 3" xfId="17351" xr:uid="{9101336E-5239-412D-8174-2145F9E1E421}"/>
    <cellStyle name="40% - Accent2 6 2 2 3 2" xfId="17352" xr:uid="{48CC10F8-8B28-4FE6-B838-C4755989228D}"/>
    <cellStyle name="40% - Accent2 6 2 2 4" xfId="17353" xr:uid="{659A9864-7467-46FA-9462-7760441392BB}"/>
    <cellStyle name="40% - Accent2 6 2 2 4 2" xfId="17354" xr:uid="{50FCC083-3FBF-4838-9A7C-2ABBA57B1614}"/>
    <cellStyle name="40% - Accent2 6 2 2 5" xfId="17355" xr:uid="{BC957F1C-2F0C-4988-A40C-CF4D59BE49F4}"/>
    <cellStyle name="40% - Accent2 6 2 2 5 2" xfId="17356" xr:uid="{256D7D09-0B59-456B-A961-5E7E3C52F5A7}"/>
    <cellStyle name="40% - Accent2 6 2 2 6" xfId="17357" xr:uid="{8BD74B33-88B7-4061-A8FA-EC6D2E5CE2CF}"/>
    <cellStyle name="40% - Accent2 6 2 2 6 2" xfId="17358" xr:uid="{091C0CCF-3ED4-40F3-B564-52394A4347B2}"/>
    <cellStyle name="40% - Accent2 6 2 2 7" xfId="17359" xr:uid="{4D4228F6-91B0-4C6E-BE3E-CE514834897E}"/>
    <cellStyle name="40% - Accent2 6 2 2 7 2" xfId="17360" xr:uid="{FD87DAA2-13D5-4121-91E5-F8D4A0B668C1}"/>
    <cellStyle name="40% - Accent2 6 2 2 8" xfId="17361" xr:uid="{5D072A13-8123-4AA8-80E9-6C8FCF7E4741}"/>
    <cellStyle name="40% - Accent2 6 2 3" xfId="17362" xr:uid="{894F5AB8-8710-40B5-9A41-B9F6E04E6A54}"/>
    <cellStyle name="40% - Accent2 6 2 3 2" xfId="17363" xr:uid="{EB946324-398A-46F2-BBE2-12DB98A63724}"/>
    <cellStyle name="40% - Accent2 6 2 3 2 2" xfId="17364" xr:uid="{8FCB8EF4-119E-414E-B7D4-4E72D14ECB42}"/>
    <cellStyle name="40% - Accent2 6 2 3 2 2 2" xfId="17365" xr:uid="{F71D780E-D3F1-4D75-AFB9-79953C70BDA4}"/>
    <cellStyle name="40% - Accent2 6 2 3 2 3" xfId="17366" xr:uid="{8A201719-8D9E-49B0-A46B-8B877DE3F674}"/>
    <cellStyle name="40% - Accent2 6 2 3 2 3 2" xfId="17367" xr:uid="{2F91498D-B5B7-46BD-8EC2-F8860EA573E2}"/>
    <cellStyle name="40% - Accent2 6 2 3 2 4" xfId="17368" xr:uid="{7F080AF9-D26A-48D1-A577-A71D6ED33F98}"/>
    <cellStyle name="40% - Accent2 6 2 3 3" xfId="17369" xr:uid="{E939C712-DF6E-4826-AF32-FA8CF6E82CBB}"/>
    <cellStyle name="40% - Accent2 6 2 3 3 2" xfId="17370" xr:uid="{3FBD2829-C826-4485-90C7-6501357E4CA9}"/>
    <cellStyle name="40% - Accent2 6 2 3 4" xfId="17371" xr:uid="{E29F27FB-8895-4C2C-AF46-033D48F68ACE}"/>
    <cellStyle name="40% - Accent2 6 2 3 4 2" xfId="17372" xr:uid="{296357FF-E8C5-4795-BF31-9A968A810BF1}"/>
    <cellStyle name="40% - Accent2 6 2 3 5" xfId="17373" xr:uid="{BFA3AAC6-E043-47F5-9D4A-B7FC7BE563F2}"/>
    <cellStyle name="40% - Accent2 6 2 3 5 2" xfId="17374" xr:uid="{B7E266C3-1773-4C6C-BF31-57182425F44D}"/>
    <cellStyle name="40% - Accent2 6 2 3 6" xfId="17375" xr:uid="{EC3DCC4D-4E4D-4D98-A864-43CE067F9D48}"/>
    <cellStyle name="40% - Accent2 6 2 4" xfId="17376" xr:uid="{C4F97069-C7ED-46B8-A89E-6598AD3DC5FB}"/>
    <cellStyle name="40% - Accent2 6 2 4 2" xfId="17377" xr:uid="{E155919F-3182-48CE-B4AA-7D6725D27030}"/>
    <cellStyle name="40% - Accent2 6 2 4 2 2" xfId="17378" xr:uid="{F008F489-D359-486D-B4E3-1F7598C6F103}"/>
    <cellStyle name="40% - Accent2 6 2 4 3" xfId="17379" xr:uid="{6AEA277C-71FD-4880-8B09-ACEDE469ECB7}"/>
    <cellStyle name="40% - Accent2 6 2 4 3 2" xfId="17380" xr:uid="{A44E1BAB-033D-4C4F-9195-4A9A1852B87B}"/>
    <cellStyle name="40% - Accent2 6 2 4 4" xfId="17381" xr:uid="{F041B0AF-0B2E-4D43-9F6D-9A1EC60F64F3}"/>
    <cellStyle name="40% - Accent2 6 2 5" xfId="17382" xr:uid="{196332FF-BBDB-431F-80B5-6347B9847899}"/>
    <cellStyle name="40% - Accent2 6 2 5 2" xfId="17383" xr:uid="{DD8F3A1F-EDC4-40B7-8B8D-C44D701E05E1}"/>
    <cellStyle name="40% - Accent2 6 2 6" xfId="17384" xr:uid="{8A50DC92-49C7-453D-BBD7-DE4F0321ABB3}"/>
    <cellStyle name="40% - Accent2 6 2 6 2" xfId="17385" xr:uid="{DEEE9800-3BD5-4802-BAFD-EF0244EB2C91}"/>
    <cellStyle name="40% - Accent2 6 2 7" xfId="17386" xr:uid="{4D48C58A-74EA-4B08-8613-4A70040344A9}"/>
    <cellStyle name="40% - Accent2 6 2 7 2" xfId="17387" xr:uid="{9521365F-DF35-4AFA-90FB-BAD918C30C53}"/>
    <cellStyle name="40% - Accent2 6 2 8" xfId="17388" xr:uid="{E24A9BD9-99CB-4564-B11D-7CDFE8DEA118}"/>
    <cellStyle name="40% - Accent2 6 2 8 2" xfId="17389" xr:uid="{BA24F98B-7E19-41B9-B2F6-CC6DAD07B3B0}"/>
    <cellStyle name="40% - Accent2 6 2 9" xfId="17390" xr:uid="{24088C9B-7271-42AC-83E4-27B6E13A01FF}"/>
    <cellStyle name="40% - Accent2 6 2 9 2" xfId="17391" xr:uid="{1D4F9322-07D2-4C26-A3F3-D811CF2BAACE}"/>
    <cellStyle name="40% - Accent2 6 3" xfId="17392" xr:uid="{04AAAB59-A926-4B1B-B4CB-7FE9C39D0DA3}"/>
    <cellStyle name="40% - Accent2 6 3 10" xfId="17393" xr:uid="{50C1DE56-F770-4594-B0A1-4639ACDDCA20}"/>
    <cellStyle name="40% - Accent2 6 3 2" xfId="17394" xr:uid="{906091C9-E540-41D3-B3D0-23707E2849D6}"/>
    <cellStyle name="40% - Accent2 6 3 2 2" xfId="17395" xr:uid="{55F89B75-30F7-4393-9709-874065D8C443}"/>
    <cellStyle name="40% - Accent2 6 3 2 2 2" xfId="17396" xr:uid="{3C82B404-7186-465A-AF8D-381CC63105C1}"/>
    <cellStyle name="40% - Accent2 6 3 2 2 2 2" xfId="17397" xr:uid="{E6ACB3D9-D925-45DF-AD24-6274544CADD8}"/>
    <cellStyle name="40% - Accent2 6 3 2 2 3" xfId="17398" xr:uid="{23EFFB95-3102-4688-A742-8F2AAF5EA7A3}"/>
    <cellStyle name="40% - Accent2 6 3 2 2 3 2" xfId="17399" xr:uid="{5FFFE4BB-2109-4CA6-8010-73BCFCB4D48F}"/>
    <cellStyle name="40% - Accent2 6 3 2 2 4" xfId="17400" xr:uid="{7D32E0AA-BF33-4996-9696-4FDA33B5AF4D}"/>
    <cellStyle name="40% - Accent2 6 3 2 3" xfId="17401" xr:uid="{D01358A1-2A76-439B-9790-E854D1A00437}"/>
    <cellStyle name="40% - Accent2 6 3 2 3 2" xfId="17402" xr:uid="{3B4ECBFA-0097-40A6-B223-13399D027251}"/>
    <cellStyle name="40% - Accent2 6 3 2 4" xfId="17403" xr:uid="{2D6F85D1-E7A9-41B0-BEF1-FF087203DC8D}"/>
    <cellStyle name="40% - Accent2 6 3 2 4 2" xfId="17404" xr:uid="{9745FB8A-88FE-4BC8-BB0C-7BF6DEE356F6}"/>
    <cellStyle name="40% - Accent2 6 3 2 5" xfId="17405" xr:uid="{26A3626D-0369-4D10-BE60-4D3ECBA543B3}"/>
    <cellStyle name="40% - Accent2 6 3 2 5 2" xfId="17406" xr:uid="{885D3923-7565-490C-868D-F03426C364D7}"/>
    <cellStyle name="40% - Accent2 6 3 2 6" xfId="17407" xr:uid="{527C20E7-3168-4788-8C29-A3ACF8551E5A}"/>
    <cellStyle name="40% - Accent2 6 3 2 6 2" xfId="17408" xr:uid="{722F7662-DDB4-4910-A543-73FBB4425ECA}"/>
    <cellStyle name="40% - Accent2 6 3 2 7" xfId="17409" xr:uid="{A7708DCF-E713-4448-99B3-12E171A9C489}"/>
    <cellStyle name="40% - Accent2 6 3 2 7 2" xfId="17410" xr:uid="{677228A1-3DE1-43B1-95DD-D695D15B957D}"/>
    <cellStyle name="40% - Accent2 6 3 2 8" xfId="17411" xr:uid="{1A465E08-0B4A-4DC9-BABC-F841B28F82C0}"/>
    <cellStyle name="40% - Accent2 6 3 3" xfId="17412" xr:uid="{3EBCAE4D-72F2-4C1D-B8EC-6086631D975B}"/>
    <cellStyle name="40% - Accent2 6 3 3 2" xfId="17413" xr:uid="{2CAED740-44FD-48B6-9621-BB466602631E}"/>
    <cellStyle name="40% - Accent2 6 3 3 2 2" xfId="17414" xr:uid="{DB753D04-2B0E-4DCC-92AB-03ACC3282671}"/>
    <cellStyle name="40% - Accent2 6 3 3 2 2 2" xfId="17415" xr:uid="{B12E90DB-243B-4494-A305-A5CCE07F5641}"/>
    <cellStyle name="40% - Accent2 6 3 3 2 3" xfId="17416" xr:uid="{1F704A6A-405E-416F-9E74-30BC102F6C46}"/>
    <cellStyle name="40% - Accent2 6 3 3 2 3 2" xfId="17417" xr:uid="{49274B43-AB2B-46ED-9BE2-D689059E3962}"/>
    <cellStyle name="40% - Accent2 6 3 3 2 4" xfId="17418" xr:uid="{1CB92346-38BA-4696-ADD2-30D20277F484}"/>
    <cellStyle name="40% - Accent2 6 3 3 3" xfId="17419" xr:uid="{8EDB4DEA-EA43-4C40-AF7E-7D6AD444735E}"/>
    <cellStyle name="40% - Accent2 6 3 3 3 2" xfId="17420" xr:uid="{B72AB41C-054A-45CA-B315-E881047F99B4}"/>
    <cellStyle name="40% - Accent2 6 3 3 4" xfId="17421" xr:uid="{914B50D2-7BE9-4A6F-A076-A2F2643FF1CB}"/>
    <cellStyle name="40% - Accent2 6 3 3 4 2" xfId="17422" xr:uid="{FD2505FF-07BF-4922-98DB-51C318A9ED1F}"/>
    <cellStyle name="40% - Accent2 6 3 3 5" xfId="17423" xr:uid="{04A1D2A6-EE48-4312-B3DB-FA6CE3C2602A}"/>
    <cellStyle name="40% - Accent2 6 3 3 5 2" xfId="17424" xr:uid="{1AE452D1-BF68-4F5F-B725-6C3A5F14A5B6}"/>
    <cellStyle name="40% - Accent2 6 3 3 6" xfId="17425" xr:uid="{FC66B8AA-B87E-4CD0-923C-3BD9AD8A903F}"/>
    <cellStyle name="40% - Accent2 6 3 4" xfId="17426" xr:uid="{D2099F04-B461-4E0D-A2EB-A8499056F5A9}"/>
    <cellStyle name="40% - Accent2 6 3 4 2" xfId="17427" xr:uid="{80F8C748-D62B-47A3-A421-60C8803B1135}"/>
    <cellStyle name="40% - Accent2 6 3 4 2 2" xfId="17428" xr:uid="{E39FE9FA-51F9-4B7D-AE67-D9EBAEAF8226}"/>
    <cellStyle name="40% - Accent2 6 3 4 3" xfId="17429" xr:uid="{60BA6EC5-723A-4688-BCA9-FDA83F96EF88}"/>
    <cellStyle name="40% - Accent2 6 3 4 3 2" xfId="17430" xr:uid="{3D4A5529-B998-47C3-AC3C-8B176E700040}"/>
    <cellStyle name="40% - Accent2 6 3 4 4" xfId="17431" xr:uid="{EDF7A490-E0BE-4B6D-BBA3-A7D3AA8CF2B2}"/>
    <cellStyle name="40% - Accent2 6 3 5" xfId="17432" xr:uid="{9AAE5F9C-7C50-4396-8DBA-A2CDD20E16A2}"/>
    <cellStyle name="40% - Accent2 6 3 5 2" xfId="17433" xr:uid="{7EE0ECC8-FDD1-4A9F-9620-515271B4090E}"/>
    <cellStyle name="40% - Accent2 6 3 6" xfId="17434" xr:uid="{7622B20D-807E-4488-B44E-2F82FB48CD4A}"/>
    <cellStyle name="40% - Accent2 6 3 6 2" xfId="17435" xr:uid="{4C52BD57-F610-4494-BA15-B0BC52938A1F}"/>
    <cellStyle name="40% - Accent2 6 3 7" xfId="17436" xr:uid="{537F1BC9-BD8B-4F38-B547-48E66263BE2E}"/>
    <cellStyle name="40% - Accent2 6 3 7 2" xfId="17437" xr:uid="{0A152B38-C6B4-4336-9826-8E6501CD6BD8}"/>
    <cellStyle name="40% - Accent2 6 3 8" xfId="17438" xr:uid="{A5EB2F74-A891-47BE-B6C8-541DD69DE5E5}"/>
    <cellStyle name="40% - Accent2 6 3 8 2" xfId="17439" xr:uid="{5F39B098-CB13-4031-8768-EA0A696FCD25}"/>
    <cellStyle name="40% - Accent2 6 3 9" xfId="17440" xr:uid="{0F6FF8F2-02B3-4F6E-A2A1-05DD05F36410}"/>
    <cellStyle name="40% - Accent2 6 3 9 2" xfId="17441" xr:uid="{D5B296D1-682F-4631-8A4F-5C9D1A30127C}"/>
    <cellStyle name="40% - Accent2 6 4" xfId="17442" xr:uid="{6B4B649A-0879-4770-840D-D8E0B1CFEC95}"/>
    <cellStyle name="40% - Accent2 6 4 10" xfId="17443" xr:uid="{1E82AB94-7809-48FB-9947-4E10C55EC0A7}"/>
    <cellStyle name="40% - Accent2 6 4 2" xfId="17444" xr:uid="{1CE6CFDD-BB8A-46EC-97BC-AE0AD2AD3A70}"/>
    <cellStyle name="40% - Accent2 6 4 2 2" xfId="17445" xr:uid="{B7B2A606-0F49-441B-AD34-2674891071FD}"/>
    <cellStyle name="40% - Accent2 6 4 2 2 2" xfId="17446" xr:uid="{10B55B42-D11A-4985-BFDE-8E9A9C7AFEE5}"/>
    <cellStyle name="40% - Accent2 6 4 2 2 2 2" xfId="17447" xr:uid="{587C459F-DF3C-49A3-98FB-CEA8D8CD8142}"/>
    <cellStyle name="40% - Accent2 6 4 2 2 3" xfId="17448" xr:uid="{83A81125-102A-48FE-BFAA-C5E291037C98}"/>
    <cellStyle name="40% - Accent2 6 4 2 2 3 2" xfId="17449" xr:uid="{6D350DB9-FAA7-42BA-B69B-866F79C961A4}"/>
    <cellStyle name="40% - Accent2 6 4 2 2 4" xfId="17450" xr:uid="{A12C3581-88B2-4BD2-AF7E-27E7D4FCAC81}"/>
    <cellStyle name="40% - Accent2 6 4 2 3" xfId="17451" xr:uid="{7E9FC63D-E5ED-4E1E-96C0-92479DA13982}"/>
    <cellStyle name="40% - Accent2 6 4 2 3 2" xfId="17452" xr:uid="{8CEDC118-2547-4EA1-BAE3-59D180FAE995}"/>
    <cellStyle name="40% - Accent2 6 4 2 4" xfId="17453" xr:uid="{E998A078-02A1-4D64-A3B1-45030E3B2CD5}"/>
    <cellStyle name="40% - Accent2 6 4 2 4 2" xfId="17454" xr:uid="{3F1CD525-13EF-41D1-9636-E931DA1290B1}"/>
    <cellStyle name="40% - Accent2 6 4 2 5" xfId="17455" xr:uid="{90C0ABA0-A7BC-4032-98AA-821C65AF499F}"/>
    <cellStyle name="40% - Accent2 6 4 2 5 2" xfId="17456" xr:uid="{43B1FDE0-C35E-4975-A092-8A39E868111F}"/>
    <cellStyle name="40% - Accent2 6 4 2 6" xfId="17457" xr:uid="{9676BF4F-4474-4271-9CA3-C7862890F8E5}"/>
    <cellStyle name="40% - Accent2 6 4 3" xfId="17458" xr:uid="{90F0DCC2-9935-4D08-A5B5-72120DE2F5F0}"/>
    <cellStyle name="40% - Accent2 6 4 3 2" xfId="17459" xr:uid="{54DA6D78-2358-4D77-8777-4591F5DB3B36}"/>
    <cellStyle name="40% - Accent2 6 4 3 2 2" xfId="17460" xr:uid="{1178B46A-C4D7-4EDF-AC0D-A1356E0C4E44}"/>
    <cellStyle name="40% - Accent2 6 4 3 2 2 2" xfId="17461" xr:uid="{DFD63D1D-D9D5-48DB-84D2-37035ED2FD1D}"/>
    <cellStyle name="40% - Accent2 6 4 3 2 3" xfId="17462" xr:uid="{5979525B-456A-473E-96B5-ADF341CE7755}"/>
    <cellStyle name="40% - Accent2 6 4 3 2 3 2" xfId="17463" xr:uid="{9DAC7778-F082-4E8D-B4F6-E1323CC80F94}"/>
    <cellStyle name="40% - Accent2 6 4 3 2 4" xfId="17464" xr:uid="{B42FF04A-1B8A-4CFD-835A-E9E5021822EE}"/>
    <cellStyle name="40% - Accent2 6 4 3 3" xfId="17465" xr:uid="{3069CFC5-E4C2-4B4C-B1FF-9BBA4546A108}"/>
    <cellStyle name="40% - Accent2 6 4 3 3 2" xfId="17466" xr:uid="{FE5E8E99-4A63-4485-A43B-39C16C95B0BF}"/>
    <cellStyle name="40% - Accent2 6 4 3 4" xfId="17467" xr:uid="{16813187-073B-411A-93CA-43E634103908}"/>
    <cellStyle name="40% - Accent2 6 4 3 4 2" xfId="17468" xr:uid="{918D918C-8482-478F-9741-9E648EE43DD4}"/>
    <cellStyle name="40% - Accent2 6 4 3 5" xfId="17469" xr:uid="{41A6BFB1-927B-4F47-ACE3-A703604F7B0E}"/>
    <cellStyle name="40% - Accent2 6 4 3 5 2" xfId="17470" xr:uid="{C9857CAA-BCD6-4FE6-8B8B-84CA89AD30CF}"/>
    <cellStyle name="40% - Accent2 6 4 3 6" xfId="17471" xr:uid="{B3293687-3543-4555-9FC0-8E45F817ED68}"/>
    <cellStyle name="40% - Accent2 6 4 4" xfId="17472" xr:uid="{B3F32F56-10DF-4C1C-9993-85F223252800}"/>
    <cellStyle name="40% - Accent2 6 4 4 2" xfId="17473" xr:uid="{83F36328-1818-4A06-B828-72218A54CAA0}"/>
    <cellStyle name="40% - Accent2 6 4 4 2 2" xfId="17474" xr:uid="{37CD40FA-0003-475D-93DC-F9F713506B7F}"/>
    <cellStyle name="40% - Accent2 6 4 4 3" xfId="17475" xr:uid="{96F95355-2D2D-4C4C-AF14-802096939F0F}"/>
    <cellStyle name="40% - Accent2 6 4 4 3 2" xfId="17476" xr:uid="{0CE285CE-DE26-448E-9C4C-55C522AF2A5D}"/>
    <cellStyle name="40% - Accent2 6 4 4 4" xfId="17477" xr:uid="{922F2549-E7EB-4382-80CE-2108A92E2D43}"/>
    <cellStyle name="40% - Accent2 6 4 5" xfId="17478" xr:uid="{B71B5B30-5B8D-4414-8E2C-BA6D382D2078}"/>
    <cellStyle name="40% - Accent2 6 4 5 2" xfId="17479" xr:uid="{49031F57-243A-4D29-8EAB-5B22BAC6F26C}"/>
    <cellStyle name="40% - Accent2 6 4 6" xfId="17480" xr:uid="{C3411020-1FDE-41E9-BF0A-A75725B7ACAF}"/>
    <cellStyle name="40% - Accent2 6 4 6 2" xfId="17481" xr:uid="{0E7D078C-ACE0-40ED-A8B3-716A72B46B54}"/>
    <cellStyle name="40% - Accent2 6 4 7" xfId="17482" xr:uid="{CD66DFD3-CC5D-439E-9F0F-902EC8F6037B}"/>
    <cellStyle name="40% - Accent2 6 4 7 2" xfId="17483" xr:uid="{5A4F9686-0B1A-4389-852C-94A89D1AC669}"/>
    <cellStyle name="40% - Accent2 6 4 8" xfId="17484" xr:uid="{06C114CC-9CEB-4F69-9CCC-49DF359EE293}"/>
    <cellStyle name="40% - Accent2 6 4 8 2" xfId="17485" xr:uid="{5B62D6A1-40FC-4897-9C09-60E90EE27D6C}"/>
    <cellStyle name="40% - Accent2 6 4 9" xfId="17486" xr:uid="{340703C6-DC32-4193-AEAE-8E6C3CE2E9DC}"/>
    <cellStyle name="40% - Accent2 6 4 9 2" xfId="17487" xr:uid="{0A684F13-6D68-4AEA-B852-17F6DDDE9C5B}"/>
    <cellStyle name="40% - Accent2 6 5" xfId="17488" xr:uid="{7706D98A-AFE2-4DE6-A366-6E226B78C42D}"/>
    <cellStyle name="40% - Accent2 6 5 2" xfId="17489" xr:uid="{1C3703AA-BE47-497D-A98F-34C6385D341C}"/>
    <cellStyle name="40% - Accent2 6 5 2 2" xfId="17490" xr:uid="{9DBB835C-E7FE-4DAF-9108-979C42BC619F}"/>
    <cellStyle name="40% - Accent2 6 5 2 2 2" xfId="17491" xr:uid="{FCB2B266-E7C0-47CB-A2EC-797592FD044C}"/>
    <cellStyle name="40% - Accent2 6 5 2 3" xfId="17492" xr:uid="{DF45CB29-2F2A-40A2-8F1D-C999F38631EA}"/>
    <cellStyle name="40% - Accent2 6 5 2 3 2" xfId="17493" xr:uid="{5990AD9B-CEF3-4C02-8BEE-145E04972857}"/>
    <cellStyle name="40% - Accent2 6 5 2 4" xfId="17494" xr:uid="{F065DA1F-AA92-4ED3-8D47-0E505F9E13F7}"/>
    <cellStyle name="40% - Accent2 6 5 3" xfId="17495" xr:uid="{03F22335-3FEB-4772-A603-EB685079399B}"/>
    <cellStyle name="40% - Accent2 6 5 3 2" xfId="17496" xr:uid="{4BC0615F-0D55-477C-AB5E-CAB4BD431D3E}"/>
    <cellStyle name="40% - Accent2 6 5 4" xfId="17497" xr:uid="{C4FC5DEC-A222-4750-8984-48E3DDFB8ABB}"/>
    <cellStyle name="40% - Accent2 6 5 4 2" xfId="17498" xr:uid="{19766AB8-D82F-4EE5-A27F-012FE1BD4154}"/>
    <cellStyle name="40% - Accent2 6 5 5" xfId="17499" xr:uid="{FC8E7E40-64F7-4181-A160-0DC976E76B54}"/>
    <cellStyle name="40% - Accent2 6 5 5 2" xfId="17500" xr:uid="{7D5E8CCB-F56C-43A4-85D0-B7D10FA12552}"/>
    <cellStyle name="40% - Accent2 6 5 6" xfId="17501" xr:uid="{49F3173C-0EB3-4E4F-9306-FD9E2A293FB9}"/>
    <cellStyle name="40% - Accent2 6 6" xfId="17502" xr:uid="{FC3C9F19-531E-4E98-969D-218B4F200B37}"/>
    <cellStyle name="40% - Accent2 6 6 2" xfId="17503" xr:uid="{5711F2C0-81CD-43FF-A7E0-9BB20AE1716E}"/>
    <cellStyle name="40% - Accent2 6 6 2 2" xfId="17504" xr:uid="{98138651-25B0-41BF-8DB6-99AE6D6EF8AA}"/>
    <cellStyle name="40% - Accent2 6 6 2 2 2" xfId="17505" xr:uid="{DE4A0B67-B079-4C19-A4B5-416D2EF20569}"/>
    <cellStyle name="40% - Accent2 6 6 2 3" xfId="17506" xr:uid="{A1EC5B96-2BC2-4D0D-8CAD-938F9F7B8C8A}"/>
    <cellStyle name="40% - Accent2 6 6 2 3 2" xfId="17507" xr:uid="{A5F04DB7-CB75-4E15-9739-D9FB1751B350}"/>
    <cellStyle name="40% - Accent2 6 6 2 4" xfId="17508" xr:uid="{F803D885-F784-409D-B82D-8C6CE5852C4D}"/>
    <cellStyle name="40% - Accent2 6 6 3" xfId="17509" xr:uid="{1B83B429-7F98-4EC2-8854-7B6D8C478F4D}"/>
    <cellStyle name="40% - Accent2 6 6 3 2" xfId="17510" xr:uid="{B0554488-BE62-4D8E-B0CE-9AC524D57BB6}"/>
    <cellStyle name="40% - Accent2 6 6 4" xfId="17511" xr:uid="{F8827E74-8FC5-470F-BAE0-7477EB2C79A0}"/>
    <cellStyle name="40% - Accent2 6 6 4 2" xfId="17512" xr:uid="{3CCF870B-D8A2-43EA-9CBD-1BCF2141EFAF}"/>
    <cellStyle name="40% - Accent2 6 6 5" xfId="17513" xr:uid="{8B71F582-EADA-4055-BF73-A166506D53A0}"/>
    <cellStyle name="40% - Accent2 6 6 5 2" xfId="17514" xr:uid="{68201DCC-06D9-4FBF-A0B3-30AFACD54060}"/>
    <cellStyle name="40% - Accent2 6 6 6" xfId="17515" xr:uid="{74B18E2A-10B5-4CD2-ABCA-8FB5AA0BC138}"/>
    <cellStyle name="40% - Accent2 6 7" xfId="17516" xr:uid="{58F31C73-4904-4AAB-A4EB-2EE8F2588217}"/>
    <cellStyle name="40% - Accent2 6 7 2" xfId="17517" xr:uid="{C4562170-048B-4A3A-B0AA-B26D2E026F68}"/>
    <cellStyle name="40% - Accent2 6 7 2 2" xfId="17518" xr:uid="{B89785A8-02FA-4964-B8A1-AD070C36144D}"/>
    <cellStyle name="40% - Accent2 6 7 3" xfId="17519" xr:uid="{A6E34ECF-8EEB-4292-9F5D-CB4756D27C2B}"/>
    <cellStyle name="40% - Accent2 6 7 3 2" xfId="17520" xr:uid="{36889CCF-E267-4077-ACA2-AAB1C5BE3E1E}"/>
    <cellStyle name="40% - Accent2 6 7 4" xfId="17521" xr:uid="{D72F6474-1B14-4222-A087-F213774A62F6}"/>
    <cellStyle name="40% - Accent2 6 8" xfId="17522" xr:uid="{19467E78-66D5-4300-9E2A-B465839D2D41}"/>
    <cellStyle name="40% - Accent2 6 8 2" xfId="17523" xr:uid="{53C487FC-D096-4D6F-8D6E-406E10862AE5}"/>
    <cellStyle name="40% - Accent2 6 9" xfId="17524" xr:uid="{2C82ECF4-DF73-4B98-A1F5-BCB8F18488EB}"/>
    <cellStyle name="40% - Accent2 6 9 2" xfId="17525" xr:uid="{666B8EB2-E996-49BD-8996-CD52F8CAE559}"/>
    <cellStyle name="40% - Accent2 7" xfId="17526" xr:uid="{5E47EFC6-DBD5-44F6-B90C-FC4F6CE3FDE0}"/>
    <cellStyle name="40% - Accent2 7 10" xfId="17527" xr:uid="{ADD749D8-3BAD-45C5-B066-78AE5A4A558C}"/>
    <cellStyle name="40% - Accent2 7 10 2" xfId="17528" xr:uid="{B2C6E67F-B169-474D-AF5F-5AEB1B28D815}"/>
    <cellStyle name="40% - Accent2 7 11" xfId="17529" xr:uid="{F17E7D2A-6F62-4365-BC53-6C091E2BDB96}"/>
    <cellStyle name="40% - Accent2 7 11 2" xfId="17530" xr:uid="{CEE1A23C-931B-4A29-80EF-43F077C8EC06}"/>
    <cellStyle name="40% - Accent2 7 12" xfId="17531" xr:uid="{2B090DBD-F69B-4316-9F15-ADD041EA474A}"/>
    <cellStyle name="40% - Accent2 7 13" xfId="17532" xr:uid="{BD6E1263-C18D-4F4D-844E-CBFA9C8FE1D5}"/>
    <cellStyle name="40% - Accent2 7 2" xfId="17533" xr:uid="{59D6E5C8-E87B-40A0-B30C-5A3D1AB0F811}"/>
    <cellStyle name="40% - Accent2 7 2 10" xfId="17534" xr:uid="{F03397B3-1C4D-4EA7-B6BD-3E3C34999933}"/>
    <cellStyle name="40% - Accent2 7 2 2" xfId="17535" xr:uid="{948DB3B5-2ED0-436B-BF9E-9EC98D2758C2}"/>
    <cellStyle name="40% - Accent2 7 2 2 2" xfId="17536" xr:uid="{E4FD6C0E-DAF0-4055-B2A4-B5C64444D857}"/>
    <cellStyle name="40% - Accent2 7 2 2 2 2" xfId="17537" xr:uid="{E7FA45D1-C0DF-474F-86F9-4218795D11DE}"/>
    <cellStyle name="40% - Accent2 7 2 2 2 2 2" xfId="17538" xr:uid="{3BD7BE82-332E-474E-9A79-286F5DEBB1B8}"/>
    <cellStyle name="40% - Accent2 7 2 2 2 3" xfId="17539" xr:uid="{E737DB0D-E97F-4419-B388-73E9801F845B}"/>
    <cellStyle name="40% - Accent2 7 2 2 2 3 2" xfId="17540" xr:uid="{19B99C53-54AB-4B4E-A393-DD6568F0C840}"/>
    <cellStyle name="40% - Accent2 7 2 2 2 4" xfId="17541" xr:uid="{B8DA0DC9-DD1B-4E7E-9082-71093B199F37}"/>
    <cellStyle name="40% - Accent2 7 2 2 3" xfId="17542" xr:uid="{55702AD4-0D2A-43A9-86F7-765513922AB9}"/>
    <cellStyle name="40% - Accent2 7 2 2 3 2" xfId="17543" xr:uid="{4872A72E-744E-4F0C-8709-0CD9EC379BA6}"/>
    <cellStyle name="40% - Accent2 7 2 2 4" xfId="17544" xr:uid="{C268DB93-7751-4F36-AAB0-91966C26FBCA}"/>
    <cellStyle name="40% - Accent2 7 2 2 4 2" xfId="17545" xr:uid="{44D26495-48BC-4693-A93A-8A8B9EB5C757}"/>
    <cellStyle name="40% - Accent2 7 2 2 5" xfId="17546" xr:uid="{EA1464C5-3362-4C59-9A2E-9587BC48740C}"/>
    <cellStyle name="40% - Accent2 7 2 2 5 2" xfId="17547" xr:uid="{27A8BDB2-44F6-4827-B26A-F483145260FB}"/>
    <cellStyle name="40% - Accent2 7 2 2 6" xfId="17548" xr:uid="{28CD7656-67A5-439B-B67C-8A67ADCE5078}"/>
    <cellStyle name="40% - Accent2 7 2 2 6 2" xfId="17549" xr:uid="{DF668DC7-7D03-462F-BD5B-82BCA65457BA}"/>
    <cellStyle name="40% - Accent2 7 2 2 7" xfId="17550" xr:uid="{0A7B70B1-57B4-4FC6-B991-DE5C0F80A7B2}"/>
    <cellStyle name="40% - Accent2 7 2 2 7 2" xfId="17551" xr:uid="{474E666D-231C-4E46-AC3B-18A7744382C1}"/>
    <cellStyle name="40% - Accent2 7 2 2 8" xfId="17552" xr:uid="{66568BCC-E66E-4934-AF37-2268C5F342DD}"/>
    <cellStyle name="40% - Accent2 7 2 3" xfId="17553" xr:uid="{0FAF022F-C180-470E-81EC-764C8B97F54E}"/>
    <cellStyle name="40% - Accent2 7 2 3 2" xfId="17554" xr:uid="{ED4B6AC7-525E-4F9F-A5C7-6DD7D34D6B13}"/>
    <cellStyle name="40% - Accent2 7 2 3 2 2" xfId="17555" xr:uid="{335D9234-3BB7-4949-B78B-881184DE61FB}"/>
    <cellStyle name="40% - Accent2 7 2 3 2 2 2" xfId="17556" xr:uid="{C70A2614-661B-4105-9153-CBB56A527BC9}"/>
    <cellStyle name="40% - Accent2 7 2 3 2 3" xfId="17557" xr:uid="{B03739FB-685F-4072-8BC6-E20FC9117822}"/>
    <cellStyle name="40% - Accent2 7 2 3 2 3 2" xfId="17558" xr:uid="{B2EFBEF0-ECE2-4A7C-8D20-2AFEE901117D}"/>
    <cellStyle name="40% - Accent2 7 2 3 2 4" xfId="17559" xr:uid="{5B63F70E-63FC-4A48-9400-85EEADF34C3C}"/>
    <cellStyle name="40% - Accent2 7 2 3 3" xfId="17560" xr:uid="{95F873F9-684E-451F-8D85-D8424D59748D}"/>
    <cellStyle name="40% - Accent2 7 2 3 3 2" xfId="17561" xr:uid="{FC6C837E-AD12-4BF8-A0DB-7C120A112F1C}"/>
    <cellStyle name="40% - Accent2 7 2 3 4" xfId="17562" xr:uid="{AFE28312-7F1F-4112-B017-0F1D4AFF936E}"/>
    <cellStyle name="40% - Accent2 7 2 3 4 2" xfId="17563" xr:uid="{495A110A-B4C7-4B25-879C-CB1CA116FF93}"/>
    <cellStyle name="40% - Accent2 7 2 3 5" xfId="17564" xr:uid="{F3D1CAF9-50B4-43AA-9760-25E608F296A2}"/>
    <cellStyle name="40% - Accent2 7 2 3 5 2" xfId="17565" xr:uid="{1CC87A26-74F0-4790-96C1-9C135D789573}"/>
    <cellStyle name="40% - Accent2 7 2 3 6" xfId="17566" xr:uid="{8AA3A902-775B-472A-90BC-22AB21E0880B}"/>
    <cellStyle name="40% - Accent2 7 2 4" xfId="17567" xr:uid="{DD6D4251-87FF-415F-A102-CE403184443A}"/>
    <cellStyle name="40% - Accent2 7 2 4 2" xfId="17568" xr:uid="{022BFE51-AC58-40E0-93A6-3DE6FD044336}"/>
    <cellStyle name="40% - Accent2 7 2 4 2 2" xfId="17569" xr:uid="{C291244F-5836-476B-B6E1-CD413414CF1A}"/>
    <cellStyle name="40% - Accent2 7 2 4 3" xfId="17570" xr:uid="{B95BF9CF-6E8D-4C25-8D11-5AB0BC084EEA}"/>
    <cellStyle name="40% - Accent2 7 2 4 3 2" xfId="17571" xr:uid="{8C2246A8-395A-46FF-8468-7A8B2B545D62}"/>
    <cellStyle name="40% - Accent2 7 2 4 4" xfId="17572" xr:uid="{C29510F9-B8E9-4F43-88CD-C4533433D382}"/>
    <cellStyle name="40% - Accent2 7 2 5" xfId="17573" xr:uid="{C4F0749E-1552-46A8-827C-05E8817F5A11}"/>
    <cellStyle name="40% - Accent2 7 2 5 2" xfId="17574" xr:uid="{D864E91B-5376-4BF2-BC20-5E9CC5AD0C15}"/>
    <cellStyle name="40% - Accent2 7 2 6" xfId="17575" xr:uid="{023E9819-F2DF-4028-99CB-13BB6E29F05F}"/>
    <cellStyle name="40% - Accent2 7 2 6 2" xfId="17576" xr:uid="{E6808E9B-F5C9-4205-827C-37907F8451F6}"/>
    <cellStyle name="40% - Accent2 7 2 7" xfId="17577" xr:uid="{2C2258E4-873E-4554-87F0-4C20F3808426}"/>
    <cellStyle name="40% - Accent2 7 2 7 2" xfId="17578" xr:uid="{7436AB4C-56F2-4BF5-B5A1-B73FBDFE1BD9}"/>
    <cellStyle name="40% - Accent2 7 2 8" xfId="17579" xr:uid="{D95D5FE6-6404-4E84-9F60-B71C030F73A2}"/>
    <cellStyle name="40% - Accent2 7 2 8 2" xfId="17580" xr:uid="{4E0CDF68-CAB4-40D6-8930-726BEDC2B1BD}"/>
    <cellStyle name="40% - Accent2 7 2 9" xfId="17581" xr:uid="{D8C163B0-A492-4E4F-BCD5-A47337CE9347}"/>
    <cellStyle name="40% - Accent2 7 2 9 2" xfId="17582" xr:uid="{AC5971C2-5591-4BAC-BCFC-CC5E78CE1148}"/>
    <cellStyle name="40% - Accent2 7 3" xfId="17583" xr:uid="{75DAB805-CF85-486D-A9C9-B2E74F8A0BE5}"/>
    <cellStyle name="40% - Accent2 7 3 10" xfId="17584" xr:uid="{3BDCB3F4-AC4E-4793-A55F-6C9F3A55F15F}"/>
    <cellStyle name="40% - Accent2 7 3 2" xfId="17585" xr:uid="{29EBA20A-73BC-46D0-B1DF-06808E03664A}"/>
    <cellStyle name="40% - Accent2 7 3 2 2" xfId="17586" xr:uid="{C837E229-6E0A-489E-9284-0AA782C4B6E5}"/>
    <cellStyle name="40% - Accent2 7 3 2 2 2" xfId="17587" xr:uid="{29788D00-E9E7-4D31-A45C-B61EFA115BAB}"/>
    <cellStyle name="40% - Accent2 7 3 2 2 2 2" xfId="17588" xr:uid="{DA634E9B-5C1D-4F75-99A0-3A0A60147BF2}"/>
    <cellStyle name="40% - Accent2 7 3 2 2 3" xfId="17589" xr:uid="{99B91BD4-25B2-49B3-896F-DD889E975E3F}"/>
    <cellStyle name="40% - Accent2 7 3 2 2 3 2" xfId="17590" xr:uid="{9ED4B6AB-4D6B-4953-9B9D-C58893DF62D3}"/>
    <cellStyle name="40% - Accent2 7 3 2 2 4" xfId="17591" xr:uid="{536E1FA4-1D0B-4BD5-B3EF-37DE561CACC6}"/>
    <cellStyle name="40% - Accent2 7 3 2 3" xfId="17592" xr:uid="{AD85911F-215D-49E0-B88A-EB6CE58EB081}"/>
    <cellStyle name="40% - Accent2 7 3 2 3 2" xfId="17593" xr:uid="{079D1538-9184-42AD-A215-81AE9D4A61D4}"/>
    <cellStyle name="40% - Accent2 7 3 2 4" xfId="17594" xr:uid="{26096201-CA4F-4BD3-8084-29E71005D3D9}"/>
    <cellStyle name="40% - Accent2 7 3 2 4 2" xfId="17595" xr:uid="{F793BC5B-D319-4DFA-BB3C-53061648863A}"/>
    <cellStyle name="40% - Accent2 7 3 2 5" xfId="17596" xr:uid="{332F802C-03D3-4A03-9C1D-6BEEAC9E2A63}"/>
    <cellStyle name="40% - Accent2 7 3 2 5 2" xfId="17597" xr:uid="{EA5E08EC-67FA-486E-BD8B-A10040FEBF0A}"/>
    <cellStyle name="40% - Accent2 7 3 2 6" xfId="17598" xr:uid="{311953CC-47FD-4A44-A57A-D9404451FA6B}"/>
    <cellStyle name="40% - Accent2 7 3 2 6 2" xfId="17599" xr:uid="{6A242FFE-D93E-45D0-9C19-9DCEC676B873}"/>
    <cellStyle name="40% - Accent2 7 3 2 7" xfId="17600" xr:uid="{89A06616-17BC-40F9-BCD8-E1B6C372E815}"/>
    <cellStyle name="40% - Accent2 7 3 2 7 2" xfId="17601" xr:uid="{A7138FA7-79CD-46B2-A794-D590425EF447}"/>
    <cellStyle name="40% - Accent2 7 3 2 8" xfId="17602" xr:uid="{A1A32336-BB22-4695-9523-F3B029912D18}"/>
    <cellStyle name="40% - Accent2 7 3 3" xfId="17603" xr:uid="{028ACE38-859A-4D71-9F9F-5E0E5DEE513F}"/>
    <cellStyle name="40% - Accent2 7 3 3 2" xfId="17604" xr:uid="{1146520C-89FA-47B5-89A6-0F648CE6FC7A}"/>
    <cellStyle name="40% - Accent2 7 3 3 2 2" xfId="17605" xr:uid="{4EBD6211-574A-41AC-8194-FF06CED4DDE8}"/>
    <cellStyle name="40% - Accent2 7 3 3 2 2 2" xfId="17606" xr:uid="{CC3AE13C-E557-4C5D-8ACE-E8266CBB89E0}"/>
    <cellStyle name="40% - Accent2 7 3 3 2 3" xfId="17607" xr:uid="{D4BE1C61-195E-4367-A199-B0E1DF8939D0}"/>
    <cellStyle name="40% - Accent2 7 3 3 2 3 2" xfId="17608" xr:uid="{6CC193AA-FEC9-4602-9E87-CF45CEBF26DA}"/>
    <cellStyle name="40% - Accent2 7 3 3 2 4" xfId="17609" xr:uid="{4FF240C1-3A29-484E-B96C-B656639AB336}"/>
    <cellStyle name="40% - Accent2 7 3 3 3" xfId="17610" xr:uid="{B3B417D9-05C2-4621-94C2-C0C165DFAA0F}"/>
    <cellStyle name="40% - Accent2 7 3 3 3 2" xfId="17611" xr:uid="{2570BF61-CBA1-4AFF-A565-06A4A4B57094}"/>
    <cellStyle name="40% - Accent2 7 3 3 4" xfId="17612" xr:uid="{DEE4AFB2-09FD-4158-8405-41EE4AC70FE0}"/>
    <cellStyle name="40% - Accent2 7 3 3 4 2" xfId="17613" xr:uid="{E9711884-5750-4FD1-A8BC-CE2B5CD08E67}"/>
    <cellStyle name="40% - Accent2 7 3 3 5" xfId="17614" xr:uid="{F982FC26-C828-49B5-9D0E-114ACD9E18FB}"/>
    <cellStyle name="40% - Accent2 7 3 3 5 2" xfId="17615" xr:uid="{081ECDFB-E47A-48CF-B21B-2B21E625E63B}"/>
    <cellStyle name="40% - Accent2 7 3 3 6" xfId="17616" xr:uid="{A4757A1C-9A93-4885-A769-820A2CC89FD3}"/>
    <cellStyle name="40% - Accent2 7 3 4" xfId="17617" xr:uid="{EE364A3D-D0DD-4706-AF1C-D18FF876DBB8}"/>
    <cellStyle name="40% - Accent2 7 3 4 2" xfId="17618" xr:uid="{FE1693D5-8CDF-458A-9122-BB3406B8F36B}"/>
    <cellStyle name="40% - Accent2 7 3 4 2 2" xfId="17619" xr:uid="{CBE666D0-F94F-44E1-9474-EC585DBDCC97}"/>
    <cellStyle name="40% - Accent2 7 3 4 3" xfId="17620" xr:uid="{3C97147C-49BA-4708-A5BA-A5A3B2B6DA8E}"/>
    <cellStyle name="40% - Accent2 7 3 4 3 2" xfId="17621" xr:uid="{2DD4F6CE-A84D-46DD-9211-ED54F124D760}"/>
    <cellStyle name="40% - Accent2 7 3 4 4" xfId="17622" xr:uid="{B4C1A8FC-4450-461C-A4AA-B08A7C128C91}"/>
    <cellStyle name="40% - Accent2 7 3 5" xfId="17623" xr:uid="{75711C2A-12D9-4310-98EC-ABDA1DCF7B01}"/>
    <cellStyle name="40% - Accent2 7 3 5 2" xfId="17624" xr:uid="{297A2B62-EBEE-4371-A671-791977600DEE}"/>
    <cellStyle name="40% - Accent2 7 3 6" xfId="17625" xr:uid="{6A190483-26A4-4F4D-BD11-BFE2F012036E}"/>
    <cellStyle name="40% - Accent2 7 3 6 2" xfId="17626" xr:uid="{441C931A-CED3-47E3-B432-CEA2777A7F6B}"/>
    <cellStyle name="40% - Accent2 7 3 7" xfId="17627" xr:uid="{E9350F4A-5C9B-4BD7-969F-FF48A5C8629C}"/>
    <cellStyle name="40% - Accent2 7 3 7 2" xfId="17628" xr:uid="{BFF62A88-2946-4F51-AB09-7C66CC517296}"/>
    <cellStyle name="40% - Accent2 7 3 8" xfId="17629" xr:uid="{E73E0BD7-ECFB-4386-9A9D-342209EAB191}"/>
    <cellStyle name="40% - Accent2 7 3 8 2" xfId="17630" xr:uid="{A3C24857-2DF0-4455-B415-A214B90465DB}"/>
    <cellStyle name="40% - Accent2 7 3 9" xfId="17631" xr:uid="{19CE26D6-204D-4CE9-805C-5BD01D6683D0}"/>
    <cellStyle name="40% - Accent2 7 3 9 2" xfId="17632" xr:uid="{22336B4C-5E24-475B-B4AA-BAC620BDB9FB}"/>
    <cellStyle name="40% - Accent2 7 4" xfId="17633" xr:uid="{B30E4D00-24C8-4868-BF4F-06ACBDD15DDC}"/>
    <cellStyle name="40% - Accent2 7 4 2" xfId="17634" xr:uid="{F5276094-56F7-47FA-91C2-D0CE774CABB2}"/>
    <cellStyle name="40% - Accent2 7 4 2 2" xfId="17635" xr:uid="{A91CEE96-3E18-4B8C-91A7-3F6A625D07F6}"/>
    <cellStyle name="40% - Accent2 7 4 2 2 2" xfId="17636" xr:uid="{FCA1C738-9F8D-4D97-8FF0-958C6FB61678}"/>
    <cellStyle name="40% - Accent2 7 4 2 3" xfId="17637" xr:uid="{F1B42A8B-9511-4846-B7E5-BD1B0D890396}"/>
    <cellStyle name="40% - Accent2 7 4 2 3 2" xfId="17638" xr:uid="{13AF3884-B36E-4765-9AA0-31B83648BFC7}"/>
    <cellStyle name="40% - Accent2 7 4 2 4" xfId="17639" xr:uid="{E5CCF9B1-99EB-42BD-9E10-1AB5950E7144}"/>
    <cellStyle name="40% - Accent2 7 4 3" xfId="17640" xr:uid="{81B99FDA-8842-4730-A082-16611F2F069A}"/>
    <cellStyle name="40% - Accent2 7 4 3 2" xfId="17641" xr:uid="{1DC5D22F-C1A0-437C-967B-5CF4BCF9188B}"/>
    <cellStyle name="40% - Accent2 7 4 4" xfId="17642" xr:uid="{78CDF715-3422-4BC7-A4AC-6C86ABA3D73B}"/>
    <cellStyle name="40% - Accent2 7 4 4 2" xfId="17643" xr:uid="{9BFFBD61-B10C-447D-B892-85BBA54502E0}"/>
    <cellStyle name="40% - Accent2 7 4 5" xfId="17644" xr:uid="{8A7C67A0-481C-4283-A586-F4BF03C3F46D}"/>
    <cellStyle name="40% - Accent2 7 4 5 2" xfId="17645" xr:uid="{569E567C-F7D7-4D63-B930-A799720C4FD2}"/>
    <cellStyle name="40% - Accent2 7 4 6" xfId="17646" xr:uid="{058EBED1-8A28-4F4F-823A-CD2DDA238F95}"/>
    <cellStyle name="40% - Accent2 7 4 6 2" xfId="17647" xr:uid="{C3060382-2290-4AE8-9FA1-E470D5CD14D9}"/>
    <cellStyle name="40% - Accent2 7 4 7" xfId="17648" xr:uid="{750958BC-2C4F-4190-975F-80550BFB3857}"/>
    <cellStyle name="40% - Accent2 7 4 7 2" xfId="17649" xr:uid="{DD4F3B4B-FF84-46B5-8423-DEA7BB722581}"/>
    <cellStyle name="40% - Accent2 7 4 8" xfId="17650" xr:uid="{12121D2D-D59B-416F-9A9B-8D5A8C77598F}"/>
    <cellStyle name="40% - Accent2 7 5" xfId="17651" xr:uid="{7E9E665B-012F-4238-BD25-38CBE80F69C3}"/>
    <cellStyle name="40% - Accent2 7 5 2" xfId="17652" xr:uid="{568C689A-F5F5-4533-A8BF-AC01D0859038}"/>
    <cellStyle name="40% - Accent2 7 5 2 2" xfId="17653" xr:uid="{85A7715A-366C-4A47-968B-4E4D5E2BFD76}"/>
    <cellStyle name="40% - Accent2 7 5 2 2 2" xfId="17654" xr:uid="{62EBE64A-EB94-4AC0-B88B-64FF3D7EC095}"/>
    <cellStyle name="40% - Accent2 7 5 2 3" xfId="17655" xr:uid="{04EA002F-71C2-4B57-BAF6-233DF32DEF39}"/>
    <cellStyle name="40% - Accent2 7 5 2 3 2" xfId="17656" xr:uid="{A0CED812-B46D-4199-B60A-5A0B05EF150E}"/>
    <cellStyle name="40% - Accent2 7 5 2 4" xfId="17657" xr:uid="{649D2303-65E0-4D18-8869-33B31855AC98}"/>
    <cellStyle name="40% - Accent2 7 5 3" xfId="17658" xr:uid="{ACF79C25-87C1-4CB1-B47E-376232908771}"/>
    <cellStyle name="40% - Accent2 7 5 3 2" xfId="17659" xr:uid="{5E38172D-4FAE-4901-8633-7A8407A179D6}"/>
    <cellStyle name="40% - Accent2 7 5 4" xfId="17660" xr:uid="{ACE26E54-5AFD-461A-AA36-945FBF48019B}"/>
    <cellStyle name="40% - Accent2 7 5 4 2" xfId="17661" xr:uid="{C3526441-EE0E-40A7-B815-1E3BD1128290}"/>
    <cellStyle name="40% - Accent2 7 5 5" xfId="17662" xr:uid="{60868167-064A-4BE6-8079-E9D5097D1C84}"/>
    <cellStyle name="40% - Accent2 7 5 5 2" xfId="17663" xr:uid="{BDD5C5E0-076D-4F06-806E-1D7CF121355D}"/>
    <cellStyle name="40% - Accent2 7 5 6" xfId="17664" xr:uid="{E90737BD-5590-45B9-BA28-B672AAEB1051}"/>
    <cellStyle name="40% - Accent2 7 6" xfId="17665" xr:uid="{99B14817-AD1F-41AD-B545-1B4E6FCA0522}"/>
    <cellStyle name="40% - Accent2 7 6 2" xfId="17666" xr:uid="{EB5D8B7E-3752-48F8-866F-49B1DE69CFBB}"/>
    <cellStyle name="40% - Accent2 7 6 2 2" xfId="17667" xr:uid="{B01A0978-3103-4BB8-B9E3-5CDFE8243810}"/>
    <cellStyle name="40% - Accent2 7 6 3" xfId="17668" xr:uid="{4E720187-00DF-45CB-B66A-696F74AEF319}"/>
    <cellStyle name="40% - Accent2 7 6 3 2" xfId="17669" xr:uid="{8A53C732-8B66-43E5-9FA5-8F49D319B031}"/>
    <cellStyle name="40% - Accent2 7 6 4" xfId="17670" xr:uid="{49FB6AEE-AAD1-4BAB-B82D-E58F9ADE2E62}"/>
    <cellStyle name="40% - Accent2 7 7" xfId="17671" xr:uid="{DD226715-1542-4070-87D7-F4B0B9ACF133}"/>
    <cellStyle name="40% - Accent2 7 7 2" xfId="17672" xr:uid="{6BC967F8-573D-456F-9977-C266C991FB10}"/>
    <cellStyle name="40% - Accent2 7 8" xfId="17673" xr:uid="{1007340A-EECF-4CA4-BEA8-87189A60DC79}"/>
    <cellStyle name="40% - Accent2 7 8 2" xfId="17674" xr:uid="{C4569F76-4436-4E28-92B1-673A630CFEBB}"/>
    <cellStyle name="40% - Accent2 7 9" xfId="17675" xr:uid="{5B7D6D68-8652-477E-AB79-B953F95F36D2}"/>
    <cellStyle name="40% - Accent2 7 9 2" xfId="17676" xr:uid="{FBBFA9D2-5BC3-472B-8EC2-CE1DAA5A7523}"/>
    <cellStyle name="40% - Accent2 8" xfId="17677" xr:uid="{EEE2FB0E-A9BA-4874-AF33-69DDC17B1AE2}"/>
    <cellStyle name="40% - Accent2 8 10" xfId="17678" xr:uid="{2494EE88-1C4B-4E30-96F9-49CAABF46525}"/>
    <cellStyle name="40% - Accent2 8 11" xfId="17679" xr:uid="{70753CAD-005E-43EA-96C6-53449DC48EDE}"/>
    <cellStyle name="40% - Accent2 8 2" xfId="17680" xr:uid="{4FF9988D-2555-44B4-8DF0-99829178E67E}"/>
    <cellStyle name="40% - Accent2 8 2 2" xfId="17681" xr:uid="{77AE1E93-20AF-46F2-8227-545D5AE71688}"/>
    <cellStyle name="40% - Accent2 8 2 2 2" xfId="17682" xr:uid="{3DA68151-1BAA-46B0-9C6F-A707D11F7CA8}"/>
    <cellStyle name="40% - Accent2 8 2 2 2 2" xfId="17683" xr:uid="{C4600863-E82D-45C9-B5E9-606BA0C21D70}"/>
    <cellStyle name="40% - Accent2 8 2 2 3" xfId="17684" xr:uid="{D992CC44-921B-4465-9C77-B706C731C6EA}"/>
    <cellStyle name="40% - Accent2 8 2 2 3 2" xfId="17685" xr:uid="{4B681E95-9FE9-41A0-9DF1-FB9AE14C0DB1}"/>
    <cellStyle name="40% - Accent2 8 2 2 4" xfId="17686" xr:uid="{85180B3D-687F-4E21-B73E-7FA8C2D3E9EA}"/>
    <cellStyle name="40% - Accent2 8 2 2 4 2" xfId="17687" xr:uid="{8EAB5F4A-4884-46CA-960B-32F2D812F704}"/>
    <cellStyle name="40% - Accent2 8 2 2 5" xfId="17688" xr:uid="{FBE1287D-D27D-4C0D-8A14-6C80D51B8D84}"/>
    <cellStyle name="40% - Accent2 8 2 2 5 2" xfId="17689" xr:uid="{D4E5C939-44C7-4192-A34A-266E6AC6ABD7}"/>
    <cellStyle name="40% - Accent2 8 2 2 6" xfId="17690" xr:uid="{1E1EFE6A-2F80-436F-9424-6D42CD4D7F76}"/>
    <cellStyle name="40% - Accent2 8 2 3" xfId="17691" xr:uid="{AEDB67D3-540A-4A89-9099-CA299E72B365}"/>
    <cellStyle name="40% - Accent2 8 2 3 2" xfId="17692" xr:uid="{E5952555-85A9-4A32-80E2-17B635F7EA50}"/>
    <cellStyle name="40% - Accent2 8 2 4" xfId="17693" xr:uid="{983AA5E8-4DED-43EC-AEE4-19BBC5527B64}"/>
    <cellStyle name="40% - Accent2 8 2 4 2" xfId="17694" xr:uid="{4494912E-B435-4733-B45D-63D32AF6A30D}"/>
    <cellStyle name="40% - Accent2 8 2 5" xfId="17695" xr:uid="{F6A0A092-B377-4958-94E9-4E79D85DAD58}"/>
    <cellStyle name="40% - Accent2 8 2 5 2" xfId="17696" xr:uid="{53EA2479-728E-4108-A502-40664BCBD0B2}"/>
    <cellStyle name="40% - Accent2 8 2 6" xfId="17697" xr:uid="{DDE0962A-E298-46DB-B165-83BE01D603A5}"/>
    <cellStyle name="40% - Accent2 8 2 6 2" xfId="17698" xr:uid="{AD822CB5-A548-48B1-9EA1-32276B5BA1A8}"/>
    <cellStyle name="40% - Accent2 8 2 7" xfId="17699" xr:uid="{5A76CA9B-1EE8-45DD-81D9-1D3556469A29}"/>
    <cellStyle name="40% - Accent2 8 2 7 2" xfId="17700" xr:uid="{966526DD-D453-402C-922A-319914AD750E}"/>
    <cellStyle name="40% - Accent2 8 2 8" xfId="17701" xr:uid="{86CF8355-13BA-4BF5-ABD1-03AB15529EDC}"/>
    <cellStyle name="40% - Accent2 8 3" xfId="17702" xr:uid="{3A59CDF8-028F-4FB4-A448-8821C82486D6}"/>
    <cellStyle name="40% - Accent2 8 3 2" xfId="17703" xr:uid="{28C97ECA-FDC9-4062-8788-1E62F0EEB9F4}"/>
    <cellStyle name="40% - Accent2 8 3 2 2" xfId="17704" xr:uid="{A6EAFF8B-BF86-4809-A28D-D35CFE985049}"/>
    <cellStyle name="40% - Accent2 8 3 2 2 2" xfId="17705" xr:uid="{31F15D3A-6C49-4C1A-B9F5-E441BDB3356C}"/>
    <cellStyle name="40% - Accent2 8 3 2 3" xfId="17706" xr:uid="{B697DB17-3403-483E-89AE-B61030D9E7CE}"/>
    <cellStyle name="40% - Accent2 8 3 2 3 2" xfId="17707" xr:uid="{5B6AC603-F68A-4C54-8AA7-B57A71143384}"/>
    <cellStyle name="40% - Accent2 8 3 2 4" xfId="17708" xr:uid="{DACBC8B9-8550-484A-8B97-CFB0D7A355A3}"/>
    <cellStyle name="40% - Accent2 8 3 2 4 2" xfId="17709" xr:uid="{EC3911B2-E133-4320-8D0E-59E1D53C8BA1}"/>
    <cellStyle name="40% - Accent2 8 3 2 5" xfId="17710" xr:uid="{91D32DC1-973C-4F58-B37F-CACBADC122D4}"/>
    <cellStyle name="40% - Accent2 8 3 2 5 2" xfId="17711" xr:uid="{540EC4FC-55A6-4CF9-AB21-1B4B1B2F5047}"/>
    <cellStyle name="40% - Accent2 8 3 2 6" xfId="17712" xr:uid="{73C368B4-B878-4097-A1F2-33E45E7F2566}"/>
    <cellStyle name="40% - Accent2 8 3 3" xfId="17713" xr:uid="{AFAC0606-0D7C-4DDC-9F05-8F44165EC1A9}"/>
    <cellStyle name="40% - Accent2 8 3 3 2" xfId="17714" xr:uid="{291A8543-4267-44B2-83B5-A54063331AEF}"/>
    <cellStyle name="40% - Accent2 8 3 4" xfId="17715" xr:uid="{0B8493A9-D231-4853-9141-B1EABBCF1C54}"/>
    <cellStyle name="40% - Accent2 8 3 4 2" xfId="17716" xr:uid="{9057C1FE-E198-475C-82E9-A5E933AF4A4D}"/>
    <cellStyle name="40% - Accent2 8 3 5" xfId="17717" xr:uid="{00D1687F-8929-467B-A85D-A74E74FDD30B}"/>
    <cellStyle name="40% - Accent2 8 3 5 2" xfId="17718" xr:uid="{91C7B0B3-FE0D-4938-BE96-01F8A7EC2812}"/>
    <cellStyle name="40% - Accent2 8 3 6" xfId="17719" xr:uid="{1CFCD8C9-CC69-4E17-9148-EEB408D317D7}"/>
    <cellStyle name="40% - Accent2 8 3 6 2" xfId="17720" xr:uid="{CF152078-2D38-483C-8244-5D4ECAC376E6}"/>
    <cellStyle name="40% - Accent2 8 3 7" xfId="17721" xr:uid="{34D313BF-93BA-4EC4-918D-C70EFFA6266B}"/>
    <cellStyle name="40% - Accent2 8 3 7 2" xfId="17722" xr:uid="{A6B6ED55-3926-4410-BBD0-CF8CE3C12B52}"/>
    <cellStyle name="40% - Accent2 8 3 8" xfId="17723" xr:uid="{2E1B49E0-7E6F-415E-BEBD-B44648105326}"/>
    <cellStyle name="40% - Accent2 8 4" xfId="17724" xr:uid="{596BA6CE-4BE2-4D2F-9C7B-BCEC9B91FE73}"/>
    <cellStyle name="40% - Accent2 8 4 2" xfId="17725" xr:uid="{C4A939C7-5CC2-4BB6-92EA-59BEA66E59EE}"/>
    <cellStyle name="40% - Accent2 8 4 2 2" xfId="17726" xr:uid="{99D66E95-9CF4-4A8F-A018-8751A76EFF70}"/>
    <cellStyle name="40% - Accent2 8 4 3" xfId="17727" xr:uid="{137EE30E-14E6-4003-80AC-5BEB88673F0A}"/>
    <cellStyle name="40% - Accent2 8 4 3 2" xfId="17728" xr:uid="{5171F61D-ECBA-41D2-A2E3-BE40144BE02A}"/>
    <cellStyle name="40% - Accent2 8 4 4" xfId="17729" xr:uid="{2DBD8BB4-DD14-4315-861B-0B2A454F5F3D}"/>
    <cellStyle name="40% - Accent2 8 4 4 2" xfId="17730" xr:uid="{D958EB21-C7E8-4DE3-8B9B-E3054CA67831}"/>
    <cellStyle name="40% - Accent2 8 4 5" xfId="17731" xr:uid="{E0E32DB1-07F5-42CB-89CD-593CE7AAEFE1}"/>
    <cellStyle name="40% - Accent2 8 4 5 2" xfId="17732" xr:uid="{EB16C18A-9353-4E03-8A24-2957A9245089}"/>
    <cellStyle name="40% - Accent2 8 4 6" xfId="17733" xr:uid="{AED81B33-C869-4B8B-A5AC-CAA576F04990}"/>
    <cellStyle name="40% - Accent2 8 5" xfId="17734" xr:uid="{DD913560-8BDF-49BA-9A79-596537496F34}"/>
    <cellStyle name="40% - Accent2 8 5 2" xfId="17735" xr:uid="{E857F5C3-E702-4317-9FF3-66E0310BBDE5}"/>
    <cellStyle name="40% - Accent2 8 6" xfId="17736" xr:uid="{111483DC-1576-461D-99BB-DC25BDAB4F85}"/>
    <cellStyle name="40% - Accent2 8 6 2" xfId="17737" xr:uid="{60B720FD-8FD9-4CC4-B29C-7F129B2C8426}"/>
    <cellStyle name="40% - Accent2 8 7" xfId="17738" xr:uid="{5C2E15C5-3C65-4D35-93F6-CCDDA69504F7}"/>
    <cellStyle name="40% - Accent2 8 7 2" xfId="17739" xr:uid="{29FEDC62-2E37-412D-A59B-85387E09435F}"/>
    <cellStyle name="40% - Accent2 8 8" xfId="17740" xr:uid="{FDC7C44C-F84D-41E5-AB49-1304AC5336DB}"/>
    <cellStyle name="40% - Accent2 8 8 2" xfId="17741" xr:uid="{720FDC57-0322-4356-866E-DD989B714BA0}"/>
    <cellStyle name="40% - Accent2 8 9" xfId="17742" xr:uid="{16D71399-B9E4-45C5-B39C-0BE9BC766A81}"/>
    <cellStyle name="40% - Accent2 8 9 2" xfId="17743" xr:uid="{E227DD34-C585-4CB2-8516-519FD72B0FA4}"/>
    <cellStyle name="40% - Accent2 9" xfId="17744" xr:uid="{090750B0-14EE-4B43-B6CB-3AD6C39BED3D}"/>
    <cellStyle name="40% - Accent2 9 10" xfId="17745" xr:uid="{CD912A56-1DCD-4F70-B30C-587F26BF231D}"/>
    <cellStyle name="40% - Accent2 9 2" xfId="17746" xr:uid="{B448BD5F-5ED8-432C-8D2C-D315F8AAE173}"/>
    <cellStyle name="40% - Accent2 9 2 2" xfId="17747" xr:uid="{1D6DA3DC-723D-4202-AC5F-07513032F487}"/>
    <cellStyle name="40% - Accent2 9 2 2 2" xfId="17748" xr:uid="{1EBDB249-787A-4CEC-9C3A-FDB3A7B5F254}"/>
    <cellStyle name="40% - Accent2 9 2 2 2 2" xfId="17749" xr:uid="{A9E5D761-0AE5-4BB5-A48A-9DA59D3FDAB3}"/>
    <cellStyle name="40% - Accent2 9 2 2 3" xfId="17750" xr:uid="{2354A1F1-C328-4AC9-AB28-640992FCC967}"/>
    <cellStyle name="40% - Accent2 9 2 2 3 2" xfId="17751" xr:uid="{3EDAC0E7-E292-42EA-9722-7128FDDABFA8}"/>
    <cellStyle name="40% - Accent2 9 2 2 4" xfId="17752" xr:uid="{7FBEF298-434C-414B-A387-EF6CBCC5305D}"/>
    <cellStyle name="40% - Accent2 9 2 2 4 2" xfId="17753" xr:uid="{C193CBE0-ECDC-47D3-8B0E-958000E5D6DE}"/>
    <cellStyle name="40% - Accent2 9 2 2 5" xfId="17754" xr:uid="{9A6397D8-DED0-4EC8-8D01-5F45A01040C6}"/>
    <cellStyle name="40% - Accent2 9 2 2 5 2" xfId="17755" xr:uid="{96318EC5-9630-4631-9669-43D3834BFD79}"/>
    <cellStyle name="40% - Accent2 9 2 2 6" xfId="17756" xr:uid="{ADB32114-6ED9-4292-BF76-D220BE6C0740}"/>
    <cellStyle name="40% - Accent2 9 2 3" xfId="17757" xr:uid="{82FCC6C0-F3A6-4581-8AAD-5027042ACCD6}"/>
    <cellStyle name="40% - Accent2 9 2 3 2" xfId="17758" xr:uid="{680AA426-8952-44AD-9D9F-E75841A9D316}"/>
    <cellStyle name="40% - Accent2 9 2 4" xfId="17759" xr:uid="{C6A9914D-2756-483F-ABB1-5E6E7CA12C04}"/>
    <cellStyle name="40% - Accent2 9 2 4 2" xfId="17760" xr:uid="{5D448C9A-22C7-48CD-920A-625BA258A81E}"/>
    <cellStyle name="40% - Accent2 9 2 5" xfId="17761" xr:uid="{14E95DEA-3684-4BFF-B13E-0986C2A1FAAB}"/>
    <cellStyle name="40% - Accent2 9 2 5 2" xfId="17762" xr:uid="{41CED6AC-AC95-432D-870B-1088FE5E4774}"/>
    <cellStyle name="40% - Accent2 9 2 6" xfId="17763" xr:uid="{4DF0957A-D921-40F1-832F-567C5AC146D7}"/>
    <cellStyle name="40% - Accent2 9 2 6 2" xfId="17764" xr:uid="{AD7C334D-0B9D-4B1A-B961-CAEFF73C4F64}"/>
    <cellStyle name="40% - Accent2 9 2 7" xfId="17765" xr:uid="{AC05643B-45F6-433A-AE8B-D87A37CB0E84}"/>
    <cellStyle name="40% - Accent2 9 2 7 2" xfId="17766" xr:uid="{0292E6BC-7E38-4F7C-9315-DBE8144DD32C}"/>
    <cellStyle name="40% - Accent2 9 2 8" xfId="17767" xr:uid="{A387F0DC-F34D-48F2-A43A-38AE89C15AA6}"/>
    <cellStyle name="40% - Accent2 9 3" xfId="17768" xr:uid="{3A855A6F-55BD-4BF3-B411-82021ED30DAB}"/>
    <cellStyle name="40% - Accent2 9 3 2" xfId="17769" xr:uid="{13723D88-C7C6-43A8-BDED-0EC338B4D56B}"/>
    <cellStyle name="40% - Accent2 9 3 2 2" xfId="17770" xr:uid="{E91B8AFC-E827-41D9-9371-08E72720D7EA}"/>
    <cellStyle name="40% - Accent2 9 3 2 2 2" xfId="17771" xr:uid="{F2C6B908-FBC0-4CD2-8045-3CA693042A5D}"/>
    <cellStyle name="40% - Accent2 9 3 2 3" xfId="17772" xr:uid="{53A66CA6-2ECE-4151-8E72-BFC11FCC964A}"/>
    <cellStyle name="40% - Accent2 9 3 2 3 2" xfId="17773" xr:uid="{9881B0A0-231D-45C5-BA05-6669E8C6A0BA}"/>
    <cellStyle name="40% - Accent2 9 3 2 4" xfId="17774" xr:uid="{5AEA9773-D5BB-4780-AE54-85E96F5A8C6E}"/>
    <cellStyle name="40% - Accent2 9 3 2 4 2" xfId="17775" xr:uid="{B2CF7DE6-E0B5-4287-81D2-25FDA4F3B426}"/>
    <cellStyle name="40% - Accent2 9 3 2 5" xfId="17776" xr:uid="{21EF9566-4F70-42EB-BFD7-C9B43D7DB8BD}"/>
    <cellStyle name="40% - Accent2 9 3 2 5 2" xfId="17777" xr:uid="{510AE695-A7B3-43C6-A105-4BCA7EF4708D}"/>
    <cellStyle name="40% - Accent2 9 3 2 6" xfId="17778" xr:uid="{1D356AAC-7898-438C-A94F-8DA1FB1221F6}"/>
    <cellStyle name="40% - Accent2 9 3 3" xfId="17779" xr:uid="{FBD270DC-8453-4E2E-897C-BA547185B992}"/>
    <cellStyle name="40% - Accent2 9 3 3 2" xfId="17780" xr:uid="{70B61F79-B56F-4007-BE06-C6E916312466}"/>
    <cellStyle name="40% - Accent2 9 3 4" xfId="17781" xr:uid="{7F8F88A7-E247-420F-B688-C726DB846B22}"/>
    <cellStyle name="40% - Accent2 9 3 4 2" xfId="17782" xr:uid="{CEA34A69-505B-43F7-9B7F-C9336DAD4C99}"/>
    <cellStyle name="40% - Accent2 9 3 5" xfId="17783" xr:uid="{805380CD-FECE-484C-97BB-45BDA2D05D0A}"/>
    <cellStyle name="40% - Accent2 9 3 5 2" xfId="17784" xr:uid="{0CE7734E-229B-4D02-AFE5-0835AFAD60C0}"/>
    <cellStyle name="40% - Accent2 9 3 6" xfId="17785" xr:uid="{09785725-3931-4791-8578-3495C24406D2}"/>
    <cellStyle name="40% - Accent2 9 3 6 2" xfId="17786" xr:uid="{4615E44D-4F49-4CAC-9F65-54340B97256D}"/>
    <cellStyle name="40% - Accent2 9 3 7" xfId="17787" xr:uid="{E436AA00-7ED4-4489-8C72-D1E7986E3B0C}"/>
    <cellStyle name="40% - Accent2 9 3 7 2" xfId="17788" xr:uid="{01F94B6D-F0D6-45B4-9499-9DD75FF9A577}"/>
    <cellStyle name="40% - Accent2 9 3 8" xfId="17789" xr:uid="{708800B7-FD61-48E5-97AD-7D0FF3B6682A}"/>
    <cellStyle name="40% - Accent2 9 4" xfId="17790" xr:uid="{AA1943D8-72B8-4A48-B0E6-E961F612C771}"/>
    <cellStyle name="40% - Accent2 9 4 2" xfId="17791" xr:uid="{951357C9-CA93-4670-BBF2-B8C3D1793DEA}"/>
    <cellStyle name="40% - Accent2 9 4 2 2" xfId="17792" xr:uid="{8B24762C-DDA2-4C4B-B81F-3B38AD542B64}"/>
    <cellStyle name="40% - Accent2 9 4 3" xfId="17793" xr:uid="{F55EE54C-50D0-46C3-A4C0-2F07397A5458}"/>
    <cellStyle name="40% - Accent2 9 4 3 2" xfId="17794" xr:uid="{9E21A0A7-4A5B-4346-8CE5-1ED6B5AE98B4}"/>
    <cellStyle name="40% - Accent2 9 4 4" xfId="17795" xr:uid="{B3C857F5-1C26-403C-88FE-AE7369681282}"/>
    <cellStyle name="40% - Accent2 9 4 4 2" xfId="17796" xr:uid="{7535215D-585B-4CB6-A8F0-84490D292AA7}"/>
    <cellStyle name="40% - Accent2 9 4 5" xfId="17797" xr:uid="{61DFDFFC-924C-45D6-ADC8-624BB7CF925B}"/>
    <cellStyle name="40% - Accent2 9 4 5 2" xfId="17798" xr:uid="{CCBE796D-4BB7-4BAA-9722-5AF5DE68E2AB}"/>
    <cellStyle name="40% - Accent2 9 4 6" xfId="17799" xr:uid="{4C5B3BCD-463A-43E5-9FCA-F814279E2C5B}"/>
    <cellStyle name="40% - Accent2 9 5" xfId="17800" xr:uid="{A6E07715-1126-481B-A50E-83BBDFFF8BDA}"/>
    <cellStyle name="40% - Accent2 9 5 2" xfId="17801" xr:uid="{A32C6839-F54E-41DF-889D-A9D2858C218F}"/>
    <cellStyle name="40% - Accent2 9 6" xfId="17802" xr:uid="{81048A20-5A30-4474-8437-1A1020319079}"/>
    <cellStyle name="40% - Accent2 9 6 2" xfId="17803" xr:uid="{23A20946-7A6B-42D6-B2F0-FADFC1A0ED3C}"/>
    <cellStyle name="40% - Accent2 9 7" xfId="17804" xr:uid="{95205E1B-04EE-422E-8E18-4F8F818CCBCD}"/>
    <cellStyle name="40% - Accent2 9 7 2" xfId="17805" xr:uid="{57AAFC02-1DE1-47FC-9E02-BA5851AFF89F}"/>
    <cellStyle name="40% - Accent2 9 8" xfId="17806" xr:uid="{88C20F64-6A0B-4A96-817F-2ACEB446B90F}"/>
    <cellStyle name="40% - Accent2 9 8 2" xfId="17807" xr:uid="{5C3C6A1A-4CBF-42DE-BD15-FB758A9D4074}"/>
    <cellStyle name="40% - Accent2 9 9" xfId="17808" xr:uid="{A8626EB6-3D7F-4B95-A252-EDCFBAA6036B}"/>
    <cellStyle name="40% - Accent2 9 9 2" xfId="17809" xr:uid="{52851C84-C2DA-4250-BB06-2E9A2067C27D}"/>
    <cellStyle name="40% - Accent3" xfId="17810" builtinId="39" customBuiltin="1"/>
    <cellStyle name="40% - Accent3 10" xfId="17811" xr:uid="{E61A48A0-51E4-4804-9580-9297B3E1D57F}"/>
    <cellStyle name="40% - Accent3 10 10" xfId="17812" xr:uid="{09DA7596-D984-40E3-948C-6C16B675A942}"/>
    <cellStyle name="40% - Accent3 10 2" xfId="17813" xr:uid="{E37BBC87-D359-4A19-8E81-564D1AD1647F}"/>
    <cellStyle name="40% - Accent3 10 2 2" xfId="17814" xr:uid="{439BEC1B-8964-4523-A931-1D65ADDF3A04}"/>
    <cellStyle name="40% - Accent3 10 2 2 2" xfId="17815" xr:uid="{86064735-9626-4654-B4EE-2F4E110255DE}"/>
    <cellStyle name="40% - Accent3 10 2 2 2 2" xfId="17816" xr:uid="{D9605CAD-5BB3-4367-9BD6-5345CC7AD473}"/>
    <cellStyle name="40% - Accent3 10 2 2 3" xfId="17817" xr:uid="{26A08EF9-B117-4D38-8719-6ACA886D027B}"/>
    <cellStyle name="40% - Accent3 10 2 2 3 2" xfId="17818" xr:uid="{3CB255C6-9F80-468B-8E4D-9C210C104CD1}"/>
    <cellStyle name="40% - Accent3 10 2 2 4" xfId="17819" xr:uid="{42AF9B79-15D9-439D-BCC8-D72499C4B68C}"/>
    <cellStyle name="40% - Accent3 10 2 3" xfId="17820" xr:uid="{0AADAF63-EF45-46A6-8A31-EFB033E7F5BB}"/>
    <cellStyle name="40% - Accent3 10 2 3 2" xfId="17821" xr:uid="{2A88D3E4-5864-4EF0-87D0-B5D65BB0114D}"/>
    <cellStyle name="40% - Accent3 10 2 4" xfId="17822" xr:uid="{37E7A50A-C85A-4397-9D18-1771CEF5F84F}"/>
    <cellStyle name="40% - Accent3 10 2 4 2" xfId="17823" xr:uid="{DC3CDAC5-958C-4D03-9191-AA32EF1D59E4}"/>
    <cellStyle name="40% - Accent3 10 2 5" xfId="17824" xr:uid="{2F394F34-C6F7-4310-A9E4-AF09FB03B566}"/>
    <cellStyle name="40% - Accent3 10 2 5 2" xfId="17825" xr:uid="{E6C4F939-8C1E-41CC-9D05-E77D3D415629}"/>
    <cellStyle name="40% - Accent3 10 2 6" xfId="17826" xr:uid="{61BC6B76-EB8C-4FFE-A407-679A54B5B0C2}"/>
    <cellStyle name="40% - Accent3 10 2 6 2" xfId="17827" xr:uid="{653C77F7-6907-456C-81AB-5FBDA6AACBC3}"/>
    <cellStyle name="40% - Accent3 10 2 7" xfId="17828" xr:uid="{39FF6D41-48D8-48D1-8A56-D8348FA572BB}"/>
    <cellStyle name="40% - Accent3 10 2 7 2" xfId="17829" xr:uid="{70221BFC-F665-42D4-8A34-290659197377}"/>
    <cellStyle name="40% - Accent3 10 2 8" xfId="17830" xr:uid="{099E1413-2D03-437F-87BB-9C373EF75D0F}"/>
    <cellStyle name="40% - Accent3 10 3" xfId="17831" xr:uid="{5DAA442D-A1ED-481B-A02E-388CAB159A20}"/>
    <cellStyle name="40% - Accent3 10 3 2" xfId="17832" xr:uid="{283627C5-609D-4763-94BE-47FF7D908E66}"/>
    <cellStyle name="40% - Accent3 10 3 2 2" xfId="17833" xr:uid="{4B068116-037A-489E-A896-92B6CB937E80}"/>
    <cellStyle name="40% - Accent3 10 3 2 2 2" xfId="17834" xr:uid="{FBBB528B-B26A-4314-99B6-F40F81DFF5A6}"/>
    <cellStyle name="40% - Accent3 10 3 2 3" xfId="17835" xr:uid="{476FE210-3531-4EAA-8B7C-89F850F3A3CD}"/>
    <cellStyle name="40% - Accent3 10 3 2 3 2" xfId="17836" xr:uid="{E998956C-D38A-4E18-A92F-B63731CDBD6B}"/>
    <cellStyle name="40% - Accent3 10 3 2 4" xfId="17837" xr:uid="{B4AA49A6-6832-4A40-9504-CD9D02F7CDA5}"/>
    <cellStyle name="40% - Accent3 10 3 3" xfId="17838" xr:uid="{38E5C5DF-C360-448E-BB10-28196AFD126F}"/>
    <cellStyle name="40% - Accent3 10 3 3 2" xfId="17839" xr:uid="{888352E7-7844-41F6-9D02-8D9EBA1E542C}"/>
    <cellStyle name="40% - Accent3 10 3 4" xfId="17840" xr:uid="{9675F1D1-3471-418E-B083-23B2C38C2266}"/>
    <cellStyle name="40% - Accent3 10 3 4 2" xfId="17841" xr:uid="{2BB87678-E02F-4859-9F50-75573B4E59FB}"/>
    <cellStyle name="40% - Accent3 10 3 5" xfId="17842" xr:uid="{8CEBFC7F-1B50-45EF-B2BE-51A8E8BE17A9}"/>
    <cellStyle name="40% - Accent3 10 3 5 2" xfId="17843" xr:uid="{0969250A-E671-442B-A400-715EAB1EBE4D}"/>
    <cellStyle name="40% - Accent3 10 3 6" xfId="17844" xr:uid="{D0475B9C-7E78-4E5A-8EB9-666837173220}"/>
    <cellStyle name="40% - Accent3 10 4" xfId="17845" xr:uid="{0D1AF3DE-7991-4A3B-88C8-F1AD9D6728D7}"/>
    <cellStyle name="40% - Accent3 10 4 2" xfId="17846" xr:uid="{11F975C4-0151-44EC-BA05-C454CEA65574}"/>
    <cellStyle name="40% - Accent3 10 4 2 2" xfId="17847" xr:uid="{D48E4546-83D6-4E0F-8762-D36835E394A1}"/>
    <cellStyle name="40% - Accent3 10 4 3" xfId="17848" xr:uid="{894A8C36-7FB8-45AC-9653-C6BFCDBC74D0}"/>
    <cellStyle name="40% - Accent3 10 4 3 2" xfId="17849" xr:uid="{B8AEA018-E1B1-4F09-8230-A35BA709B255}"/>
    <cellStyle name="40% - Accent3 10 4 4" xfId="17850" xr:uid="{010B60DE-60E1-486C-A6E1-A02335D001EB}"/>
    <cellStyle name="40% - Accent3 10 5" xfId="17851" xr:uid="{9001D86E-C93F-4AEA-9655-F41DF8F3B8BC}"/>
    <cellStyle name="40% - Accent3 10 5 2" xfId="17852" xr:uid="{E8EB2CF1-FBAD-405F-A197-5E10F120C16C}"/>
    <cellStyle name="40% - Accent3 10 6" xfId="17853" xr:uid="{7F77603F-11CD-4687-83A9-E92EFDF57609}"/>
    <cellStyle name="40% - Accent3 10 6 2" xfId="17854" xr:uid="{C41D2AE9-804B-454D-BCAB-4F162B05097B}"/>
    <cellStyle name="40% - Accent3 10 7" xfId="17855" xr:uid="{0E0703C5-5993-4B87-BDE6-5BB913A094EA}"/>
    <cellStyle name="40% - Accent3 10 7 2" xfId="17856" xr:uid="{6E0CA00F-CC08-478C-AFE7-708209C40D87}"/>
    <cellStyle name="40% - Accent3 10 8" xfId="17857" xr:uid="{CC67C21D-78E8-49F7-8405-F1E5192A0A7A}"/>
    <cellStyle name="40% - Accent3 10 8 2" xfId="17858" xr:uid="{C178518D-89D4-40FB-BAB1-B7864130A41A}"/>
    <cellStyle name="40% - Accent3 10 9" xfId="17859" xr:uid="{4E259089-47E7-46B4-ACAF-950BC47B4AE2}"/>
    <cellStyle name="40% - Accent3 10 9 2" xfId="17860" xr:uid="{8E67F8BA-3927-4649-9C26-71A560582010}"/>
    <cellStyle name="40% - Accent3 11" xfId="17861" xr:uid="{188B5595-6B2F-4AFA-B1CD-1EA7E92BCD50}"/>
    <cellStyle name="40% - Accent3 11 10" xfId="17862" xr:uid="{DF9F2919-D199-4749-86B6-68E4ECF96F70}"/>
    <cellStyle name="40% - Accent3 11 2" xfId="17863" xr:uid="{8DAA7ADB-977D-4120-8B93-98709DC7801E}"/>
    <cellStyle name="40% - Accent3 11 2 2" xfId="17864" xr:uid="{101946DA-99A7-466D-94B9-23AECAB60918}"/>
    <cellStyle name="40% - Accent3 11 2 2 2" xfId="17865" xr:uid="{3976A7BE-B4E8-4631-9EBF-147B03BA3B58}"/>
    <cellStyle name="40% - Accent3 11 2 2 2 2" xfId="17866" xr:uid="{8585BD69-BBF2-4581-92EF-AD56856A8C1B}"/>
    <cellStyle name="40% - Accent3 11 2 2 3" xfId="17867" xr:uid="{F7CADA4F-54A9-44E7-A7DC-143E6D304ACF}"/>
    <cellStyle name="40% - Accent3 11 2 2 3 2" xfId="17868" xr:uid="{8E7523F1-826F-41F1-AAE5-3E37E324FE92}"/>
    <cellStyle name="40% - Accent3 11 2 2 4" xfId="17869" xr:uid="{2784CEDD-2C69-47E0-88EB-CB0E4C639703}"/>
    <cellStyle name="40% - Accent3 11 2 3" xfId="17870" xr:uid="{C842C4EC-1B47-4BFE-B06A-EC196B7071EA}"/>
    <cellStyle name="40% - Accent3 11 2 3 2" xfId="17871" xr:uid="{3BC31DC8-B2D0-4342-83B4-396B2E3BF3F7}"/>
    <cellStyle name="40% - Accent3 11 2 4" xfId="17872" xr:uid="{54873BA8-4D4A-44BB-8EAE-47A6FF9FD2BB}"/>
    <cellStyle name="40% - Accent3 11 2 4 2" xfId="17873" xr:uid="{BDB7F6A0-BAC3-4A50-816C-4D22A1348F23}"/>
    <cellStyle name="40% - Accent3 11 2 5" xfId="17874" xr:uid="{8D700717-6535-497F-B8E7-50963200ABAF}"/>
    <cellStyle name="40% - Accent3 11 2 5 2" xfId="17875" xr:uid="{9F5610B0-C525-4ACF-AB17-465905683AD2}"/>
    <cellStyle name="40% - Accent3 11 2 6" xfId="17876" xr:uid="{15CB07AE-34F3-4F31-BFE8-83398F025ABE}"/>
    <cellStyle name="40% - Accent3 11 2 6 2" xfId="17877" xr:uid="{876D0AC6-7441-426D-960F-C1A21949C44E}"/>
    <cellStyle name="40% - Accent3 11 2 7" xfId="17878" xr:uid="{7A4FC1D3-E4FA-4E69-BFF9-01D3E1D5496B}"/>
    <cellStyle name="40% - Accent3 11 2 7 2" xfId="17879" xr:uid="{2149E220-37CA-4F18-8033-7D5B63D23B1A}"/>
    <cellStyle name="40% - Accent3 11 2 8" xfId="17880" xr:uid="{820A62FD-0C38-4BB8-8D9D-482D22EC94D7}"/>
    <cellStyle name="40% - Accent3 11 3" xfId="17881" xr:uid="{B24E1741-F2FF-4618-9C98-9004269EA340}"/>
    <cellStyle name="40% - Accent3 11 3 2" xfId="17882" xr:uid="{C23502A4-5591-43DD-88AE-F31F06A301AE}"/>
    <cellStyle name="40% - Accent3 11 3 2 2" xfId="17883" xr:uid="{21F891B1-8111-4A6E-925D-C878A8333B85}"/>
    <cellStyle name="40% - Accent3 11 3 2 2 2" xfId="17884" xr:uid="{03C868AC-7556-4C1E-A86F-C398C4713EE2}"/>
    <cellStyle name="40% - Accent3 11 3 2 3" xfId="17885" xr:uid="{42AF6D0A-643B-4AFE-8245-1F1CC7B16A07}"/>
    <cellStyle name="40% - Accent3 11 3 2 3 2" xfId="17886" xr:uid="{520F5225-98A1-4F65-B6EE-57025A2C04FC}"/>
    <cellStyle name="40% - Accent3 11 3 2 4" xfId="17887" xr:uid="{61FFAF9D-FDAE-4AAE-BD9D-B752010996AF}"/>
    <cellStyle name="40% - Accent3 11 3 3" xfId="17888" xr:uid="{9934268E-5FF0-430C-B390-E5B8E45C4E1E}"/>
    <cellStyle name="40% - Accent3 11 3 3 2" xfId="17889" xr:uid="{4BDF65AF-0873-4D36-B1E0-4A282A591840}"/>
    <cellStyle name="40% - Accent3 11 3 4" xfId="17890" xr:uid="{98470259-876E-4C9D-867E-39E1BCB78E91}"/>
    <cellStyle name="40% - Accent3 11 3 4 2" xfId="17891" xr:uid="{D8C76053-78E7-49EC-9531-249E4C0FFC88}"/>
    <cellStyle name="40% - Accent3 11 3 5" xfId="17892" xr:uid="{0A9332DD-C0F3-49EA-9FBA-2DCE248E409A}"/>
    <cellStyle name="40% - Accent3 11 3 5 2" xfId="17893" xr:uid="{063A39E7-E327-4EEF-BB4E-52F623854628}"/>
    <cellStyle name="40% - Accent3 11 3 6" xfId="17894" xr:uid="{15DD71EA-E129-49EE-AA2C-292F3386B58B}"/>
    <cellStyle name="40% - Accent3 11 4" xfId="17895" xr:uid="{A2D2D84D-A51B-41D1-9C03-F776D6821298}"/>
    <cellStyle name="40% - Accent3 11 4 2" xfId="17896" xr:uid="{8ED8555A-D045-49C8-B312-93D95AFE2F1A}"/>
    <cellStyle name="40% - Accent3 11 4 2 2" xfId="17897" xr:uid="{ED32A3D8-DC50-430F-A2FB-5FFF2689E062}"/>
    <cellStyle name="40% - Accent3 11 4 3" xfId="17898" xr:uid="{D1115DC8-9876-48B8-AA6D-EFFA1A3CD1F1}"/>
    <cellStyle name="40% - Accent3 11 4 3 2" xfId="17899" xr:uid="{48DCB9C9-8C9E-4D03-9576-FC1B659A48D9}"/>
    <cellStyle name="40% - Accent3 11 4 4" xfId="17900" xr:uid="{538DB31E-684F-4588-9B27-EDAD59F99040}"/>
    <cellStyle name="40% - Accent3 11 5" xfId="17901" xr:uid="{70CE8C90-57BC-4957-BD0B-8A6954C3E2B8}"/>
    <cellStyle name="40% - Accent3 11 5 2" xfId="17902" xr:uid="{51CC4930-8010-4B6A-A388-BE7508DA619E}"/>
    <cellStyle name="40% - Accent3 11 6" xfId="17903" xr:uid="{9133C9FF-5AFB-4578-B037-A04D954D7905}"/>
    <cellStyle name="40% - Accent3 11 6 2" xfId="17904" xr:uid="{03AF1A54-AEA4-4BC7-B528-75890D878336}"/>
    <cellStyle name="40% - Accent3 11 7" xfId="17905" xr:uid="{BC7ED129-7C21-4546-B070-018595BEB917}"/>
    <cellStyle name="40% - Accent3 11 7 2" xfId="17906" xr:uid="{F9796315-1D73-45F9-874D-7CF23F718BF0}"/>
    <cellStyle name="40% - Accent3 11 8" xfId="17907" xr:uid="{DB0037F1-9541-4232-86E7-4AFAC199BA5C}"/>
    <cellStyle name="40% - Accent3 11 8 2" xfId="17908" xr:uid="{12D39E03-27B5-4959-9887-32A1BF6AF5F4}"/>
    <cellStyle name="40% - Accent3 11 9" xfId="17909" xr:uid="{1A96AF1E-4081-42D2-BA37-4BBA1B465884}"/>
    <cellStyle name="40% - Accent3 11 9 2" xfId="17910" xr:uid="{9869A2CB-D9B5-4CA4-B4EE-03A4D5EF9281}"/>
    <cellStyle name="40% - Accent3 12" xfId="17911" xr:uid="{3BF12488-F6F0-478E-BAC2-5E30341E3D13}"/>
    <cellStyle name="40% - Accent3 12 10" xfId="17912" xr:uid="{222BE272-32E0-4D84-94AB-82EA16C97FD4}"/>
    <cellStyle name="40% - Accent3 12 2" xfId="17913" xr:uid="{EC8A6D36-C51B-499D-B6F4-79A2A6E7AD04}"/>
    <cellStyle name="40% - Accent3 12 2 2" xfId="17914" xr:uid="{F954BA80-6492-4996-9280-08AD7C4FF760}"/>
    <cellStyle name="40% - Accent3 12 2 2 2" xfId="17915" xr:uid="{D11AD79F-0BFC-4E08-825F-17700D0CC7C4}"/>
    <cellStyle name="40% - Accent3 12 2 2 2 2" xfId="17916" xr:uid="{518303B8-95DE-4A0A-AF83-998F16ABF2E6}"/>
    <cellStyle name="40% - Accent3 12 2 2 3" xfId="17917" xr:uid="{0E90CA01-8DD3-4877-AE9A-3FE1A2234BC4}"/>
    <cellStyle name="40% - Accent3 12 2 2 3 2" xfId="17918" xr:uid="{FBF4F913-014C-434A-A3E2-0A7F9FD861AC}"/>
    <cellStyle name="40% - Accent3 12 2 2 4" xfId="17919" xr:uid="{4B7CE577-8AFE-441D-9AB0-4EAB05E831F4}"/>
    <cellStyle name="40% - Accent3 12 2 3" xfId="17920" xr:uid="{EE925A9C-884C-444E-9ED0-FEC98DEC5142}"/>
    <cellStyle name="40% - Accent3 12 2 3 2" xfId="17921" xr:uid="{BB622FB5-DDB5-40E1-9583-E09842EDE5D6}"/>
    <cellStyle name="40% - Accent3 12 2 4" xfId="17922" xr:uid="{57B86B7B-BA39-4369-B3E1-F403236D22CA}"/>
    <cellStyle name="40% - Accent3 12 2 4 2" xfId="17923" xr:uid="{31349D02-DE5C-4F2B-BCA1-07ED1A08F107}"/>
    <cellStyle name="40% - Accent3 12 2 5" xfId="17924" xr:uid="{DDEA5682-9EEA-4197-BA68-E72D577D2B75}"/>
    <cellStyle name="40% - Accent3 12 2 5 2" xfId="17925" xr:uid="{964E9524-C849-4D60-BA9C-456E2ED803E8}"/>
    <cellStyle name="40% - Accent3 12 2 6" xfId="17926" xr:uid="{F52DF97C-704D-46F3-8202-8450B18EDB4A}"/>
    <cellStyle name="40% - Accent3 12 2 6 2" xfId="17927" xr:uid="{7A463CB3-11D2-4F58-82AF-64C733721B1B}"/>
    <cellStyle name="40% - Accent3 12 2 7" xfId="17928" xr:uid="{3369EA50-B532-4193-B3E0-2E18EB7C54A1}"/>
    <cellStyle name="40% - Accent3 12 2 7 2" xfId="17929" xr:uid="{78F44BD6-1728-4554-9642-5DC9733B5ADA}"/>
    <cellStyle name="40% - Accent3 12 2 8" xfId="17930" xr:uid="{5AF1FE03-3726-40FD-B982-8541650F86B6}"/>
    <cellStyle name="40% - Accent3 12 3" xfId="17931" xr:uid="{B89A9DDA-C460-4991-BB01-92BE7DD06A6F}"/>
    <cellStyle name="40% - Accent3 12 3 2" xfId="17932" xr:uid="{A33C4733-C3D1-4561-8E0D-576EDCA52C58}"/>
    <cellStyle name="40% - Accent3 12 3 2 2" xfId="17933" xr:uid="{13DA154C-0CF8-4FAE-8297-668DE6015174}"/>
    <cellStyle name="40% - Accent3 12 3 2 2 2" xfId="17934" xr:uid="{578D289B-8383-485F-8A06-3B09F7817D2B}"/>
    <cellStyle name="40% - Accent3 12 3 2 3" xfId="17935" xr:uid="{BFAB39A5-EBB5-4452-B188-02C9A257BD8C}"/>
    <cellStyle name="40% - Accent3 12 3 2 3 2" xfId="17936" xr:uid="{62B822A1-884D-49AB-8F17-AFCAB4471B33}"/>
    <cellStyle name="40% - Accent3 12 3 2 4" xfId="17937" xr:uid="{7BEA8A2B-BEB6-48E6-A20C-035744E81016}"/>
    <cellStyle name="40% - Accent3 12 3 3" xfId="17938" xr:uid="{854BEAE5-9BD7-4D98-94C2-5FC23FFAA51D}"/>
    <cellStyle name="40% - Accent3 12 3 3 2" xfId="17939" xr:uid="{3F500099-8985-4A4C-83C7-912BF789AB45}"/>
    <cellStyle name="40% - Accent3 12 3 4" xfId="17940" xr:uid="{BDCC6AD6-E99A-491E-B95D-EC94D37813E6}"/>
    <cellStyle name="40% - Accent3 12 3 4 2" xfId="17941" xr:uid="{B9D553BF-60FB-4830-8ECB-0F42346296C2}"/>
    <cellStyle name="40% - Accent3 12 3 5" xfId="17942" xr:uid="{69E340C9-1725-4C7C-B486-F6F8467A0D99}"/>
    <cellStyle name="40% - Accent3 12 3 5 2" xfId="17943" xr:uid="{10BB19F7-94EA-4025-AE89-B973F92F382A}"/>
    <cellStyle name="40% - Accent3 12 3 6" xfId="17944" xr:uid="{A9F0CAAF-7BE6-408C-820E-2F0BE747A5A9}"/>
    <cellStyle name="40% - Accent3 12 4" xfId="17945" xr:uid="{68B39BC1-CF3F-4F33-B767-6F9B73465687}"/>
    <cellStyle name="40% - Accent3 12 4 2" xfId="17946" xr:uid="{4A7715B9-A2C5-45D9-B144-4232830DE63E}"/>
    <cellStyle name="40% - Accent3 12 4 2 2" xfId="17947" xr:uid="{8B97CD58-18AF-4AF0-A5E9-FCF299A818EC}"/>
    <cellStyle name="40% - Accent3 12 4 3" xfId="17948" xr:uid="{AE8002CD-CC79-411D-9187-1DA7712BDC38}"/>
    <cellStyle name="40% - Accent3 12 4 3 2" xfId="17949" xr:uid="{B4F5B8DB-ED20-4D53-ADC1-1568B131579F}"/>
    <cellStyle name="40% - Accent3 12 4 4" xfId="17950" xr:uid="{F038758B-89FB-4F14-98C8-E1510891C20D}"/>
    <cellStyle name="40% - Accent3 12 5" xfId="17951" xr:uid="{ED67FB35-8D41-4451-9906-D598EDB43A34}"/>
    <cellStyle name="40% - Accent3 12 5 2" xfId="17952" xr:uid="{C1E16634-AAAD-428E-A845-F826652CC013}"/>
    <cellStyle name="40% - Accent3 12 6" xfId="17953" xr:uid="{29B2CCC3-07C9-44E1-B6C3-25974ED2EC9B}"/>
    <cellStyle name="40% - Accent3 12 6 2" xfId="17954" xr:uid="{98C21D23-F823-4DCE-8606-543D4902ADBD}"/>
    <cellStyle name="40% - Accent3 12 7" xfId="17955" xr:uid="{CB88E4C7-DA96-42FD-902A-16D2483C8641}"/>
    <cellStyle name="40% - Accent3 12 7 2" xfId="17956" xr:uid="{73825C07-51DC-4B4B-B27B-329937972036}"/>
    <cellStyle name="40% - Accent3 12 8" xfId="17957" xr:uid="{A5C648B4-47A5-40A1-8FB0-499DE0C9423C}"/>
    <cellStyle name="40% - Accent3 12 8 2" xfId="17958" xr:uid="{75573232-D202-4DFC-A8E4-4F9863E6552D}"/>
    <cellStyle name="40% - Accent3 12 9" xfId="17959" xr:uid="{52068AB5-6FFC-4D61-A5EB-A1557860EEAF}"/>
    <cellStyle name="40% - Accent3 12 9 2" xfId="17960" xr:uid="{957566D9-D3C3-4BE5-AACB-0EB672269591}"/>
    <cellStyle name="40% - Accent3 13" xfId="17961" xr:uid="{715DE57B-45D1-467F-B9CE-3CE30DD0F20D}"/>
    <cellStyle name="40% - Accent3 13 10" xfId="17962" xr:uid="{BEE0C5AC-663C-4129-B7F7-F79702634527}"/>
    <cellStyle name="40% - Accent3 13 2" xfId="17963" xr:uid="{E619D30E-E453-4C20-A237-46127ADDC57C}"/>
    <cellStyle name="40% - Accent3 13 2 2" xfId="17964" xr:uid="{9131BB57-FB79-433C-ADB6-45ECD84D2502}"/>
    <cellStyle name="40% - Accent3 13 2 2 2" xfId="17965" xr:uid="{2A108921-1529-46A2-8785-09F904837198}"/>
    <cellStyle name="40% - Accent3 13 2 2 2 2" xfId="17966" xr:uid="{835AC838-7853-4D5B-BD39-24B75B912109}"/>
    <cellStyle name="40% - Accent3 13 2 2 3" xfId="17967" xr:uid="{480F2AB7-7990-4731-A6F4-A99F139962C0}"/>
    <cellStyle name="40% - Accent3 13 2 2 3 2" xfId="17968" xr:uid="{CC3BE231-500A-40B9-A7C7-3BBF9F372C65}"/>
    <cellStyle name="40% - Accent3 13 2 2 4" xfId="17969" xr:uid="{6A9DB038-EDD1-43D3-98A2-84E83DD0DB29}"/>
    <cellStyle name="40% - Accent3 13 2 3" xfId="17970" xr:uid="{96205959-6B98-4DC8-93F7-F83DF79469BB}"/>
    <cellStyle name="40% - Accent3 13 2 3 2" xfId="17971" xr:uid="{8B5A5A28-54DC-4213-ADAE-6F3A98CEFA9A}"/>
    <cellStyle name="40% - Accent3 13 2 4" xfId="17972" xr:uid="{5B7E2271-65A4-41A2-AA01-31D3315E8A46}"/>
    <cellStyle name="40% - Accent3 13 2 4 2" xfId="17973" xr:uid="{E15E6F60-FD70-4E24-9254-C73F66E7E1BF}"/>
    <cellStyle name="40% - Accent3 13 2 5" xfId="17974" xr:uid="{DD0A3059-F4CC-4903-8D7E-426FEE2599C4}"/>
    <cellStyle name="40% - Accent3 13 2 5 2" xfId="17975" xr:uid="{29F1AFE1-FE7D-47AD-B330-F9EA2FCBE905}"/>
    <cellStyle name="40% - Accent3 13 2 6" xfId="17976" xr:uid="{767AF751-B23F-47E8-A832-0B431890D9D8}"/>
    <cellStyle name="40% - Accent3 13 2 6 2" xfId="17977" xr:uid="{17C18CAD-0530-4066-8FEE-E392C0247298}"/>
    <cellStyle name="40% - Accent3 13 2 7" xfId="17978" xr:uid="{E42FCC03-F261-4AB9-BEC9-24D86D0A90BB}"/>
    <cellStyle name="40% - Accent3 13 2 7 2" xfId="17979" xr:uid="{89A69891-B141-452C-88C6-CBB2C644D06B}"/>
    <cellStyle name="40% - Accent3 13 2 8" xfId="17980" xr:uid="{A4E5D44F-5A0D-4B8A-9BEB-009C13222609}"/>
    <cellStyle name="40% - Accent3 13 3" xfId="17981" xr:uid="{CCEF5F02-B6E2-4C93-B568-A9E4236A05C1}"/>
    <cellStyle name="40% - Accent3 13 3 2" xfId="17982" xr:uid="{D3BAF46D-1973-4E10-9CF8-E5C3FCE9D6A8}"/>
    <cellStyle name="40% - Accent3 13 3 2 2" xfId="17983" xr:uid="{C7F7EB2F-A7BA-4FBE-BE60-13C45066C9EB}"/>
    <cellStyle name="40% - Accent3 13 3 2 2 2" xfId="17984" xr:uid="{378FD5DE-BC07-4F38-B4BF-5542FD0F398A}"/>
    <cellStyle name="40% - Accent3 13 3 2 3" xfId="17985" xr:uid="{FFB01A60-F084-4CFA-A463-120BD4ACC8D5}"/>
    <cellStyle name="40% - Accent3 13 3 2 3 2" xfId="17986" xr:uid="{F5A01731-980A-41BE-8A31-F082CF6ED8CA}"/>
    <cellStyle name="40% - Accent3 13 3 2 4" xfId="17987" xr:uid="{D7ED3A46-EF83-4AAB-944C-20775FDAFD4C}"/>
    <cellStyle name="40% - Accent3 13 3 3" xfId="17988" xr:uid="{7B975408-CA97-43C9-BAA9-B763E942288F}"/>
    <cellStyle name="40% - Accent3 13 3 3 2" xfId="17989" xr:uid="{1336BB7D-AB04-4749-B143-D03960D938CD}"/>
    <cellStyle name="40% - Accent3 13 3 4" xfId="17990" xr:uid="{23A8E30C-AB7F-47E1-8B3A-127840489B6E}"/>
    <cellStyle name="40% - Accent3 13 3 4 2" xfId="17991" xr:uid="{A621A2C2-6F4D-4BC3-9173-238A7A7778AA}"/>
    <cellStyle name="40% - Accent3 13 3 5" xfId="17992" xr:uid="{0A3902BB-BB44-48FD-A1F5-23E75F8F8592}"/>
    <cellStyle name="40% - Accent3 13 3 5 2" xfId="17993" xr:uid="{EF80850B-F5F6-4654-A62E-55D57695CF03}"/>
    <cellStyle name="40% - Accent3 13 3 6" xfId="17994" xr:uid="{FD07B0B1-EA2F-4C70-88D1-BA66E5569969}"/>
    <cellStyle name="40% - Accent3 13 4" xfId="17995" xr:uid="{F3A94011-E868-4541-97AE-C0E70E181353}"/>
    <cellStyle name="40% - Accent3 13 4 2" xfId="17996" xr:uid="{D01CF612-B253-4D1A-9EED-BB90ADE49864}"/>
    <cellStyle name="40% - Accent3 13 4 2 2" xfId="17997" xr:uid="{1B1E8DB5-61AC-4CC4-8F81-F5F13AB16D78}"/>
    <cellStyle name="40% - Accent3 13 4 3" xfId="17998" xr:uid="{489E8732-2053-404E-A684-6B321105CFCC}"/>
    <cellStyle name="40% - Accent3 13 4 3 2" xfId="17999" xr:uid="{0EEBE51C-481F-4271-A704-9BDFDA06C10D}"/>
    <cellStyle name="40% - Accent3 13 4 4" xfId="18000" xr:uid="{F269E52C-BCFD-47C4-9109-02A363E869B4}"/>
    <cellStyle name="40% - Accent3 13 5" xfId="18001" xr:uid="{E8E3672D-C740-425E-A76A-8D6BC417D62C}"/>
    <cellStyle name="40% - Accent3 13 5 2" xfId="18002" xr:uid="{745A9AA5-FA3E-4672-8703-AFD416AC621B}"/>
    <cellStyle name="40% - Accent3 13 6" xfId="18003" xr:uid="{F672217E-5E97-4C0E-A8AB-4BDB9FA4D1E5}"/>
    <cellStyle name="40% - Accent3 13 6 2" xfId="18004" xr:uid="{AC7306FF-DECF-4551-960E-4D58C802D007}"/>
    <cellStyle name="40% - Accent3 13 7" xfId="18005" xr:uid="{087ABEE7-56E8-4778-992C-874581E82A69}"/>
    <cellStyle name="40% - Accent3 13 7 2" xfId="18006" xr:uid="{0D714901-21E3-425F-8FDE-95DA17E3CD4E}"/>
    <cellStyle name="40% - Accent3 13 8" xfId="18007" xr:uid="{74CA2F9E-5AE7-4395-9525-F8D45FB87916}"/>
    <cellStyle name="40% - Accent3 13 8 2" xfId="18008" xr:uid="{A8270123-50E7-4FC9-95E4-0412DACBF055}"/>
    <cellStyle name="40% - Accent3 13 9" xfId="18009" xr:uid="{B2024BA1-79FB-44C6-8442-E16D85B3F6F7}"/>
    <cellStyle name="40% - Accent3 13 9 2" xfId="18010" xr:uid="{FE61C36B-7059-4185-A1CA-0A92979973D5}"/>
    <cellStyle name="40% - Accent3 14" xfId="18011" xr:uid="{19EC3508-A434-4FDC-88C8-C53C5848CEC5}"/>
    <cellStyle name="40% - Accent3 14 10" xfId="18012" xr:uid="{2FA7E6AD-9095-4697-8BC8-891935274D18}"/>
    <cellStyle name="40% - Accent3 14 2" xfId="18013" xr:uid="{AE660F58-F0B8-4BAB-A437-889BCBF9F738}"/>
    <cellStyle name="40% - Accent3 14 2 2" xfId="18014" xr:uid="{D4024B2D-1BBA-4F99-AA95-C494E1CC213D}"/>
    <cellStyle name="40% - Accent3 14 2 2 2" xfId="18015" xr:uid="{005F2FFE-C5E0-48E6-BA94-A5DE34C4F12B}"/>
    <cellStyle name="40% - Accent3 14 2 2 2 2" xfId="18016" xr:uid="{27F8DBB6-B205-4224-8746-EF4728C1E2D6}"/>
    <cellStyle name="40% - Accent3 14 2 2 3" xfId="18017" xr:uid="{37744743-90BE-4425-AEE0-7901C3FB62D0}"/>
    <cellStyle name="40% - Accent3 14 2 2 3 2" xfId="18018" xr:uid="{AA222843-8559-4D50-A71B-651872F85830}"/>
    <cellStyle name="40% - Accent3 14 2 2 4" xfId="18019" xr:uid="{4AF14859-CAC2-4D2E-A0A5-22C94D1B2DA4}"/>
    <cellStyle name="40% - Accent3 14 2 3" xfId="18020" xr:uid="{D59852DA-16E8-4842-8797-67C044D1F75E}"/>
    <cellStyle name="40% - Accent3 14 2 3 2" xfId="18021" xr:uid="{B84EB4F7-644A-4CCC-A96F-6A2BBF9283B6}"/>
    <cellStyle name="40% - Accent3 14 2 4" xfId="18022" xr:uid="{B159609D-73A1-454A-AA0A-F7905D0884A2}"/>
    <cellStyle name="40% - Accent3 14 2 4 2" xfId="18023" xr:uid="{633F32EA-1D41-4EDE-8234-C7E920113954}"/>
    <cellStyle name="40% - Accent3 14 2 5" xfId="18024" xr:uid="{8DE6FE5C-7F0E-4E45-AF36-9F676E7056D2}"/>
    <cellStyle name="40% - Accent3 14 2 5 2" xfId="18025" xr:uid="{17B05A1E-14D9-44DB-8A36-045F2AD4F6BF}"/>
    <cellStyle name="40% - Accent3 14 2 6" xfId="18026" xr:uid="{E80CE768-A1C6-4DE6-9424-24669317AD48}"/>
    <cellStyle name="40% - Accent3 14 2 6 2" xfId="18027" xr:uid="{6CF07A08-6A6D-4BAC-89A3-D9D51E7DB202}"/>
    <cellStyle name="40% - Accent3 14 2 7" xfId="18028" xr:uid="{AD9B4736-DE4B-41BD-9AF4-ABB6D6769F69}"/>
    <cellStyle name="40% - Accent3 14 2 7 2" xfId="18029" xr:uid="{27D40B73-0AB4-44A2-A97D-21D674ACC1BE}"/>
    <cellStyle name="40% - Accent3 14 2 8" xfId="18030" xr:uid="{0CC334C6-4CE4-4B86-9949-5386688E3174}"/>
    <cellStyle name="40% - Accent3 14 3" xfId="18031" xr:uid="{42F61FF6-19B9-4E5D-9FAB-91A39C0040CF}"/>
    <cellStyle name="40% - Accent3 14 3 2" xfId="18032" xr:uid="{3A336FCC-78C2-4A5A-B0BC-D06618FD85B0}"/>
    <cellStyle name="40% - Accent3 14 3 2 2" xfId="18033" xr:uid="{EB78EF3D-B3A1-4CC7-AB07-732243B90F15}"/>
    <cellStyle name="40% - Accent3 14 3 2 2 2" xfId="18034" xr:uid="{DB5AD932-9AB2-4002-948E-C3C9F37DDE37}"/>
    <cellStyle name="40% - Accent3 14 3 2 3" xfId="18035" xr:uid="{B9014B1D-9AF4-4B7D-A9C0-A5E7FEB7DF02}"/>
    <cellStyle name="40% - Accent3 14 3 2 3 2" xfId="18036" xr:uid="{9B2E4AC7-F3F9-4467-AC93-2A62E4FCBF5B}"/>
    <cellStyle name="40% - Accent3 14 3 2 4" xfId="18037" xr:uid="{B2E52EA7-6491-48B7-8D85-9D92C941B36B}"/>
    <cellStyle name="40% - Accent3 14 3 3" xfId="18038" xr:uid="{41C032E4-8D82-40E4-AD92-E95A8C6CC4A2}"/>
    <cellStyle name="40% - Accent3 14 3 3 2" xfId="18039" xr:uid="{0F53A374-3FA6-4FF5-89A1-8F3A1839B7E9}"/>
    <cellStyle name="40% - Accent3 14 3 4" xfId="18040" xr:uid="{89866258-0410-40DB-B1A8-B6A93A9DD01A}"/>
    <cellStyle name="40% - Accent3 14 3 4 2" xfId="18041" xr:uid="{E6AF0A3A-2C94-47C8-AD98-4FDEE704E786}"/>
    <cellStyle name="40% - Accent3 14 3 5" xfId="18042" xr:uid="{20E9D827-27CD-4D01-AC66-40A78ABBE510}"/>
    <cellStyle name="40% - Accent3 14 3 5 2" xfId="18043" xr:uid="{DEC3AD60-15A2-4F5C-A8A9-F6062F42706B}"/>
    <cellStyle name="40% - Accent3 14 3 6" xfId="18044" xr:uid="{BEB7DA5B-22DE-468E-B7BE-9046CD2A3C02}"/>
    <cellStyle name="40% - Accent3 14 4" xfId="18045" xr:uid="{41B15282-C053-4F33-90A1-3FF536DD1729}"/>
    <cellStyle name="40% - Accent3 14 4 2" xfId="18046" xr:uid="{AD7FCF7A-94A2-4F06-A43F-73D4ADC1B901}"/>
    <cellStyle name="40% - Accent3 14 4 2 2" xfId="18047" xr:uid="{D456F866-3CA2-4F9E-BB24-22A65B85BD57}"/>
    <cellStyle name="40% - Accent3 14 4 3" xfId="18048" xr:uid="{01C2FB9F-6964-4880-B9F7-7F2E9EC2F2DE}"/>
    <cellStyle name="40% - Accent3 14 4 3 2" xfId="18049" xr:uid="{0802D943-7163-47AE-BD6A-613D3F1E9CA5}"/>
    <cellStyle name="40% - Accent3 14 4 4" xfId="18050" xr:uid="{885C9110-10BD-4AB0-AEC5-8AF272BCDB8E}"/>
    <cellStyle name="40% - Accent3 14 5" xfId="18051" xr:uid="{46919102-E0A3-4AFF-AB94-A76607E7B0E5}"/>
    <cellStyle name="40% - Accent3 14 5 2" xfId="18052" xr:uid="{27CFA9D7-7656-4DB8-B2F1-5DF002B6C9FB}"/>
    <cellStyle name="40% - Accent3 14 6" xfId="18053" xr:uid="{117D36E4-F636-4B43-8C88-C4035C38BFCD}"/>
    <cellStyle name="40% - Accent3 14 6 2" xfId="18054" xr:uid="{884DE02D-C7B6-4982-B9AA-A5DC3FF4C1CB}"/>
    <cellStyle name="40% - Accent3 14 7" xfId="18055" xr:uid="{FD134568-43F1-45FD-B97C-7FFD55FD8A69}"/>
    <cellStyle name="40% - Accent3 14 7 2" xfId="18056" xr:uid="{B4D7961B-BF3D-4904-8FF5-FFA8CE261FF3}"/>
    <cellStyle name="40% - Accent3 14 8" xfId="18057" xr:uid="{0C2DEEF3-ACFA-469E-B75D-882E5423A77C}"/>
    <cellStyle name="40% - Accent3 14 8 2" xfId="18058" xr:uid="{14743D05-3F68-4B52-88EF-255D141053D4}"/>
    <cellStyle name="40% - Accent3 14 9" xfId="18059" xr:uid="{9CFA817A-9B7B-4409-B230-0C276FE23BC6}"/>
    <cellStyle name="40% - Accent3 14 9 2" xfId="18060" xr:uid="{7CBF7729-E2FD-409D-AAB0-EA87967974CD}"/>
    <cellStyle name="40% - Accent3 15" xfId="18061" xr:uid="{12135D93-4F67-4944-9716-68B9CA85ADC6}"/>
    <cellStyle name="40% - Accent3 15 10" xfId="18062" xr:uid="{0DCAD8FB-5A92-4400-8970-3C46012F4FEF}"/>
    <cellStyle name="40% - Accent3 15 2" xfId="18063" xr:uid="{94CC5C2C-E028-4461-9977-CC52BF96E5C1}"/>
    <cellStyle name="40% - Accent3 15 2 2" xfId="18064" xr:uid="{E36DF303-879F-4D3F-8703-E2E97B3F44C2}"/>
    <cellStyle name="40% - Accent3 15 2 2 2" xfId="18065" xr:uid="{C955FC7F-D739-493A-B020-54A3B4FEF83E}"/>
    <cellStyle name="40% - Accent3 15 2 2 2 2" xfId="18066" xr:uid="{3C40F304-5660-48D8-9FD8-24F2A62A1DC7}"/>
    <cellStyle name="40% - Accent3 15 2 2 3" xfId="18067" xr:uid="{93F1795C-B601-4C7C-B6A7-39389D70735D}"/>
    <cellStyle name="40% - Accent3 15 2 2 3 2" xfId="18068" xr:uid="{E7367D41-B352-43C9-BA0D-836785B3AD97}"/>
    <cellStyle name="40% - Accent3 15 2 2 4" xfId="18069" xr:uid="{3FD9D1BC-B966-4C37-8345-A1E55F889B5F}"/>
    <cellStyle name="40% - Accent3 15 2 3" xfId="18070" xr:uid="{C8BD9126-A2C0-492A-AE8D-EA0D83B2C977}"/>
    <cellStyle name="40% - Accent3 15 2 3 2" xfId="18071" xr:uid="{BBDF1257-EECA-41A6-AA3A-F0BAF9810E5B}"/>
    <cellStyle name="40% - Accent3 15 2 4" xfId="18072" xr:uid="{CF004058-64A8-4D00-BFC5-EC73AE675826}"/>
    <cellStyle name="40% - Accent3 15 2 4 2" xfId="18073" xr:uid="{679EDC57-1CD1-489B-9F6F-8F507E2B813A}"/>
    <cellStyle name="40% - Accent3 15 2 5" xfId="18074" xr:uid="{25C4F3DD-2FA7-46E8-A2E3-BE91A0412E96}"/>
    <cellStyle name="40% - Accent3 15 2 5 2" xfId="18075" xr:uid="{911FCB1C-2AFF-4AE2-9B74-191CC1ACFB48}"/>
    <cellStyle name="40% - Accent3 15 2 6" xfId="18076" xr:uid="{6F720406-7C92-49DD-BE99-00518E44AA85}"/>
    <cellStyle name="40% - Accent3 15 2 6 2" xfId="18077" xr:uid="{3AB52B37-3DFA-40B6-BCEE-9AE5104622CE}"/>
    <cellStyle name="40% - Accent3 15 2 7" xfId="18078" xr:uid="{60622C67-7147-48EA-842B-F5D58C50383B}"/>
    <cellStyle name="40% - Accent3 15 2 7 2" xfId="18079" xr:uid="{7D8A5276-D34D-4631-BEE0-D25943E23D2B}"/>
    <cellStyle name="40% - Accent3 15 2 8" xfId="18080" xr:uid="{D2E8FBB9-F1A5-4483-A5B7-D840E698763E}"/>
    <cellStyle name="40% - Accent3 15 3" xfId="18081" xr:uid="{ED82C829-4F34-45AB-8650-5E8A51A44752}"/>
    <cellStyle name="40% - Accent3 15 3 2" xfId="18082" xr:uid="{9ADC05BB-5EB6-4BF2-A346-6F1B93882896}"/>
    <cellStyle name="40% - Accent3 15 3 2 2" xfId="18083" xr:uid="{34AB23FA-9433-49A5-A50D-36F14BBAEBED}"/>
    <cellStyle name="40% - Accent3 15 3 2 2 2" xfId="18084" xr:uid="{CB66947A-971F-4F20-BD52-5ACBCE903EED}"/>
    <cellStyle name="40% - Accent3 15 3 2 3" xfId="18085" xr:uid="{D34058DE-B57D-400D-895A-7AFC00525942}"/>
    <cellStyle name="40% - Accent3 15 3 2 3 2" xfId="18086" xr:uid="{E75834CB-5244-4323-85C4-9E7F9364C21C}"/>
    <cellStyle name="40% - Accent3 15 3 2 4" xfId="18087" xr:uid="{D73CCEAE-28A5-4195-AEA1-5292BC82E359}"/>
    <cellStyle name="40% - Accent3 15 3 3" xfId="18088" xr:uid="{715B7B1D-DAB1-441F-ACFC-3BFD60F3ABC9}"/>
    <cellStyle name="40% - Accent3 15 3 3 2" xfId="18089" xr:uid="{A985CC8E-2D94-4EB0-92C5-263A9CBDEB18}"/>
    <cellStyle name="40% - Accent3 15 3 4" xfId="18090" xr:uid="{705D6BCF-4A6B-48BB-B273-BBC3D7AFF9EC}"/>
    <cellStyle name="40% - Accent3 15 3 4 2" xfId="18091" xr:uid="{F0214282-5E13-4C1B-85C8-788995F641D5}"/>
    <cellStyle name="40% - Accent3 15 3 5" xfId="18092" xr:uid="{C1B7FA08-60EE-4334-9720-BD2F80FED340}"/>
    <cellStyle name="40% - Accent3 15 3 5 2" xfId="18093" xr:uid="{A2D038DB-1F9A-4CB1-809C-7DA05AF74278}"/>
    <cellStyle name="40% - Accent3 15 3 6" xfId="18094" xr:uid="{168D24F1-2D2F-47BE-BB84-D951D974284B}"/>
    <cellStyle name="40% - Accent3 15 4" xfId="18095" xr:uid="{728F7148-FC7F-40AE-AC9B-0D52818D68BA}"/>
    <cellStyle name="40% - Accent3 15 4 2" xfId="18096" xr:uid="{2C758909-CCDA-45C8-B53A-1E1ADC3FA7E5}"/>
    <cellStyle name="40% - Accent3 15 4 2 2" xfId="18097" xr:uid="{3A35C81E-52F7-411A-BDF0-43986A029176}"/>
    <cellStyle name="40% - Accent3 15 4 3" xfId="18098" xr:uid="{843A3DC7-DF15-4812-A66D-4B63D4CCEE13}"/>
    <cellStyle name="40% - Accent3 15 4 3 2" xfId="18099" xr:uid="{E0E3F4D8-3BE5-42AE-B3F7-EAD5D8AF0B25}"/>
    <cellStyle name="40% - Accent3 15 4 4" xfId="18100" xr:uid="{E26016A0-AF91-48C5-880F-7D2BD83D2BE7}"/>
    <cellStyle name="40% - Accent3 15 5" xfId="18101" xr:uid="{99042169-F427-41B8-8104-1240234A7A2C}"/>
    <cellStyle name="40% - Accent3 15 5 2" xfId="18102" xr:uid="{A6995F67-8422-4413-90BD-4A178215C85E}"/>
    <cellStyle name="40% - Accent3 15 6" xfId="18103" xr:uid="{1016BDFF-225A-449C-A67E-A9A97E70CAA0}"/>
    <cellStyle name="40% - Accent3 15 6 2" xfId="18104" xr:uid="{7422B5FC-E071-4458-BAB0-E35CB7A95694}"/>
    <cellStyle name="40% - Accent3 15 7" xfId="18105" xr:uid="{7C36917B-A162-4239-B644-B6D29D61D6D3}"/>
    <cellStyle name="40% - Accent3 15 7 2" xfId="18106" xr:uid="{D1A1C29B-C658-437D-8A87-5EB02F520248}"/>
    <cellStyle name="40% - Accent3 15 8" xfId="18107" xr:uid="{E5C34ADE-AECF-4DA7-9BA0-C43C0DF526C0}"/>
    <cellStyle name="40% - Accent3 15 8 2" xfId="18108" xr:uid="{BB101318-BFF2-47EC-A3C6-6587D8E60C1B}"/>
    <cellStyle name="40% - Accent3 15 9" xfId="18109" xr:uid="{E33C84E9-602D-48A0-A2BE-FDD2111BB773}"/>
    <cellStyle name="40% - Accent3 15 9 2" xfId="18110" xr:uid="{BBE9F1E2-125B-40B5-9CD8-C84C90752875}"/>
    <cellStyle name="40% - Accent3 16" xfId="18111" xr:uid="{CCAA6B7F-0C1F-42EB-B4C2-DC7AA2364DF8}"/>
    <cellStyle name="40% - Accent3 16 10" xfId="18112" xr:uid="{D991387E-338B-48A4-9F81-6DD20A5CD81C}"/>
    <cellStyle name="40% - Accent3 16 2" xfId="18113" xr:uid="{4552D0BA-366A-49E1-A91D-4FC80F724658}"/>
    <cellStyle name="40% - Accent3 16 2 2" xfId="18114" xr:uid="{C9AADECA-53CE-499C-9E8B-C7A34891771E}"/>
    <cellStyle name="40% - Accent3 16 2 2 2" xfId="18115" xr:uid="{DE2DDA47-C6EB-48ED-8850-04691A7BC074}"/>
    <cellStyle name="40% - Accent3 16 2 2 2 2" xfId="18116" xr:uid="{E4719FC2-BE1E-45B6-9DB7-6A6C83AEED08}"/>
    <cellStyle name="40% - Accent3 16 2 2 3" xfId="18117" xr:uid="{6E2F3E49-0A8C-45D6-830D-F7C39E00AA4C}"/>
    <cellStyle name="40% - Accent3 16 2 2 3 2" xfId="18118" xr:uid="{6B947FFA-AB31-4FFA-AE8D-921A140276F1}"/>
    <cellStyle name="40% - Accent3 16 2 2 4" xfId="18119" xr:uid="{B074ED30-A2AA-4101-89AA-E155965559BA}"/>
    <cellStyle name="40% - Accent3 16 2 3" xfId="18120" xr:uid="{03AD5538-A643-4B1D-9F95-1A5960FAD201}"/>
    <cellStyle name="40% - Accent3 16 2 3 2" xfId="18121" xr:uid="{486E8B36-A43E-4E1B-A6E9-BC5543912896}"/>
    <cellStyle name="40% - Accent3 16 2 4" xfId="18122" xr:uid="{3569C121-3D9B-427D-8633-E83F84DE37B1}"/>
    <cellStyle name="40% - Accent3 16 2 4 2" xfId="18123" xr:uid="{74F0B67A-18F7-4786-B8F0-9FB0A7959EEC}"/>
    <cellStyle name="40% - Accent3 16 2 5" xfId="18124" xr:uid="{04EDA007-DD93-455C-A10B-5ED4AAD90A05}"/>
    <cellStyle name="40% - Accent3 16 2 5 2" xfId="18125" xr:uid="{C394BA0B-0A4C-450F-AA52-65AFE10FC120}"/>
    <cellStyle name="40% - Accent3 16 2 6" xfId="18126" xr:uid="{B977109D-DB48-43AC-B57C-6A31E7936D06}"/>
    <cellStyle name="40% - Accent3 16 2 6 2" xfId="18127" xr:uid="{DAAA9328-F4DD-494B-8A07-1F4DDFFBF8FD}"/>
    <cellStyle name="40% - Accent3 16 2 7" xfId="18128" xr:uid="{2CAFB632-4FA0-49F8-AC0F-B698F3C56957}"/>
    <cellStyle name="40% - Accent3 16 2 7 2" xfId="18129" xr:uid="{4DE48C3C-F0EA-40D6-9556-FAE01146DAF2}"/>
    <cellStyle name="40% - Accent3 16 2 8" xfId="18130" xr:uid="{A133EBAA-D61E-4224-89F5-79C04CAA76F6}"/>
    <cellStyle name="40% - Accent3 16 3" xfId="18131" xr:uid="{81D9B783-7FE0-415F-9CEA-830D71B8D474}"/>
    <cellStyle name="40% - Accent3 16 3 2" xfId="18132" xr:uid="{07010073-6B5E-45E0-86C5-2531B3EE0171}"/>
    <cellStyle name="40% - Accent3 16 3 2 2" xfId="18133" xr:uid="{EF47B4FF-23A9-4136-B176-3C81A77A7C48}"/>
    <cellStyle name="40% - Accent3 16 3 2 2 2" xfId="18134" xr:uid="{635EE345-895D-43C5-AA01-41C37EEFF8B9}"/>
    <cellStyle name="40% - Accent3 16 3 2 3" xfId="18135" xr:uid="{018D44D7-F109-45AF-BDB8-6C32FC267519}"/>
    <cellStyle name="40% - Accent3 16 3 2 3 2" xfId="18136" xr:uid="{71A8D8DF-D5BD-4AA9-A625-4AA3812081D2}"/>
    <cellStyle name="40% - Accent3 16 3 2 4" xfId="18137" xr:uid="{5AC353D1-E2D5-4AF8-B5D1-FA730DBE6181}"/>
    <cellStyle name="40% - Accent3 16 3 3" xfId="18138" xr:uid="{1B59DC82-CDCC-43A9-B7C3-B1A6AE925D06}"/>
    <cellStyle name="40% - Accent3 16 3 3 2" xfId="18139" xr:uid="{681A7001-F37B-459E-91AA-677750AB3786}"/>
    <cellStyle name="40% - Accent3 16 3 4" xfId="18140" xr:uid="{045621F4-786A-4414-8D35-F9CDF5A5807E}"/>
    <cellStyle name="40% - Accent3 16 3 4 2" xfId="18141" xr:uid="{EEB0A44F-6258-4B69-AB66-81CE2DB35E44}"/>
    <cellStyle name="40% - Accent3 16 3 5" xfId="18142" xr:uid="{B1222BBB-5F42-4A6A-9FE3-432B14F2BEE7}"/>
    <cellStyle name="40% - Accent3 16 3 5 2" xfId="18143" xr:uid="{7C24CCC6-6CD2-4AB9-B0FC-E2AEB5A5113F}"/>
    <cellStyle name="40% - Accent3 16 3 6" xfId="18144" xr:uid="{71418588-2D01-4EE8-9F4C-0A8946D472A9}"/>
    <cellStyle name="40% - Accent3 16 4" xfId="18145" xr:uid="{DC714511-C360-4875-B7FB-784EC74E80C2}"/>
    <cellStyle name="40% - Accent3 16 4 2" xfId="18146" xr:uid="{3A3F1F45-7B60-4ED3-8DF8-099181AB4A5E}"/>
    <cellStyle name="40% - Accent3 16 4 2 2" xfId="18147" xr:uid="{38D59E48-4966-44B4-9FE1-3121EBB90496}"/>
    <cellStyle name="40% - Accent3 16 4 3" xfId="18148" xr:uid="{AD66036A-53CC-4EBB-B705-7668D310C966}"/>
    <cellStyle name="40% - Accent3 16 4 3 2" xfId="18149" xr:uid="{62E47740-297F-499C-AE17-6D16256A70D3}"/>
    <cellStyle name="40% - Accent3 16 4 4" xfId="18150" xr:uid="{57D1B9A4-D1CC-40CE-85CA-3DC96FA83E6D}"/>
    <cellStyle name="40% - Accent3 16 5" xfId="18151" xr:uid="{6E74A5A9-A934-47FD-97BC-26533719DCB0}"/>
    <cellStyle name="40% - Accent3 16 5 2" xfId="18152" xr:uid="{88D3E696-A208-41D3-90C7-1480DE5D36EA}"/>
    <cellStyle name="40% - Accent3 16 6" xfId="18153" xr:uid="{971CB62E-88FC-4FAD-8BBC-8C342DAF20DC}"/>
    <cellStyle name="40% - Accent3 16 6 2" xfId="18154" xr:uid="{10A114D4-B612-4C63-AE5D-1E105DA82A47}"/>
    <cellStyle name="40% - Accent3 16 7" xfId="18155" xr:uid="{3A047F40-B97A-45E9-A2B3-8E4AF10E8247}"/>
    <cellStyle name="40% - Accent3 16 7 2" xfId="18156" xr:uid="{A353C600-7B0D-452B-8E51-1C63AE25D962}"/>
    <cellStyle name="40% - Accent3 16 8" xfId="18157" xr:uid="{B877EADA-73FB-4EB1-80BB-E17B2EC72261}"/>
    <cellStyle name="40% - Accent3 16 8 2" xfId="18158" xr:uid="{74BEF77B-D84E-424D-9D0D-0A28D5120448}"/>
    <cellStyle name="40% - Accent3 16 9" xfId="18159" xr:uid="{6BC0C9CC-6260-49AC-8A4B-F424F57A4FE4}"/>
    <cellStyle name="40% - Accent3 16 9 2" xfId="18160" xr:uid="{664301D4-D2F4-4AE6-8F19-70CCC2CD719A}"/>
    <cellStyle name="40% - Accent3 17" xfId="18161" xr:uid="{3FACF3B6-752D-4939-975F-0E323037AC13}"/>
    <cellStyle name="40% - Accent3 17 2" xfId="18162" xr:uid="{5B75B69E-6DB4-4E36-A176-40F5B0E13B7C}"/>
    <cellStyle name="40% - Accent3 17 2 2" xfId="18163" xr:uid="{1EB26C9E-04F1-4893-8896-AF72DCDCE751}"/>
    <cellStyle name="40% - Accent3 17 2 2 2" xfId="18164" xr:uid="{AA676E4F-DA92-430A-A6D9-E7861C6E3063}"/>
    <cellStyle name="40% - Accent3 17 2 3" xfId="18165" xr:uid="{D6A72659-9DFA-4A06-82AB-BEF7B8EDD9AE}"/>
    <cellStyle name="40% - Accent3 17 2 3 2" xfId="18166" xr:uid="{91F33021-73D5-4CEA-BE18-7BE81B7DB3F1}"/>
    <cellStyle name="40% - Accent3 17 2 4" xfId="18167" xr:uid="{48128CA0-6842-4A81-9432-161FC39D6080}"/>
    <cellStyle name="40% - Accent3 17 2 4 2" xfId="18168" xr:uid="{C0CD1FBB-54D2-4EFF-992A-1A95C47F2C55}"/>
    <cellStyle name="40% - Accent3 17 2 5" xfId="18169" xr:uid="{D10244D2-CD91-4B86-AE86-2552AE20C100}"/>
    <cellStyle name="40% - Accent3 17 2 5 2" xfId="18170" xr:uid="{07B604EA-A2E3-410C-BC20-C5FE15F55D9C}"/>
    <cellStyle name="40% - Accent3 17 2 6" xfId="18171" xr:uid="{2835CCE3-7239-4846-8A48-000211ADA39B}"/>
    <cellStyle name="40% - Accent3 17 3" xfId="18172" xr:uid="{C042DA80-B56B-4D54-9730-9D3334DCA599}"/>
    <cellStyle name="40% - Accent3 17 3 2" xfId="18173" xr:uid="{242C4580-45EC-4C0A-9DEC-E50AC815D2BF}"/>
    <cellStyle name="40% - Accent3 17 4" xfId="18174" xr:uid="{4AFB4C78-C945-4499-8986-1CC4F3D1F372}"/>
    <cellStyle name="40% - Accent3 17 4 2" xfId="18175" xr:uid="{942AD804-C685-49D6-994E-7255C901A6DD}"/>
    <cellStyle name="40% - Accent3 17 5" xfId="18176" xr:uid="{6A2A541C-CDFF-4614-A9C2-D0DA34A28247}"/>
    <cellStyle name="40% - Accent3 17 5 2" xfId="18177" xr:uid="{24710808-F4D7-4832-9A47-C7AD52638688}"/>
    <cellStyle name="40% - Accent3 17 6" xfId="18178" xr:uid="{37D5E58F-8EA9-45EC-824B-8987527680D8}"/>
    <cellStyle name="40% - Accent3 17 6 2" xfId="18179" xr:uid="{937C6E8A-90DD-4507-8B91-F43F07FB4F6D}"/>
    <cellStyle name="40% - Accent3 17 7" xfId="18180" xr:uid="{1C3E7184-4458-426A-BF6B-607350084C5E}"/>
    <cellStyle name="40% - Accent3 17 7 2" xfId="18181" xr:uid="{784FBE0F-1F4C-4C3A-B28E-5B63FAC18438}"/>
    <cellStyle name="40% - Accent3 17 8" xfId="18182" xr:uid="{AE203935-D06D-41AD-985D-A42959191C8F}"/>
    <cellStyle name="40% - Accent3 18" xfId="18183" xr:uid="{770D8010-5E5D-4367-9567-1D83BEC38598}"/>
    <cellStyle name="40% - Accent3 18 2" xfId="18184" xr:uid="{3A355AD6-AD34-41F0-875B-BBA032AFCBF6}"/>
    <cellStyle name="40% - Accent3 18 2 2" xfId="18185" xr:uid="{465B988E-E2B3-4490-A8EC-FE39EACA8375}"/>
    <cellStyle name="40% - Accent3 18 2 2 2" xfId="18186" xr:uid="{16D8234F-5125-4C2B-AFEC-F01378066AB3}"/>
    <cellStyle name="40% - Accent3 18 2 3" xfId="18187" xr:uid="{CFB28993-17B2-496C-BFDF-5B32AB5D9D3B}"/>
    <cellStyle name="40% - Accent3 18 2 3 2" xfId="18188" xr:uid="{A076F3C6-3417-413A-95B6-C9CE755C6693}"/>
    <cellStyle name="40% - Accent3 18 2 4" xfId="18189" xr:uid="{5F558006-34C8-4214-BC8E-F6436BFCC241}"/>
    <cellStyle name="40% - Accent3 18 3" xfId="18190" xr:uid="{D5780109-F1F0-4222-85CF-1C2C3753182F}"/>
    <cellStyle name="40% - Accent3 18 3 2" xfId="18191" xr:uid="{02A817FA-E2AE-4544-8224-FCEEC3AFB779}"/>
    <cellStyle name="40% - Accent3 18 4" xfId="18192" xr:uid="{483989FC-5B7C-40D8-9F95-F23B563CB99B}"/>
    <cellStyle name="40% - Accent3 18 4 2" xfId="18193" xr:uid="{030CD472-B047-4581-95BF-7DE97283FB54}"/>
    <cellStyle name="40% - Accent3 18 5" xfId="18194" xr:uid="{CC35B628-EE2B-4B6D-A596-9B8AC5865A2D}"/>
    <cellStyle name="40% - Accent3 18 5 2" xfId="18195" xr:uid="{B5FCF4E4-DFC0-49B6-883F-2BE8FA43F8BF}"/>
    <cellStyle name="40% - Accent3 18 6" xfId="18196" xr:uid="{886D463B-46F3-43FD-8B03-BC81BF9725B6}"/>
    <cellStyle name="40% - Accent3 18 6 2" xfId="18197" xr:uid="{D74784C6-232A-4C58-931A-1F52A24A7CC5}"/>
    <cellStyle name="40% - Accent3 18 7" xfId="18198" xr:uid="{792B60EE-99D4-4B4F-8E4A-8D33762E8F8A}"/>
    <cellStyle name="40% - Accent3 18 7 2" xfId="18199" xr:uid="{8A7C935C-C6DE-4356-AA9B-36C07C43A9C2}"/>
    <cellStyle name="40% - Accent3 18 8" xfId="18200" xr:uid="{779D503E-E1D0-40F2-A262-7FBFB97AFF1F}"/>
    <cellStyle name="40% - Accent3 19" xfId="18201" xr:uid="{570BD79A-4565-4A69-8657-F24113A6C3F1}"/>
    <cellStyle name="40% - Accent3 19 2" xfId="18202" xr:uid="{E7FFFB8A-3208-40B0-8893-74215E8AA8A5}"/>
    <cellStyle name="40% - Accent3 19 2 2" xfId="18203" xr:uid="{0ABE8555-EB75-47CA-AFCF-002AF4F76966}"/>
    <cellStyle name="40% - Accent3 19 3" xfId="18204" xr:uid="{B6A534A5-47CC-4161-AF64-515C6029C83C}"/>
    <cellStyle name="40% - Accent3 19 3 2" xfId="18205" xr:uid="{D7F6F007-B0E3-400F-A9AC-259485F9A792}"/>
    <cellStyle name="40% - Accent3 19 4" xfId="18206" xr:uid="{D3EB2D21-7D3C-43A2-8B83-38F90041C3ED}"/>
    <cellStyle name="40% - Accent3 19 4 2" xfId="18207" xr:uid="{0E1ADD8E-B01A-4E99-9D1D-8F9E20469C3C}"/>
    <cellStyle name="40% - Accent3 19 5" xfId="18208" xr:uid="{E98B3661-5512-40C5-A5FE-D739600AB570}"/>
    <cellStyle name="40% - Accent3 19 5 2" xfId="18209" xr:uid="{B061B5D4-5CB9-48B4-A7B9-DF4927C59F70}"/>
    <cellStyle name="40% - Accent3 19 6" xfId="18210" xr:uid="{92926AD6-1031-4D50-886A-622B86C60122}"/>
    <cellStyle name="40% - Accent3 19 6 2" xfId="18211" xr:uid="{BF331F43-5DA2-4127-8CAE-606C676A03C5}"/>
    <cellStyle name="40% - Accent3 19 7" xfId="18212" xr:uid="{EF73236C-FC77-4D6E-9794-E6E694E22B89}"/>
    <cellStyle name="40% - Accent3 2" xfId="18213" xr:uid="{23CEF45B-1012-4CB9-895A-BE1DAB19C945}"/>
    <cellStyle name="40% - Accent3 2 10" xfId="18214" xr:uid="{069103D3-CE28-4C50-B329-6A455834CA1C}"/>
    <cellStyle name="40% - Accent3 2 10 2" xfId="18215" xr:uid="{427ED050-42BE-4408-A77D-453B6CF4665E}"/>
    <cellStyle name="40% - Accent3 2 11" xfId="18216" xr:uid="{DD14FF76-0875-4AD0-A9E9-D9C5AA31595A}"/>
    <cellStyle name="40% - Accent3 2 11 2" xfId="18217" xr:uid="{4B4CF698-6E2B-497A-B7C5-65331EEE776B}"/>
    <cellStyle name="40% - Accent3 2 12" xfId="18218" xr:uid="{FD0A79E8-BB46-42B0-826B-3E84B079C161}"/>
    <cellStyle name="40% - Accent3 2 12 2" xfId="18219" xr:uid="{65806815-7669-4C72-944F-61AC52322820}"/>
    <cellStyle name="40% - Accent3 2 13" xfId="18220" xr:uid="{484EC582-47F7-4E76-8CC4-7184E9C340FE}"/>
    <cellStyle name="40% - Accent3 2 13 2" xfId="18221" xr:uid="{FFEAD444-2E5F-437E-B009-4729C32E5C5B}"/>
    <cellStyle name="40% - Accent3 2 14" xfId="18222" xr:uid="{7E7796A1-12FC-438B-A5C9-190E1C9D5C0D}"/>
    <cellStyle name="40% - Accent3 2 14 2" xfId="18223" xr:uid="{D683940B-2E88-4FAB-8E09-BA9E3E637D5E}"/>
    <cellStyle name="40% - Accent3 2 15" xfId="18224" xr:uid="{38810CFA-0009-4BDF-8205-94AD18DA0D3F}"/>
    <cellStyle name="40% - Accent3 2 15 2" xfId="18225" xr:uid="{D6527F67-62EC-49B8-9BEF-552321110E49}"/>
    <cellStyle name="40% - Accent3 2 16" xfId="18226" xr:uid="{1576224E-DC18-484E-81B7-033A0B3E8F53}"/>
    <cellStyle name="40% - Accent3 2 17" xfId="18227" xr:uid="{6834DD4B-AC86-400B-A0D3-039BC0E2F584}"/>
    <cellStyle name="40% - Accent3 2 2" xfId="18228" xr:uid="{C1C377A7-806E-453F-BF50-1B1FEF4AB65F}"/>
    <cellStyle name="40% - Accent3 2 2 10" xfId="18229" xr:uid="{53920C59-412E-4832-AD7E-FAC45E7811FC}"/>
    <cellStyle name="40% - Accent3 2 2 10 2" xfId="18230" xr:uid="{3297535E-EABF-4BC8-842F-E6423BFE3847}"/>
    <cellStyle name="40% - Accent3 2 2 11" xfId="18231" xr:uid="{DC678CC9-7F92-46AC-BB84-7C7429CEDE8B}"/>
    <cellStyle name="40% - Accent3 2 2 11 2" xfId="18232" xr:uid="{56AFAB96-4B51-40A9-84B4-C45B8B724137}"/>
    <cellStyle name="40% - Accent3 2 2 12" xfId="18233" xr:uid="{95FFA809-D4D8-4A1C-ABFD-D75DAB026950}"/>
    <cellStyle name="40% - Accent3 2 2 2" xfId="18234" xr:uid="{88C395DC-463D-4E50-8525-88DF6653B108}"/>
    <cellStyle name="40% - Accent3 2 2 2 10" xfId="18235" xr:uid="{0F5832DC-9EBD-4171-B559-CF745CFB789F}"/>
    <cellStyle name="40% - Accent3 2 2 2 2" xfId="18236" xr:uid="{2C85BE19-B208-4A01-AA96-62E73D9B9FAE}"/>
    <cellStyle name="40% - Accent3 2 2 2 2 2" xfId="18237" xr:uid="{E7C4C850-FF99-4DF7-93CB-84C926D2F6AD}"/>
    <cellStyle name="40% - Accent3 2 2 2 2 2 2" xfId="18238" xr:uid="{B16FB5AC-1ECD-4834-A7EF-90DB6BF548DA}"/>
    <cellStyle name="40% - Accent3 2 2 2 2 2 2 2" xfId="18239" xr:uid="{A9AB1805-F6BD-4D03-9BE1-C2DFA7C3AA33}"/>
    <cellStyle name="40% - Accent3 2 2 2 2 2 3" xfId="18240" xr:uid="{E3B16F11-7C9C-4000-ABC2-316443E175D7}"/>
    <cellStyle name="40% - Accent3 2 2 2 2 2 3 2" xfId="18241" xr:uid="{A4635E6F-EF8E-41E8-B071-D89F17B2CB74}"/>
    <cellStyle name="40% - Accent3 2 2 2 2 2 4" xfId="18242" xr:uid="{96CFF561-5A7F-4D9F-9584-5F5C762E16E1}"/>
    <cellStyle name="40% - Accent3 2 2 2 2 3" xfId="18243" xr:uid="{890CCE72-57DA-49CE-AC14-E05B7DC24BA4}"/>
    <cellStyle name="40% - Accent3 2 2 2 2 3 2" xfId="18244" xr:uid="{271DB8E1-1D64-4842-841C-0050910839ED}"/>
    <cellStyle name="40% - Accent3 2 2 2 2 4" xfId="18245" xr:uid="{176D6069-A53E-4BE9-B08E-90BBE9669638}"/>
    <cellStyle name="40% - Accent3 2 2 2 2 4 2" xfId="18246" xr:uid="{876674B2-7846-4029-8179-C563F307166A}"/>
    <cellStyle name="40% - Accent3 2 2 2 2 5" xfId="18247" xr:uid="{29453EE5-0946-4464-8033-33094FD69BF2}"/>
    <cellStyle name="40% - Accent3 2 2 2 2 5 2" xfId="18248" xr:uid="{02C820E6-A257-453F-82E8-6BA32EBBB2FB}"/>
    <cellStyle name="40% - Accent3 2 2 2 2 6" xfId="18249" xr:uid="{635F0B0D-7C76-486C-A8AD-FF95F62622A7}"/>
    <cellStyle name="40% - Accent3 2 2 2 3" xfId="18250" xr:uid="{9C145C86-55BA-4B6C-919F-43989461023A}"/>
    <cellStyle name="40% - Accent3 2 2 2 3 2" xfId="18251" xr:uid="{57C58942-53D6-4D47-BDC0-686449136BE6}"/>
    <cellStyle name="40% - Accent3 2 2 2 3 2 2" xfId="18252" xr:uid="{CFCC8E3E-46C7-4265-BCA4-FB7AA2AB9B84}"/>
    <cellStyle name="40% - Accent3 2 2 2 3 2 2 2" xfId="18253" xr:uid="{DFA8ECE4-8468-4FC0-92CB-243714C8A48E}"/>
    <cellStyle name="40% - Accent3 2 2 2 3 2 3" xfId="18254" xr:uid="{5631952C-40CA-46A7-B4E4-BB0B53E4E379}"/>
    <cellStyle name="40% - Accent3 2 2 2 3 2 3 2" xfId="18255" xr:uid="{7B231ED0-6423-455A-AC62-FFC744E8209A}"/>
    <cellStyle name="40% - Accent3 2 2 2 3 2 4" xfId="18256" xr:uid="{4F3BA560-8D02-4BDB-AB4A-21BF1A596F76}"/>
    <cellStyle name="40% - Accent3 2 2 2 3 3" xfId="18257" xr:uid="{DFFBE67F-7E7A-49B6-9722-2F919E0019E8}"/>
    <cellStyle name="40% - Accent3 2 2 2 3 3 2" xfId="18258" xr:uid="{AB03EDAC-676D-4024-8EA5-95687A3F9D25}"/>
    <cellStyle name="40% - Accent3 2 2 2 3 4" xfId="18259" xr:uid="{136996AD-C0A6-4CD3-BB72-B16AFC902C19}"/>
    <cellStyle name="40% - Accent3 2 2 2 3 4 2" xfId="18260" xr:uid="{251591EA-8609-4A58-AE73-69C652FCCA4A}"/>
    <cellStyle name="40% - Accent3 2 2 2 3 5" xfId="18261" xr:uid="{F4ACB0D4-19BB-4136-923D-B410C8E5A8BA}"/>
    <cellStyle name="40% - Accent3 2 2 2 3 5 2" xfId="18262" xr:uid="{47A20DD4-241D-4D36-9907-99A9B72329D3}"/>
    <cellStyle name="40% - Accent3 2 2 2 3 6" xfId="18263" xr:uid="{6F1BCAF4-A3CC-4466-A529-D789C002D112}"/>
    <cellStyle name="40% - Accent3 2 2 2 4" xfId="18264" xr:uid="{F6BC85BE-0BC6-4C75-8C0E-87F238451E59}"/>
    <cellStyle name="40% - Accent3 2 2 2 4 2" xfId="18265" xr:uid="{E3EC5C62-621A-4E7B-8431-D2E748C57436}"/>
    <cellStyle name="40% - Accent3 2 2 2 4 2 2" xfId="18266" xr:uid="{A9C6AF9A-EB28-45A3-A9AF-1DF8513957F6}"/>
    <cellStyle name="40% - Accent3 2 2 2 4 3" xfId="18267" xr:uid="{FAFF9E77-D0B8-4365-804D-C3113E6517BD}"/>
    <cellStyle name="40% - Accent3 2 2 2 4 3 2" xfId="18268" xr:uid="{3B5CC4DF-14BE-4923-8EBA-19AC4F207EF2}"/>
    <cellStyle name="40% - Accent3 2 2 2 4 4" xfId="18269" xr:uid="{4EA63983-D62A-4F73-B971-17530861F99B}"/>
    <cellStyle name="40% - Accent3 2 2 2 5" xfId="18270" xr:uid="{E3644490-CB46-42B4-9E27-9494F3F0E38F}"/>
    <cellStyle name="40% - Accent3 2 2 2 5 2" xfId="18271" xr:uid="{F303AA4F-5C1D-4B4E-8833-F58B0F04950F}"/>
    <cellStyle name="40% - Accent3 2 2 2 6" xfId="18272" xr:uid="{7899666A-A411-4FDB-96F4-3D6E158089D5}"/>
    <cellStyle name="40% - Accent3 2 2 2 6 2" xfId="18273" xr:uid="{C110E2C7-BCB8-438A-8730-6063C98DE4BE}"/>
    <cellStyle name="40% - Accent3 2 2 2 7" xfId="18274" xr:uid="{C1A2FB83-896C-434A-B83C-6C912CA20203}"/>
    <cellStyle name="40% - Accent3 2 2 2 7 2" xfId="18275" xr:uid="{4284157C-88E3-4E2B-9694-6855B847E90A}"/>
    <cellStyle name="40% - Accent3 2 2 2 8" xfId="18276" xr:uid="{C9DB149B-ACAB-4706-90DB-E4FE1530D4CA}"/>
    <cellStyle name="40% - Accent3 2 2 2 8 2" xfId="18277" xr:uid="{0511C4E2-7903-4CAE-B8B2-C62BA1CAEB38}"/>
    <cellStyle name="40% - Accent3 2 2 2 9" xfId="18278" xr:uid="{F805FE93-0995-47AE-A4CC-96449D044B3B}"/>
    <cellStyle name="40% - Accent3 2 2 2 9 2" xfId="18279" xr:uid="{24E35266-A029-4879-AF9B-2569E5108E3C}"/>
    <cellStyle name="40% - Accent3 2 2 3" xfId="18280" xr:uid="{96019D07-18B2-4F52-BEF4-52DECF024291}"/>
    <cellStyle name="40% - Accent3 2 2 3 2" xfId="18281" xr:uid="{D3BE0E82-2500-4491-9684-6F9669CE9456}"/>
    <cellStyle name="40% - Accent3 2 2 3 2 2" xfId="18282" xr:uid="{82C9D1DC-7641-4D06-88D3-83E845E0739E}"/>
    <cellStyle name="40% - Accent3 2 2 3 2 2 2" xfId="18283" xr:uid="{596B69CB-64BD-4CB7-818C-CC5926A07BE4}"/>
    <cellStyle name="40% - Accent3 2 2 3 2 2 2 2" xfId="18284" xr:uid="{F07A6EC1-E79A-4E3D-AE08-51FAE876C443}"/>
    <cellStyle name="40% - Accent3 2 2 3 2 2 3" xfId="18285" xr:uid="{A7E4060D-3DBB-4834-A5EE-0EF0A3F4CCFA}"/>
    <cellStyle name="40% - Accent3 2 2 3 2 2 3 2" xfId="18286" xr:uid="{6AEF60F5-07D9-423C-8A75-0A3B4D30E429}"/>
    <cellStyle name="40% - Accent3 2 2 3 2 2 4" xfId="18287" xr:uid="{25BFA439-C887-4C9F-97F1-6DF42EF00614}"/>
    <cellStyle name="40% - Accent3 2 2 3 2 3" xfId="18288" xr:uid="{B5DB603C-E5C8-445D-B779-56C5FA41BEAC}"/>
    <cellStyle name="40% - Accent3 2 2 3 2 3 2" xfId="18289" xr:uid="{896DF801-D911-4B0F-9491-622CE9BA946D}"/>
    <cellStyle name="40% - Accent3 2 2 3 2 4" xfId="18290" xr:uid="{91286453-0A0B-4D57-AA9C-5DFD1BE3BA21}"/>
    <cellStyle name="40% - Accent3 2 2 3 2 4 2" xfId="18291" xr:uid="{85D663FF-9031-4D38-A57E-ADAD20A89568}"/>
    <cellStyle name="40% - Accent3 2 2 3 2 5" xfId="18292" xr:uid="{A7667955-697C-41FA-B9A6-A29785B216B2}"/>
    <cellStyle name="40% - Accent3 2 2 3 2 5 2" xfId="18293" xr:uid="{CBB337BA-8F5B-49AE-AB5C-48BEEB272FD5}"/>
    <cellStyle name="40% - Accent3 2 2 3 2 6" xfId="18294" xr:uid="{50EA3009-CFF9-490D-8909-56DFBC32DE9B}"/>
    <cellStyle name="40% - Accent3 2 2 3 3" xfId="18295" xr:uid="{AB8F5408-9AFC-4480-84CF-0FCAD3AF13DE}"/>
    <cellStyle name="40% - Accent3 2 2 3 3 2" xfId="18296" xr:uid="{E7774779-25D8-4A24-84A7-2F61036BC1C6}"/>
    <cellStyle name="40% - Accent3 2 2 3 3 2 2" xfId="18297" xr:uid="{A17B381B-15E6-4701-8333-04D6062FBDAA}"/>
    <cellStyle name="40% - Accent3 2 2 3 3 2 2 2" xfId="18298" xr:uid="{12C1C5C1-5147-4F01-8B01-DFBAC0EE523D}"/>
    <cellStyle name="40% - Accent3 2 2 3 3 2 3" xfId="18299" xr:uid="{E5994014-2935-442E-A310-B48A1240344A}"/>
    <cellStyle name="40% - Accent3 2 2 3 3 2 3 2" xfId="18300" xr:uid="{D2E7BFDE-3787-4246-8F86-0DCB60EE8346}"/>
    <cellStyle name="40% - Accent3 2 2 3 3 2 4" xfId="18301" xr:uid="{9187FD83-38EF-4079-96F6-C486CAD583B8}"/>
    <cellStyle name="40% - Accent3 2 2 3 3 3" xfId="18302" xr:uid="{A82719CC-D73F-4BC0-8716-EB10F5D22E17}"/>
    <cellStyle name="40% - Accent3 2 2 3 3 3 2" xfId="18303" xr:uid="{84908E71-F875-4645-87ED-E5FDADE842BB}"/>
    <cellStyle name="40% - Accent3 2 2 3 3 4" xfId="18304" xr:uid="{BC1DD011-F9B9-4BCF-82E4-1C9F4D4B460E}"/>
    <cellStyle name="40% - Accent3 2 2 3 3 4 2" xfId="18305" xr:uid="{4A10A9F5-843E-4419-9CF9-542EDC501FC2}"/>
    <cellStyle name="40% - Accent3 2 2 3 3 5" xfId="18306" xr:uid="{61350FBB-1D5C-4E48-97D1-A706B68EC113}"/>
    <cellStyle name="40% - Accent3 2 2 3 3 5 2" xfId="18307" xr:uid="{885E2E3B-A8FD-4250-B3FB-BB36D4EAF694}"/>
    <cellStyle name="40% - Accent3 2 2 3 3 6" xfId="18308" xr:uid="{B1E39DDF-0255-4A0C-9D17-B4A88153AF9A}"/>
    <cellStyle name="40% - Accent3 2 2 3 4" xfId="18309" xr:uid="{D1C6E509-D2AD-4099-BDF7-33CBF9B778F1}"/>
    <cellStyle name="40% - Accent3 2 2 3 4 2" xfId="18310" xr:uid="{179EE5E4-C8C3-4A99-B3E2-B72C52C1E8DC}"/>
    <cellStyle name="40% - Accent3 2 2 3 4 2 2" xfId="18311" xr:uid="{4F978965-D8B8-4288-AA59-78D5848F20C4}"/>
    <cellStyle name="40% - Accent3 2 2 3 4 3" xfId="18312" xr:uid="{BF00ACCC-71D9-4E65-9953-49B19BC53662}"/>
    <cellStyle name="40% - Accent3 2 2 3 4 3 2" xfId="18313" xr:uid="{0F48C583-F9E0-4B98-9ECE-8FF124767AB9}"/>
    <cellStyle name="40% - Accent3 2 2 3 4 4" xfId="18314" xr:uid="{3FA20D0A-878A-461D-88EA-35E326023209}"/>
    <cellStyle name="40% - Accent3 2 2 3 5" xfId="18315" xr:uid="{CCAE8288-30BB-4651-B9CF-BF0B372AED72}"/>
    <cellStyle name="40% - Accent3 2 2 3 5 2" xfId="18316" xr:uid="{832428F0-B6A5-4D8F-8301-F8ED6E5086D7}"/>
    <cellStyle name="40% - Accent3 2 2 3 6" xfId="18317" xr:uid="{623E206B-D0C4-403E-A276-EF6A7EE5A9AB}"/>
    <cellStyle name="40% - Accent3 2 2 3 6 2" xfId="18318" xr:uid="{02B5A452-48EA-49CE-B8FC-B91651621A33}"/>
    <cellStyle name="40% - Accent3 2 2 3 7" xfId="18319" xr:uid="{AA0C244B-4ECA-4AD3-ACED-948C24E29329}"/>
    <cellStyle name="40% - Accent3 2 2 3 7 2" xfId="18320" xr:uid="{F768A310-F109-4472-8127-FDECA4A21B59}"/>
    <cellStyle name="40% - Accent3 2 2 3 8" xfId="18321" xr:uid="{F3A4F191-D983-4429-B260-E4494B9F4FA1}"/>
    <cellStyle name="40% - Accent3 2 2 4" xfId="18322" xr:uid="{5638221F-AF99-4619-98A9-553D6C26E8DC}"/>
    <cellStyle name="40% - Accent3 2 2 4 2" xfId="18323" xr:uid="{614DB4D1-7D33-4F3A-BFC5-CB112160152F}"/>
    <cellStyle name="40% - Accent3 2 2 4 2 2" xfId="18324" xr:uid="{E6CB7880-49DC-45DF-9638-4426A1210AAB}"/>
    <cellStyle name="40% - Accent3 2 2 4 2 2 2" xfId="18325" xr:uid="{B069760A-2637-43D3-9EF8-00D7B80BCE8F}"/>
    <cellStyle name="40% - Accent3 2 2 4 2 3" xfId="18326" xr:uid="{F6280CA4-D012-4F1B-8814-231492D0832F}"/>
    <cellStyle name="40% - Accent3 2 2 4 2 3 2" xfId="18327" xr:uid="{D5B74244-D5DE-4769-8C54-B28BBD246094}"/>
    <cellStyle name="40% - Accent3 2 2 4 2 4" xfId="18328" xr:uid="{438D07C8-E115-4878-BECA-EACC4497EABB}"/>
    <cellStyle name="40% - Accent3 2 2 4 3" xfId="18329" xr:uid="{5E3FF478-7B2F-4003-858F-30BF991676B2}"/>
    <cellStyle name="40% - Accent3 2 2 4 3 2" xfId="18330" xr:uid="{147818A3-0C8E-4AD7-9438-7952EE42085B}"/>
    <cellStyle name="40% - Accent3 2 2 4 4" xfId="18331" xr:uid="{5CD7C35B-BBA5-497F-A25D-6B2EDF3046BA}"/>
    <cellStyle name="40% - Accent3 2 2 4 4 2" xfId="18332" xr:uid="{7BBBD0CC-478F-4AA4-8DA0-AACF03B349BC}"/>
    <cellStyle name="40% - Accent3 2 2 4 5" xfId="18333" xr:uid="{DD78E148-B034-4BE1-92A3-00FCD1711B45}"/>
    <cellStyle name="40% - Accent3 2 2 4 5 2" xfId="18334" xr:uid="{3E1C1C58-94E6-4DA1-A0A7-8F69A33B4CD5}"/>
    <cellStyle name="40% - Accent3 2 2 4 6" xfId="18335" xr:uid="{27687D23-3B9D-4A9F-A6A8-49AD7ABABA55}"/>
    <cellStyle name="40% - Accent3 2 2 5" xfId="18336" xr:uid="{6FB0F9BF-9CB4-4067-9781-B55CD59AD1D1}"/>
    <cellStyle name="40% - Accent3 2 2 5 2" xfId="18337" xr:uid="{C76783B6-9542-4811-99FE-601C3465B0CF}"/>
    <cellStyle name="40% - Accent3 2 2 5 2 2" xfId="18338" xr:uid="{B5405013-685D-42ED-8128-A1D027E674CB}"/>
    <cellStyle name="40% - Accent3 2 2 5 2 2 2" xfId="18339" xr:uid="{283FA305-E129-4425-B761-2A961CEF8FEE}"/>
    <cellStyle name="40% - Accent3 2 2 5 2 3" xfId="18340" xr:uid="{92E0EC35-23E5-4BF9-96DC-EFF676FDC05D}"/>
    <cellStyle name="40% - Accent3 2 2 5 2 3 2" xfId="18341" xr:uid="{CBAC4A89-4DEA-4C1A-913A-9D179706F4D3}"/>
    <cellStyle name="40% - Accent3 2 2 5 2 4" xfId="18342" xr:uid="{3913F138-DD7C-4846-A73C-F682918EE3EF}"/>
    <cellStyle name="40% - Accent3 2 2 5 3" xfId="18343" xr:uid="{941E85AE-DA40-460E-A14E-E9FF437C331B}"/>
    <cellStyle name="40% - Accent3 2 2 5 3 2" xfId="18344" xr:uid="{373DC0A4-ED50-4926-9097-4B685F55D52F}"/>
    <cellStyle name="40% - Accent3 2 2 5 4" xfId="18345" xr:uid="{B8BBF66C-87A1-4364-A1AD-B01C41DCA795}"/>
    <cellStyle name="40% - Accent3 2 2 5 4 2" xfId="18346" xr:uid="{69971E24-A220-47A7-A718-44CF33289FD5}"/>
    <cellStyle name="40% - Accent3 2 2 5 5" xfId="18347" xr:uid="{A28CB39A-C0A8-4637-B6E2-1E8B9ACDF9C7}"/>
    <cellStyle name="40% - Accent3 2 2 5 5 2" xfId="18348" xr:uid="{762A4B3E-B70D-4B4A-87DB-25505F14262A}"/>
    <cellStyle name="40% - Accent3 2 2 5 6" xfId="18349" xr:uid="{1AD593E0-85D6-4FDB-B93D-2DA6A90E0144}"/>
    <cellStyle name="40% - Accent3 2 2 6" xfId="18350" xr:uid="{DBC349CD-529A-4D53-95AD-9583A7A8E9B7}"/>
    <cellStyle name="40% - Accent3 2 2 6 2" xfId="18351" xr:uid="{B3E0223E-DA8E-4199-853E-B75AF930AA9D}"/>
    <cellStyle name="40% - Accent3 2 2 6 2 2" xfId="18352" xr:uid="{639A733C-94D4-41DA-A366-597EC7A5B708}"/>
    <cellStyle name="40% - Accent3 2 2 6 3" xfId="18353" xr:uid="{7A83B61B-C8AE-4C52-92A1-A04C54FBC3CC}"/>
    <cellStyle name="40% - Accent3 2 2 6 3 2" xfId="18354" xr:uid="{012A7A66-0900-43F3-9EEB-6DC8AA611D32}"/>
    <cellStyle name="40% - Accent3 2 2 6 4" xfId="18355" xr:uid="{FAB7C406-A6C9-4AE4-9D62-0667BABFDD63}"/>
    <cellStyle name="40% - Accent3 2 2 7" xfId="18356" xr:uid="{97AB0917-D4AB-4E80-8F92-38B982BF0F34}"/>
    <cellStyle name="40% - Accent3 2 2 7 2" xfId="18357" xr:uid="{C52AA180-41A1-4EB9-A85D-7C88C61C8085}"/>
    <cellStyle name="40% - Accent3 2 2 8" xfId="18358" xr:uid="{2F9E7703-BB46-42AC-A541-71E1C045E5FD}"/>
    <cellStyle name="40% - Accent3 2 2 8 2" xfId="18359" xr:uid="{640651AF-9DFD-47C2-BE5E-DB4BF5DD8C5E}"/>
    <cellStyle name="40% - Accent3 2 2 9" xfId="18360" xr:uid="{28BAD823-32CA-46E9-9378-DF5BFD39D6CF}"/>
    <cellStyle name="40% - Accent3 2 2 9 2" xfId="18361" xr:uid="{D01982C7-C5AD-4EBF-ABCF-BA12D2C5776C}"/>
    <cellStyle name="40% - Accent3 2 3" xfId="18362" xr:uid="{D59A274D-B336-44CA-A644-5C8C3CCCC813}"/>
    <cellStyle name="40% - Accent3 2 3 10" xfId="18363" xr:uid="{E65971F9-06C0-4916-9E8B-06AE59D1B6C9}"/>
    <cellStyle name="40% - Accent3 2 3 2" xfId="18364" xr:uid="{BCB927BD-182C-4F0F-890F-D8F22DBACA45}"/>
    <cellStyle name="40% - Accent3 2 3 2 2" xfId="18365" xr:uid="{5AA77711-AB94-4929-909E-E4C96CD9802E}"/>
    <cellStyle name="40% - Accent3 2 3 2 2 2" xfId="18366" xr:uid="{3C8DC16F-F267-4064-86ED-7E6FAE97B819}"/>
    <cellStyle name="40% - Accent3 2 3 2 2 2 2" xfId="18367" xr:uid="{EDD2C0E4-2E8E-4522-B5F4-FDC1AE6AFE69}"/>
    <cellStyle name="40% - Accent3 2 3 2 2 3" xfId="18368" xr:uid="{97482D29-3A13-421C-B41E-87F56B9AD15E}"/>
    <cellStyle name="40% - Accent3 2 3 2 2 3 2" xfId="18369" xr:uid="{BFDB5881-991B-4871-B9F2-A92181E6DF26}"/>
    <cellStyle name="40% - Accent3 2 3 2 2 4" xfId="18370" xr:uid="{3CF8CDB3-DFCA-4736-988C-792EED53AEAF}"/>
    <cellStyle name="40% - Accent3 2 3 2 3" xfId="18371" xr:uid="{FCD95CA4-8165-4246-B4C1-4269D03FDB67}"/>
    <cellStyle name="40% - Accent3 2 3 2 3 2" xfId="18372" xr:uid="{3E88A1AF-A390-4193-8A0D-7E3A50BB599F}"/>
    <cellStyle name="40% - Accent3 2 3 2 4" xfId="18373" xr:uid="{3C902EF4-762B-45E2-A887-41F62C0B9A31}"/>
    <cellStyle name="40% - Accent3 2 3 2 4 2" xfId="18374" xr:uid="{D0C1210E-EE04-4033-A2B9-AD3A0B375833}"/>
    <cellStyle name="40% - Accent3 2 3 2 5" xfId="18375" xr:uid="{21147E0B-189D-4D08-829E-F5E79B91D27A}"/>
    <cellStyle name="40% - Accent3 2 3 2 5 2" xfId="18376" xr:uid="{757A7DB6-D37C-40FB-96F1-A7FEBAA0C690}"/>
    <cellStyle name="40% - Accent3 2 3 2 6" xfId="18377" xr:uid="{5313B40F-3449-4C8E-BCE8-7AE08FE337B9}"/>
    <cellStyle name="40% - Accent3 2 3 2 6 2" xfId="18378" xr:uid="{6F1E61F4-22AD-47EE-A306-15DB157F7117}"/>
    <cellStyle name="40% - Accent3 2 3 2 7" xfId="18379" xr:uid="{8C46A1BD-D4C9-4EA2-BF67-A967F9AFA4FC}"/>
    <cellStyle name="40% - Accent3 2 3 2 7 2" xfId="18380" xr:uid="{FA0A7FBF-244B-4B5A-A064-FCD4BA1EB95C}"/>
    <cellStyle name="40% - Accent3 2 3 2 8" xfId="18381" xr:uid="{2990850F-262C-4BF4-A8A6-EB4C4F9709B5}"/>
    <cellStyle name="40% - Accent3 2 3 3" xfId="18382" xr:uid="{EECEF939-73CC-482F-8B15-FCAC10C81D41}"/>
    <cellStyle name="40% - Accent3 2 3 3 2" xfId="18383" xr:uid="{9DDB559D-B317-4B50-9E2A-32958811611F}"/>
    <cellStyle name="40% - Accent3 2 3 3 2 2" xfId="18384" xr:uid="{5A1718E1-4E99-4202-BCD6-DC275184CA9C}"/>
    <cellStyle name="40% - Accent3 2 3 3 2 2 2" xfId="18385" xr:uid="{8737B1F1-499B-4DCF-9ABA-6A1BA0CF55C4}"/>
    <cellStyle name="40% - Accent3 2 3 3 2 3" xfId="18386" xr:uid="{DA68872A-34F4-43B7-8AF2-6860A2E58499}"/>
    <cellStyle name="40% - Accent3 2 3 3 2 3 2" xfId="18387" xr:uid="{D015F641-7138-4447-8BA4-B8E65B40D36F}"/>
    <cellStyle name="40% - Accent3 2 3 3 2 4" xfId="18388" xr:uid="{8BFA98FA-96F6-45F3-B896-C926C054D173}"/>
    <cellStyle name="40% - Accent3 2 3 3 3" xfId="18389" xr:uid="{FB0F4092-5B37-4C7E-8661-72E7677013B1}"/>
    <cellStyle name="40% - Accent3 2 3 3 3 2" xfId="18390" xr:uid="{1A1A4072-C8F4-4551-8664-9CBCC8F8B625}"/>
    <cellStyle name="40% - Accent3 2 3 3 4" xfId="18391" xr:uid="{93E1DF8D-DC08-41E3-A58A-C4B1AA9DAA3E}"/>
    <cellStyle name="40% - Accent3 2 3 3 4 2" xfId="18392" xr:uid="{777A1236-2966-4C4D-9532-7BE54A132DF7}"/>
    <cellStyle name="40% - Accent3 2 3 3 5" xfId="18393" xr:uid="{1D90E3AB-024F-4F8E-90CD-AD634E1D3D3A}"/>
    <cellStyle name="40% - Accent3 2 3 3 5 2" xfId="18394" xr:uid="{93C088D0-03B5-4016-B3D1-34224A010408}"/>
    <cellStyle name="40% - Accent3 2 3 3 6" xfId="18395" xr:uid="{1500A9AD-3D8E-49E7-AA9B-B64C549076D3}"/>
    <cellStyle name="40% - Accent3 2 3 4" xfId="18396" xr:uid="{70FAE145-9238-4FF8-9ECF-909CA77E2D96}"/>
    <cellStyle name="40% - Accent3 2 3 4 2" xfId="18397" xr:uid="{40BA1B7A-BEC5-4A93-BB28-650E4F03097C}"/>
    <cellStyle name="40% - Accent3 2 3 4 2 2" xfId="18398" xr:uid="{16F73EA1-18BA-43A0-9877-83660DA721A7}"/>
    <cellStyle name="40% - Accent3 2 3 4 3" xfId="18399" xr:uid="{63D711E8-9112-4F9C-A31E-4B8ED4CD897E}"/>
    <cellStyle name="40% - Accent3 2 3 4 3 2" xfId="18400" xr:uid="{C322C966-EA94-4612-9B75-FA17108FD0CC}"/>
    <cellStyle name="40% - Accent3 2 3 4 4" xfId="18401" xr:uid="{8090882F-5095-495E-BEA0-DE6BF303415B}"/>
    <cellStyle name="40% - Accent3 2 3 5" xfId="18402" xr:uid="{6763C3ED-C669-42A0-A9F0-25DCEBAB42C8}"/>
    <cellStyle name="40% - Accent3 2 3 5 2" xfId="18403" xr:uid="{C5D1FA84-D332-4751-9160-8F7F678540F6}"/>
    <cellStyle name="40% - Accent3 2 3 6" xfId="18404" xr:uid="{2204E54E-B86E-4BE4-838F-F18940DEBCAA}"/>
    <cellStyle name="40% - Accent3 2 3 6 2" xfId="18405" xr:uid="{81CA7F2D-9E66-4437-9B24-31DF4D43546D}"/>
    <cellStyle name="40% - Accent3 2 3 7" xfId="18406" xr:uid="{CBE39EBF-CDD6-4E1B-A2DB-F405D2F8B695}"/>
    <cellStyle name="40% - Accent3 2 3 7 2" xfId="18407" xr:uid="{26FFA459-DACC-4098-B2A5-49473DDABD2B}"/>
    <cellStyle name="40% - Accent3 2 3 8" xfId="18408" xr:uid="{9DBA477F-9C9B-4AB2-8048-ECEE6D23650B}"/>
    <cellStyle name="40% - Accent3 2 3 8 2" xfId="18409" xr:uid="{43B94CE5-2342-4701-AE65-2C015B57E781}"/>
    <cellStyle name="40% - Accent3 2 3 9" xfId="18410" xr:uid="{6874D7EB-D868-4581-8682-4B21B171C3A3}"/>
    <cellStyle name="40% - Accent3 2 3 9 2" xfId="18411" xr:uid="{03F49388-A228-470C-9CE6-4635203C4AE4}"/>
    <cellStyle name="40% - Accent3 2 4" xfId="18412" xr:uid="{BDBBB911-03AC-4B6C-9870-E5EAB38F613E}"/>
    <cellStyle name="40% - Accent3 2 4 10" xfId="18413" xr:uid="{B8C90A82-114D-4554-80A3-037FDF74A0F4}"/>
    <cellStyle name="40% - Accent3 2 4 2" xfId="18414" xr:uid="{3F08535D-CA01-4FE9-B203-EE4A159ECEBB}"/>
    <cellStyle name="40% - Accent3 2 4 2 2" xfId="18415" xr:uid="{9B00ABD6-907A-4D1E-BF23-61FD638F1793}"/>
    <cellStyle name="40% - Accent3 2 4 2 2 2" xfId="18416" xr:uid="{B528B327-10A5-4A7F-B649-EB4554D09CDF}"/>
    <cellStyle name="40% - Accent3 2 4 2 2 2 2" xfId="18417" xr:uid="{34190C53-81FA-4077-8B39-F774C3C89431}"/>
    <cellStyle name="40% - Accent3 2 4 2 2 3" xfId="18418" xr:uid="{D1D860D7-D893-4A62-8955-08EADD0B621D}"/>
    <cellStyle name="40% - Accent3 2 4 2 2 3 2" xfId="18419" xr:uid="{9368B2B3-BFE7-4C65-8411-197A1CB7817F}"/>
    <cellStyle name="40% - Accent3 2 4 2 2 4" xfId="18420" xr:uid="{76A2A5FE-0C07-4EBF-AB8D-10894E680ECC}"/>
    <cellStyle name="40% - Accent3 2 4 2 3" xfId="18421" xr:uid="{BF11D1DC-F563-4A65-BC35-F9B02F06A25E}"/>
    <cellStyle name="40% - Accent3 2 4 2 3 2" xfId="18422" xr:uid="{FE9B26F3-39E2-4770-A050-397062E7F1DB}"/>
    <cellStyle name="40% - Accent3 2 4 2 4" xfId="18423" xr:uid="{EFEBA5DF-D98B-4335-AB17-3B01EB12EC84}"/>
    <cellStyle name="40% - Accent3 2 4 2 4 2" xfId="18424" xr:uid="{1BA2632C-7575-4411-97E3-1CC8FFEE8231}"/>
    <cellStyle name="40% - Accent3 2 4 2 5" xfId="18425" xr:uid="{E6C04324-1D86-4977-85AB-5AAEE0EA0B1F}"/>
    <cellStyle name="40% - Accent3 2 4 2 5 2" xfId="18426" xr:uid="{8079649C-4BF7-45CB-B126-567853D4753F}"/>
    <cellStyle name="40% - Accent3 2 4 2 6" xfId="18427" xr:uid="{3B391A55-734C-4C27-913D-3DEB0066D7CE}"/>
    <cellStyle name="40% - Accent3 2 4 3" xfId="18428" xr:uid="{D58CB058-B37E-46BD-9621-7FAF3C3CA57B}"/>
    <cellStyle name="40% - Accent3 2 4 3 2" xfId="18429" xr:uid="{B4393699-7DD6-43BA-97A5-2F8BF5452F0A}"/>
    <cellStyle name="40% - Accent3 2 4 3 2 2" xfId="18430" xr:uid="{A8EB0B93-387C-45E2-9538-1BE0A9E5A82F}"/>
    <cellStyle name="40% - Accent3 2 4 3 2 2 2" xfId="18431" xr:uid="{CF153CD4-1D3C-47B9-BB44-73AEE2B2B996}"/>
    <cellStyle name="40% - Accent3 2 4 3 2 3" xfId="18432" xr:uid="{E8326E06-9AE6-4C93-A390-047C07DF3CE0}"/>
    <cellStyle name="40% - Accent3 2 4 3 2 3 2" xfId="18433" xr:uid="{FC345652-4F7F-4A44-BD81-40AEA7FED37C}"/>
    <cellStyle name="40% - Accent3 2 4 3 2 4" xfId="18434" xr:uid="{9678DFC6-CEB6-48E2-B00D-80A2D9CA3D54}"/>
    <cellStyle name="40% - Accent3 2 4 3 3" xfId="18435" xr:uid="{4525CBD7-128C-4F12-8D32-5533D44CA8D7}"/>
    <cellStyle name="40% - Accent3 2 4 3 3 2" xfId="18436" xr:uid="{8B00F3EF-0F2B-42B9-9334-35F98FC68497}"/>
    <cellStyle name="40% - Accent3 2 4 3 4" xfId="18437" xr:uid="{7A9F7076-D38E-45CF-B85C-3814FDFDB385}"/>
    <cellStyle name="40% - Accent3 2 4 3 4 2" xfId="18438" xr:uid="{EA95FDEF-2FAA-41C4-8636-57DEE26C246B}"/>
    <cellStyle name="40% - Accent3 2 4 3 5" xfId="18439" xr:uid="{5663F7F1-2CC6-4E11-ADF6-89AAF9AF21F7}"/>
    <cellStyle name="40% - Accent3 2 4 3 5 2" xfId="18440" xr:uid="{BD974D6D-10DD-4C6F-B96E-75A45AD5AB6F}"/>
    <cellStyle name="40% - Accent3 2 4 3 6" xfId="18441" xr:uid="{43F2A3A3-7A7D-4085-AC21-8672F9D337C8}"/>
    <cellStyle name="40% - Accent3 2 4 4" xfId="18442" xr:uid="{5C791EC1-528B-4F68-A818-7020B87EA132}"/>
    <cellStyle name="40% - Accent3 2 4 4 2" xfId="18443" xr:uid="{7ADD82ED-3BD9-4764-B4A6-90784DE5E35F}"/>
    <cellStyle name="40% - Accent3 2 4 4 2 2" xfId="18444" xr:uid="{26D2609F-905E-4475-9DF5-54165B07F620}"/>
    <cellStyle name="40% - Accent3 2 4 4 3" xfId="18445" xr:uid="{F8F2BD81-88A7-4356-87E0-6AA54C0523E1}"/>
    <cellStyle name="40% - Accent3 2 4 4 3 2" xfId="18446" xr:uid="{4D00E546-777B-42FA-9D92-2C60ACBF5A4B}"/>
    <cellStyle name="40% - Accent3 2 4 4 4" xfId="18447" xr:uid="{EA47EA69-A7D3-466A-922F-548895B3E7EF}"/>
    <cellStyle name="40% - Accent3 2 4 5" xfId="18448" xr:uid="{00775CD2-A839-4DF6-8E1E-B7F04B810351}"/>
    <cellStyle name="40% - Accent3 2 4 5 2" xfId="18449" xr:uid="{5183A44E-9B5C-482C-AF43-A58B29B67B74}"/>
    <cellStyle name="40% - Accent3 2 4 6" xfId="18450" xr:uid="{17067389-DF42-4FEE-8FA6-3DF3DC3BB787}"/>
    <cellStyle name="40% - Accent3 2 4 6 2" xfId="18451" xr:uid="{D934DB2E-9628-4071-B3E6-C7A16701EF09}"/>
    <cellStyle name="40% - Accent3 2 4 7" xfId="18452" xr:uid="{C25D6272-91D0-4145-A354-D7D2DEABA0F1}"/>
    <cellStyle name="40% - Accent3 2 4 7 2" xfId="18453" xr:uid="{92D32BB7-151F-4B8D-8828-3A19F7301ADA}"/>
    <cellStyle name="40% - Accent3 2 4 8" xfId="18454" xr:uid="{0910F32F-0861-4A6E-AFEF-5C53E50C6A50}"/>
    <cellStyle name="40% - Accent3 2 4 8 2" xfId="18455" xr:uid="{5A72D3AD-B081-4493-A392-EA6D7B392BF8}"/>
    <cellStyle name="40% - Accent3 2 4 9" xfId="18456" xr:uid="{E124F6A6-5348-423E-A31B-972F563800BC}"/>
    <cellStyle name="40% - Accent3 2 4 9 2" xfId="18457" xr:uid="{4872BCDB-7C1F-4AEE-A41F-A79F851036DC}"/>
    <cellStyle name="40% - Accent3 2 5" xfId="18458" xr:uid="{4E9CCD86-C695-44EB-B3BF-FF47B51B27CC}"/>
    <cellStyle name="40% - Accent3 2 5 2" xfId="18459" xr:uid="{7D4D480F-CD44-48EB-98A3-F2C1DD425335}"/>
    <cellStyle name="40% - Accent3 2 5 2 2" xfId="18460" xr:uid="{FD91D304-E951-44CA-ABEF-0FDAC830A58F}"/>
    <cellStyle name="40% - Accent3 2 5 2 2 2" xfId="18461" xr:uid="{AEFE030B-9388-4DCF-BCA8-914FDCAA8C30}"/>
    <cellStyle name="40% - Accent3 2 5 2 2 2 2" xfId="18462" xr:uid="{08ACB0BD-D99B-43F9-AF0A-3A705098C7C9}"/>
    <cellStyle name="40% - Accent3 2 5 2 2 3" xfId="18463" xr:uid="{98447AAA-ABBB-460C-A7F7-F6F11EA240D8}"/>
    <cellStyle name="40% - Accent3 2 5 2 2 3 2" xfId="18464" xr:uid="{B744421A-0E5C-4483-8312-7EE200A87522}"/>
    <cellStyle name="40% - Accent3 2 5 2 2 4" xfId="18465" xr:uid="{4BB35DE0-A3B8-4EFE-A71C-BB189BBF345D}"/>
    <cellStyle name="40% - Accent3 2 5 2 3" xfId="18466" xr:uid="{2D882EA9-AC85-4347-882C-EE548918CCA9}"/>
    <cellStyle name="40% - Accent3 2 5 2 3 2" xfId="18467" xr:uid="{F01DCEE7-EF9C-4C5C-8EA0-8CE54E3B01B8}"/>
    <cellStyle name="40% - Accent3 2 5 2 4" xfId="18468" xr:uid="{297733AD-DEB3-44B8-9862-C02A7192037B}"/>
    <cellStyle name="40% - Accent3 2 5 2 4 2" xfId="18469" xr:uid="{A2B54187-4542-4C59-8E78-07F598D2BEDD}"/>
    <cellStyle name="40% - Accent3 2 5 2 5" xfId="18470" xr:uid="{7E5F5312-819E-40FA-99BE-C74769869F48}"/>
    <cellStyle name="40% - Accent3 2 5 2 5 2" xfId="18471" xr:uid="{F20301E5-92A8-4156-A1DD-3CBC8B4003A5}"/>
    <cellStyle name="40% - Accent3 2 5 2 6" xfId="18472" xr:uid="{00BA7B17-F63A-4261-B83B-42CFE43CAF5C}"/>
    <cellStyle name="40% - Accent3 2 5 3" xfId="18473" xr:uid="{B6F6520C-5902-4E53-A8A9-C472D72DC65D}"/>
    <cellStyle name="40% - Accent3 2 5 3 2" xfId="18474" xr:uid="{84A3A605-BA02-4361-BD81-BDE27E1F8CCE}"/>
    <cellStyle name="40% - Accent3 2 5 3 2 2" xfId="18475" xr:uid="{13BE40D0-2A59-45FA-86E8-B7943FB12728}"/>
    <cellStyle name="40% - Accent3 2 5 3 2 2 2" xfId="18476" xr:uid="{97C54D29-63A8-415E-985F-984277C5CE71}"/>
    <cellStyle name="40% - Accent3 2 5 3 2 3" xfId="18477" xr:uid="{1DFA8DF6-5C0C-428F-A295-A1BB9747DFC4}"/>
    <cellStyle name="40% - Accent3 2 5 3 2 3 2" xfId="18478" xr:uid="{CCD1ED62-D2FC-4771-9CBD-27F1971DECF5}"/>
    <cellStyle name="40% - Accent3 2 5 3 2 4" xfId="18479" xr:uid="{57875F78-CAAA-4A7A-AC23-41F2C11240BC}"/>
    <cellStyle name="40% - Accent3 2 5 3 3" xfId="18480" xr:uid="{43322270-190D-4799-AA5A-ACA282BA0995}"/>
    <cellStyle name="40% - Accent3 2 5 3 3 2" xfId="18481" xr:uid="{BFAA6B7D-3E60-4A80-869F-40C864C88B93}"/>
    <cellStyle name="40% - Accent3 2 5 3 4" xfId="18482" xr:uid="{94CF8B3E-92AC-4875-817A-55370161CF9C}"/>
    <cellStyle name="40% - Accent3 2 5 3 4 2" xfId="18483" xr:uid="{840709B5-494D-4C0C-9353-72FD70BE92AB}"/>
    <cellStyle name="40% - Accent3 2 5 3 5" xfId="18484" xr:uid="{1644D5EC-5005-4C08-9E53-17DF22EC0E0F}"/>
    <cellStyle name="40% - Accent3 2 5 3 5 2" xfId="18485" xr:uid="{6AB7CAE5-412D-4FBB-894E-D189353B0BCC}"/>
    <cellStyle name="40% - Accent3 2 5 3 6" xfId="18486" xr:uid="{00DBFB68-A6A5-4A1A-AA5D-C066729C8467}"/>
    <cellStyle name="40% - Accent3 2 5 4" xfId="18487" xr:uid="{E2C24C01-2C64-4A11-8B51-5C7D569EC632}"/>
    <cellStyle name="40% - Accent3 2 5 4 2" xfId="18488" xr:uid="{1CFBD939-FDC6-4187-9B3C-1422C900C9EB}"/>
    <cellStyle name="40% - Accent3 2 5 4 2 2" xfId="18489" xr:uid="{A88A0549-7BA9-437B-B5F3-C39E68B16AF1}"/>
    <cellStyle name="40% - Accent3 2 5 4 3" xfId="18490" xr:uid="{7EFE5E91-1D21-4CCC-AF4F-C46D6644DAD0}"/>
    <cellStyle name="40% - Accent3 2 5 4 3 2" xfId="18491" xr:uid="{9C65576B-AC18-433E-BD17-6584A668D468}"/>
    <cellStyle name="40% - Accent3 2 5 4 4" xfId="18492" xr:uid="{B2B51078-D2CC-40A3-B238-673DC7765687}"/>
    <cellStyle name="40% - Accent3 2 5 5" xfId="18493" xr:uid="{6C8C8EB3-0792-4758-A226-18103EF22A13}"/>
    <cellStyle name="40% - Accent3 2 5 5 2" xfId="18494" xr:uid="{2A683107-C72D-4CC9-8D6B-7680D973CCE5}"/>
    <cellStyle name="40% - Accent3 2 5 6" xfId="18495" xr:uid="{C48A6CE3-BD92-470B-B704-E1A36524F6CB}"/>
    <cellStyle name="40% - Accent3 2 5 6 2" xfId="18496" xr:uid="{26848808-7117-4334-922F-0E710577B8C7}"/>
    <cellStyle name="40% - Accent3 2 5 7" xfId="18497" xr:uid="{B4B8A8CF-71B7-43DA-B999-C4B3F062161E}"/>
    <cellStyle name="40% - Accent3 2 5 7 2" xfId="18498" xr:uid="{0716AE00-4D15-48AE-AEE3-B318488F10F3}"/>
    <cellStyle name="40% - Accent3 2 5 8" xfId="18499" xr:uid="{883CF11E-E11F-426C-8C71-3BBC78405AC5}"/>
    <cellStyle name="40% - Accent3 2 6" xfId="18500" xr:uid="{5C15F0E7-0D96-44E1-9763-97ED76325F8D}"/>
    <cellStyle name="40% - Accent3 2 6 2" xfId="18501" xr:uid="{E4D58C4A-E21F-4A3C-BE7D-06E5DCE4A94C}"/>
    <cellStyle name="40% - Accent3 2 6 2 2" xfId="18502" xr:uid="{67C55F21-0039-4CD7-BC4C-15FCC7D145ED}"/>
    <cellStyle name="40% - Accent3 2 6 2 2 2" xfId="18503" xr:uid="{5CE6AAC4-809C-4545-8C30-73C60483490E}"/>
    <cellStyle name="40% - Accent3 2 6 2 3" xfId="18504" xr:uid="{34A9D7FE-3033-4F03-988F-C463147D53C5}"/>
    <cellStyle name="40% - Accent3 2 6 2 3 2" xfId="18505" xr:uid="{F3297114-B999-4800-B8CF-35A45365CE35}"/>
    <cellStyle name="40% - Accent3 2 6 2 4" xfId="18506" xr:uid="{37EE1BEE-AC43-4E37-906C-E901575246DB}"/>
    <cellStyle name="40% - Accent3 2 6 3" xfId="18507" xr:uid="{C1D1C113-CD80-4A05-8494-102B62CA4948}"/>
    <cellStyle name="40% - Accent3 2 6 3 2" xfId="18508" xr:uid="{6E751838-3485-461C-935C-36018EBE49B9}"/>
    <cellStyle name="40% - Accent3 2 6 4" xfId="18509" xr:uid="{5B5D5C1D-BB8C-46E3-8F56-B050125575DC}"/>
    <cellStyle name="40% - Accent3 2 6 4 2" xfId="18510" xr:uid="{9EAB8FAB-CE30-45C8-A5DB-B830D5F18458}"/>
    <cellStyle name="40% - Accent3 2 6 5" xfId="18511" xr:uid="{C1072E5B-107B-477C-8D64-9AD71FB9C23E}"/>
    <cellStyle name="40% - Accent3 2 6 5 2" xfId="18512" xr:uid="{F9424AD8-570C-4F7C-862D-82196B494743}"/>
    <cellStyle name="40% - Accent3 2 6 6" xfId="18513" xr:uid="{8879F797-47AF-4C14-999B-CF7C6DB86907}"/>
    <cellStyle name="40% - Accent3 2 7" xfId="18514" xr:uid="{A5FC2BC3-1701-48B4-B8E0-C76F2A65A121}"/>
    <cellStyle name="40% - Accent3 2 7 2" xfId="18515" xr:uid="{486D3B01-C07A-4CB1-AE11-ED7837214E0F}"/>
    <cellStyle name="40% - Accent3 2 7 2 2" xfId="18516" xr:uid="{9C1DFE5F-5A10-4225-857B-9F2728C911A1}"/>
    <cellStyle name="40% - Accent3 2 7 2 2 2" xfId="18517" xr:uid="{55EF0AA1-7220-4C24-9A12-F77934C1303D}"/>
    <cellStyle name="40% - Accent3 2 7 2 3" xfId="18518" xr:uid="{D3791332-2ABA-4A1C-9778-8FFAA549AFD5}"/>
    <cellStyle name="40% - Accent3 2 7 2 3 2" xfId="18519" xr:uid="{ED43348D-7B8C-4055-8459-D1B0F4319028}"/>
    <cellStyle name="40% - Accent3 2 7 2 4" xfId="18520" xr:uid="{F9FC7B95-0A27-4D97-92E4-89295B007275}"/>
    <cellStyle name="40% - Accent3 2 7 3" xfId="18521" xr:uid="{E8B55980-6919-4FFE-BB1B-A53D005E4E0E}"/>
    <cellStyle name="40% - Accent3 2 7 3 2" xfId="18522" xr:uid="{F731F7D9-7AD5-4EE2-92C3-A7EADB7BE73C}"/>
    <cellStyle name="40% - Accent3 2 7 4" xfId="18523" xr:uid="{12F404B7-87EE-4E83-93C6-14E607BCD7C8}"/>
    <cellStyle name="40% - Accent3 2 7 4 2" xfId="18524" xr:uid="{C1BAB2B9-9B78-42C5-AAB4-1ABED31CB167}"/>
    <cellStyle name="40% - Accent3 2 7 5" xfId="18525" xr:uid="{29F9AFBC-38F6-454C-AB47-8084EDEA388E}"/>
    <cellStyle name="40% - Accent3 2 7 5 2" xfId="18526" xr:uid="{21D0A299-F552-4B8A-8933-8D51B71B54D7}"/>
    <cellStyle name="40% - Accent3 2 7 6" xfId="18527" xr:uid="{05052130-FFBB-4885-8C9C-FEF6A80B9E20}"/>
    <cellStyle name="40% - Accent3 2 8" xfId="18528" xr:uid="{49923370-02B4-4C55-AF02-6F782F2F2052}"/>
    <cellStyle name="40% - Accent3 2 8 2" xfId="18529" xr:uid="{4198421B-CD17-433D-AC42-00FA851A1008}"/>
    <cellStyle name="40% - Accent3 2 8 2 2" xfId="18530" xr:uid="{7951CD51-7C26-42D6-B794-68ACA782C21C}"/>
    <cellStyle name="40% - Accent3 2 8 3" xfId="18531" xr:uid="{0FA0BC35-953A-4A63-A88E-24D568048480}"/>
    <cellStyle name="40% - Accent3 2 8 3 2" xfId="18532" xr:uid="{27ECC373-975B-4BEC-B44D-CA0C48D26CFD}"/>
    <cellStyle name="40% - Accent3 2 8 4" xfId="18533" xr:uid="{02B346D3-37A2-473A-8D92-132B580CDEF5}"/>
    <cellStyle name="40% - Accent3 2 9" xfId="18534" xr:uid="{524BFA09-6307-4030-81A9-42345C8BB112}"/>
    <cellStyle name="40% - Accent3 2 9 2" xfId="18535" xr:uid="{F7D67CBB-A638-4EEE-ADC8-7C828D68AFF1}"/>
    <cellStyle name="40% - Accent3 20" xfId="18536" xr:uid="{E6A84C3B-9BBB-4F52-8555-798BCDF20B67}"/>
    <cellStyle name="40% - Accent3 20 2" xfId="18537" xr:uid="{61880F71-9878-4E9C-B503-0FD3B0830272}"/>
    <cellStyle name="40% - Accent3 20 2 2" xfId="18538" xr:uid="{A8E7B534-F82A-44B8-A680-9D55EB9FDC7F}"/>
    <cellStyle name="40% - Accent3 20 3" xfId="18539" xr:uid="{8B68B148-66F0-4762-B850-F091B909FF71}"/>
    <cellStyle name="40% - Accent3 20 3 2" xfId="18540" xr:uid="{1F797600-9186-4AB6-96DD-5772F38DF4DF}"/>
    <cellStyle name="40% - Accent3 20 4" xfId="18541" xr:uid="{5E8C0D6E-918E-47F2-9903-5CC9BDDC84A1}"/>
    <cellStyle name="40% - Accent3 21" xfId="18542" xr:uid="{CBAEDA87-DE38-49A1-9EB2-18FE078C978B}"/>
    <cellStyle name="40% - Accent3 21 2" xfId="18543" xr:uid="{44BA13E4-7281-4689-A01F-77B53860FC1E}"/>
    <cellStyle name="40% - Accent3 21 2 2" xfId="18544" xr:uid="{2789B0F9-492F-41B3-BB44-CECFE3A773DB}"/>
    <cellStyle name="40% - Accent3 21 3" xfId="18545" xr:uid="{FD1393E8-E76A-42D1-A462-2E0BC77796A1}"/>
    <cellStyle name="40% - Accent3 21 3 2" xfId="18546" xr:uid="{A6A141D3-173C-43A6-9DF2-00FBEDF8F5F1}"/>
    <cellStyle name="40% - Accent3 21 4" xfId="18547" xr:uid="{898A7621-2B2F-4874-BDC4-8FF6E7FE977F}"/>
    <cellStyle name="40% - Accent3 22" xfId="18548" xr:uid="{8B086F07-F405-4AAE-8420-6209CBDAE035}"/>
    <cellStyle name="40% - Accent3 22 2" xfId="18549" xr:uid="{8176B34A-0511-43E8-BC5C-AE552A102F12}"/>
    <cellStyle name="40% - Accent3 22 2 2" xfId="18550" xr:uid="{12B6A0DD-0630-4E25-9CD1-F241B446D928}"/>
    <cellStyle name="40% - Accent3 22 3" xfId="18551" xr:uid="{D292E29C-F48A-4B7B-A98A-941A2BDE3BA8}"/>
    <cellStyle name="40% - Accent3 22 3 2" xfId="18552" xr:uid="{C5F57C09-9492-464F-AF45-3AA6BE78FC74}"/>
    <cellStyle name="40% - Accent3 22 4" xfId="18553" xr:uid="{B3F1E2C6-1EB9-4FE0-A253-75742F85F2EE}"/>
    <cellStyle name="40% - Accent3 23" xfId="18554" xr:uid="{1BF7FFAC-571E-4DEC-879C-F0570FBF74FA}"/>
    <cellStyle name="40% - Accent3 23 2" xfId="18555" xr:uid="{798C8FDE-995D-41F9-BA2D-5EA7DD2678AE}"/>
    <cellStyle name="40% - Accent3 23 3" xfId="18556" xr:uid="{01DE419E-B3A0-401B-B281-1F538B17D459}"/>
    <cellStyle name="40% - Accent3 24" xfId="18557" xr:uid="{DEDA8279-8DE1-472E-BABD-0F12B89DA4D6}"/>
    <cellStyle name="40% - Accent3 24 2" xfId="18558" xr:uid="{9FCB504C-A8B8-4033-9525-DA17F2AA32F6}"/>
    <cellStyle name="40% - Accent3 25" xfId="18559" xr:uid="{3EFADE32-A4B1-40A7-BE8C-96264ABFB0A0}"/>
    <cellStyle name="40% - Accent3 25 2" xfId="18560" xr:uid="{5F813EC3-D477-42C2-B8EB-95DCDC8BD122}"/>
    <cellStyle name="40% - Accent3 26" xfId="18561" xr:uid="{E18AC1C0-1D4A-48C5-9D16-B44D69A784E6}"/>
    <cellStyle name="40% - Accent3 26 2" xfId="18562" xr:uid="{0354DBB2-B43B-444D-BD22-496E23A75EC9}"/>
    <cellStyle name="40% - Accent3 27" xfId="18563" xr:uid="{F7BA675C-D0C7-40E4-91B5-AB0AB39B7397}"/>
    <cellStyle name="40% - Accent3 27 2" xfId="18564" xr:uid="{229C7811-5E00-486E-9AF6-AF74DC52CBBE}"/>
    <cellStyle name="40% - Accent3 28" xfId="18565" xr:uid="{1D62FE3C-8CCF-493D-808B-663E0274C995}"/>
    <cellStyle name="40% - Accent3 28 2" xfId="18566" xr:uid="{0D8809BB-BDB6-4C24-BE44-AF1D09A5F28F}"/>
    <cellStyle name="40% - Accent3 29" xfId="18567" xr:uid="{0ACF66E3-26D3-49DE-B0C3-0E55A4F42E8F}"/>
    <cellStyle name="40% - Accent3 29 2" xfId="18568" xr:uid="{8369F366-43C1-4335-A85A-079F614750CC}"/>
    <cellStyle name="40% - Accent3 3" xfId="18569" xr:uid="{44A32D70-E4C3-4946-8891-B4CF2E5B4499}"/>
    <cellStyle name="40% - Accent3 3 10" xfId="18570" xr:uid="{8983985F-603A-4902-9735-1D1D1B183309}"/>
    <cellStyle name="40% - Accent3 3 10 2" xfId="18571" xr:uid="{CA38F669-07B0-4339-9953-34E8482BF090}"/>
    <cellStyle name="40% - Accent3 3 11" xfId="18572" xr:uid="{DC5D2337-D26C-45D8-A7C6-C8143610096A}"/>
    <cellStyle name="40% - Accent3 3 11 2" xfId="18573" xr:uid="{0F46E2A5-03B0-4993-90A5-1269E16B1A67}"/>
    <cellStyle name="40% - Accent3 3 12" xfId="18574" xr:uid="{D7E7E3FE-C40B-450D-A102-1AF9F3F4C1AE}"/>
    <cellStyle name="40% - Accent3 3 13" xfId="18575" xr:uid="{9BE3EDF4-6A0F-45AF-BDF2-DE775ADE13AE}"/>
    <cellStyle name="40% - Accent3 3 13 2" xfId="18576" xr:uid="{1DDD4424-6407-4240-83E1-7A5C03D73731}"/>
    <cellStyle name="40% - Accent3 3 14" xfId="18577" xr:uid="{9DC60669-3B49-4895-BA97-36088EAEA893}"/>
    <cellStyle name="40% - Accent3 3 14 2" xfId="18578" xr:uid="{1C537FB6-DA94-413E-A3C2-D038E8BF6A54}"/>
    <cellStyle name="40% - Accent3 3 15" xfId="18579" xr:uid="{AC9F82EE-057B-4F72-A29B-0E46E33A17CB}"/>
    <cellStyle name="40% - Accent3 3 16" xfId="18580" xr:uid="{26DDCB1F-0CC4-4ACA-B026-B3784B8D8A91}"/>
    <cellStyle name="40% - Accent3 3 17" xfId="18581" xr:uid="{DE1D3FB3-804A-4737-A301-DEE549560BE4}"/>
    <cellStyle name="40% - Accent3 3 18" xfId="18582" xr:uid="{39DFA1F0-6F3F-44FA-A30A-C1D2840A336F}"/>
    <cellStyle name="40% - Accent3 3 2" xfId="18583" xr:uid="{830E3B92-F256-4EF8-91AD-42F12CB2FB20}"/>
    <cellStyle name="40% - Accent3 3 2 10" xfId="18584" xr:uid="{30CF4E15-5A7B-4D80-8E9E-D50FEFFC435A}"/>
    <cellStyle name="40% - Accent3 3 2 10 2" xfId="18585" xr:uid="{1548E2A6-1BC7-4613-8B46-08D099FC23E4}"/>
    <cellStyle name="40% - Accent3 3 2 11" xfId="18586" xr:uid="{81F7F5CF-EF29-44C3-B69B-A9F4C31A119A}"/>
    <cellStyle name="40% - Accent3 3 2 11 2" xfId="18587" xr:uid="{4E1F63E4-6F49-4F6B-8356-43B0C23A234B}"/>
    <cellStyle name="40% - Accent3 3 2 12" xfId="18588" xr:uid="{ECAD0E75-DEB4-4193-BB4B-FF574431B3DD}"/>
    <cellStyle name="40% - Accent3 3 2 13" xfId="18589" xr:uid="{A30117C5-9A80-475B-B71C-17465720D649}"/>
    <cellStyle name="40% - Accent3 3 2 14" xfId="18590" xr:uid="{D591D003-A62E-4120-AA50-56D3B62EC230}"/>
    <cellStyle name="40% - Accent3 3 2 2" xfId="18591" xr:uid="{FD0CDA56-8570-4B1D-8267-C2C84B5AFDE6}"/>
    <cellStyle name="40% - Accent3 3 2 2 10" xfId="18592" xr:uid="{51000536-EAA0-4AA5-871E-36000DCB2108}"/>
    <cellStyle name="40% - Accent3 3 2 2 11" xfId="18593" xr:uid="{42CF9543-AE78-4299-9A62-645DDFFF1ECD}"/>
    <cellStyle name="40% - Accent3 3 2 2 2" xfId="18594" xr:uid="{6DEFFFEE-36DC-475D-96ED-C1035F0C41E7}"/>
    <cellStyle name="40% - Accent3 3 2 2 2 2" xfId="18595" xr:uid="{73113784-479F-4263-8BBA-BD5B4A9E7F53}"/>
    <cellStyle name="40% - Accent3 3 2 2 2 2 2" xfId="18596" xr:uid="{4F171A56-1746-4CD8-88A4-62FE4C41CABA}"/>
    <cellStyle name="40% - Accent3 3 2 2 2 2 2 2" xfId="18597" xr:uid="{A4413C4B-502A-4070-93E8-1D77C1830E7C}"/>
    <cellStyle name="40% - Accent3 3 2 2 2 2 3" xfId="18598" xr:uid="{5668A2C5-C74B-45DC-AB39-ECF89DEFD3D7}"/>
    <cellStyle name="40% - Accent3 3 2 2 2 2 3 2" xfId="18599" xr:uid="{7D6C9027-04C1-41E8-9B82-07DD05B71C20}"/>
    <cellStyle name="40% - Accent3 3 2 2 2 2 4" xfId="18600" xr:uid="{04EE2122-3AAA-4B0F-BC61-47EEF83457E3}"/>
    <cellStyle name="40% - Accent3 3 2 2 2 3" xfId="18601" xr:uid="{59D3D406-498E-4D19-8171-4D44336FAC9E}"/>
    <cellStyle name="40% - Accent3 3 2 2 2 3 2" xfId="18602" xr:uid="{A4D2A87F-9408-4194-9516-4DD9021D5609}"/>
    <cellStyle name="40% - Accent3 3 2 2 2 4" xfId="18603" xr:uid="{0E17CD24-676C-4A29-9F1C-80B4F08A7EC7}"/>
    <cellStyle name="40% - Accent3 3 2 2 2 4 2" xfId="18604" xr:uid="{9EA749BF-CE70-4738-860B-2EDE52AAA508}"/>
    <cellStyle name="40% - Accent3 3 2 2 2 5" xfId="18605" xr:uid="{282148E1-1A9D-4026-B49A-C71B40F986B2}"/>
    <cellStyle name="40% - Accent3 3 2 2 2 5 2" xfId="18606" xr:uid="{95C54E42-6155-4FA0-8BF5-E8122BD46799}"/>
    <cellStyle name="40% - Accent3 3 2 2 2 6" xfId="18607" xr:uid="{BB8CEE49-920E-4A79-88BA-3769CE23FFBB}"/>
    <cellStyle name="40% - Accent3 3 2 2 2 7" xfId="18608" xr:uid="{87A60DBC-B51E-4935-B9BA-881FB3FCA497}"/>
    <cellStyle name="40% - Accent3 3 2 2 3" xfId="18609" xr:uid="{8042BA1A-DD82-44AA-A9E7-E4A1D449BC12}"/>
    <cellStyle name="40% - Accent3 3 2 2 3 2" xfId="18610" xr:uid="{B71EEFA0-9C1A-470E-A02A-867AF34EA08A}"/>
    <cellStyle name="40% - Accent3 3 2 2 3 2 2" xfId="18611" xr:uid="{079CF7BB-FC8D-49B6-A25A-D2D56976C9D4}"/>
    <cellStyle name="40% - Accent3 3 2 2 3 2 2 2" xfId="18612" xr:uid="{F59E0705-9C17-428D-A9EE-D779D8FEFAA0}"/>
    <cellStyle name="40% - Accent3 3 2 2 3 2 3" xfId="18613" xr:uid="{255F58D3-F06F-4606-937D-3D3E9DE51F28}"/>
    <cellStyle name="40% - Accent3 3 2 2 3 2 3 2" xfId="18614" xr:uid="{E6FCDA89-8E12-4169-B25E-A048E203301B}"/>
    <cellStyle name="40% - Accent3 3 2 2 3 2 4" xfId="18615" xr:uid="{0B39A40C-F5CD-4F34-86C6-15710015E510}"/>
    <cellStyle name="40% - Accent3 3 2 2 3 3" xfId="18616" xr:uid="{6BE6E8F2-54CC-40F2-A230-5D4C9C52F117}"/>
    <cellStyle name="40% - Accent3 3 2 2 3 3 2" xfId="18617" xr:uid="{0DEC2A68-1B67-4987-83E4-B0002A5FC967}"/>
    <cellStyle name="40% - Accent3 3 2 2 3 4" xfId="18618" xr:uid="{2C36577D-6B2A-4974-BEB9-50145CF39D90}"/>
    <cellStyle name="40% - Accent3 3 2 2 3 4 2" xfId="18619" xr:uid="{9B26F184-261E-4C35-9662-9AB538BD9620}"/>
    <cellStyle name="40% - Accent3 3 2 2 3 5" xfId="18620" xr:uid="{DA53AFCE-8232-43D9-8B75-165586A383E9}"/>
    <cellStyle name="40% - Accent3 3 2 2 3 5 2" xfId="18621" xr:uid="{8067955F-D3BD-4258-A8CE-38DB2FFFE48C}"/>
    <cellStyle name="40% - Accent3 3 2 2 3 6" xfId="18622" xr:uid="{CFC11AF4-289D-48A1-8C01-4B50EA18BF9E}"/>
    <cellStyle name="40% - Accent3 3 2 2 4" xfId="18623" xr:uid="{97A83084-8B60-4724-BDC3-846A9C55913C}"/>
    <cellStyle name="40% - Accent3 3 2 2 4 2" xfId="18624" xr:uid="{6206242A-DEA0-4686-AE4A-8FC447F29524}"/>
    <cellStyle name="40% - Accent3 3 2 2 4 2 2" xfId="18625" xr:uid="{A54E1CC7-6A90-44C0-BD76-1C52DFC4B64A}"/>
    <cellStyle name="40% - Accent3 3 2 2 4 3" xfId="18626" xr:uid="{560C5FFF-5E68-4DAA-8F70-8568CC4582B5}"/>
    <cellStyle name="40% - Accent3 3 2 2 4 3 2" xfId="18627" xr:uid="{FF60657A-CF59-4539-B10C-F1B60AB70084}"/>
    <cellStyle name="40% - Accent3 3 2 2 4 4" xfId="18628" xr:uid="{666722E3-F51A-49D3-BED1-362D9BE98749}"/>
    <cellStyle name="40% - Accent3 3 2 2 5" xfId="18629" xr:uid="{A1A70BE3-C0B7-47BC-936A-31260AD6C001}"/>
    <cellStyle name="40% - Accent3 3 2 2 5 2" xfId="18630" xr:uid="{37E60896-CF61-4602-89BC-F5EDA0CED914}"/>
    <cellStyle name="40% - Accent3 3 2 2 6" xfId="18631" xr:uid="{22DD9204-73E7-4E66-91F7-85E63FF2501D}"/>
    <cellStyle name="40% - Accent3 3 2 2 6 2" xfId="18632" xr:uid="{E1AC123D-4FB2-4ADC-8EAB-ADAF8177D49F}"/>
    <cellStyle name="40% - Accent3 3 2 2 7" xfId="18633" xr:uid="{18C427BC-2B8E-498B-AC3C-4FEA14D8BD02}"/>
    <cellStyle name="40% - Accent3 3 2 2 7 2" xfId="18634" xr:uid="{0349D8A2-ECC3-4FEA-BD32-72D4F8830D3C}"/>
    <cellStyle name="40% - Accent3 3 2 2 8" xfId="18635" xr:uid="{315A2C5E-0C83-41E4-AF58-DC19468B843A}"/>
    <cellStyle name="40% - Accent3 3 2 2 8 2" xfId="18636" xr:uid="{B527ABD6-81FC-43BE-B05E-F9B325A1A16E}"/>
    <cellStyle name="40% - Accent3 3 2 2 9" xfId="18637" xr:uid="{2220A852-479C-4B04-AAE1-9697840DFBF6}"/>
    <cellStyle name="40% - Accent3 3 2 2 9 2" xfId="18638" xr:uid="{AAFFE06A-B627-4212-B294-ED3ECB465968}"/>
    <cellStyle name="40% - Accent3 3 2 3" xfId="18639" xr:uid="{92593082-7E52-4466-9EA3-80EA2B288F32}"/>
    <cellStyle name="40% - Accent3 3 2 3 2" xfId="18640" xr:uid="{6C6D6485-371A-4220-9C93-4DC3DF7B8B85}"/>
    <cellStyle name="40% - Accent3 3 2 3 2 2" xfId="18641" xr:uid="{E412C443-DB08-4224-9243-5AEB990C3F33}"/>
    <cellStyle name="40% - Accent3 3 2 3 2 2 2" xfId="18642" xr:uid="{632FE238-E452-4BB6-A871-674D72386190}"/>
    <cellStyle name="40% - Accent3 3 2 3 2 2 2 2" xfId="18643" xr:uid="{1BB1367C-269E-48B0-915D-8359EDE3D36E}"/>
    <cellStyle name="40% - Accent3 3 2 3 2 2 3" xfId="18644" xr:uid="{96CEACDA-FB2C-4F50-BC6D-F27AAF9D54A2}"/>
    <cellStyle name="40% - Accent3 3 2 3 2 2 3 2" xfId="18645" xr:uid="{76E3C46F-AA0F-417C-82B8-0BB33339DA93}"/>
    <cellStyle name="40% - Accent3 3 2 3 2 2 4" xfId="18646" xr:uid="{28411049-2A63-440A-B2CC-FB1EB4E5EDCC}"/>
    <cellStyle name="40% - Accent3 3 2 3 2 3" xfId="18647" xr:uid="{FC04716C-6341-40BD-9795-0735756A8259}"/>
    <cellStyle name="40% - Accent3 3 2 3 2 3 2" xfId="18648" xr:uid="{E2EBC64F-24E0-49C5-92F7-6E08AF9ED8C4}"/>
    <cellStyle name="40% - Accent3 3 2 3 2 4" xfId="18649" xr:uid="{502FD0F0-DA21-4C3B-AE16-D748BFAF1BB1}"/>
    <cellStyle name="40% - Accent3 3 2 3 2 4 2" xfId="18650" xr:uid="{BB61E8D9-DC27-4A6D-8151-18FF0DF371A0}"/>
    <cellStyle name="40% - Accent3 3 2 3 2 5" xfId="18651" xr:uid="{0460D418-0FAF-4FB9-A6E3-985568257BFB}"/>
    <cellStyle name="40% - Accent3 3 2 3 2 5 2" xfId="18652" xr:uid="{1E1A16C9-8657-4BF8-B145-38E343435A78}"/>
    <cellStyle name="40% - Accent3 3 2 3 2 6" xfId="18653" xr:uid="{210A6B9D-946F-4557-BC19-6AC03310D8DF}"/>
    <cellStyle name="40% - Accent3 3 2 3 3" xfId="18654" xr:uid="{B7A64111-31F8-4AF2-B2D1-C3894A84FC77}"/>
    <cellStyle name="40% - Accent3 3 2 3 3 2" xfId="18655" xr:uid="{B82580D9-098F-40EF-A55A-C6603F3A9367}"/>
    <cellStyle name="40% - Accent3 3 2 3 3 2 2" xfId="18656" xr:uid="{D924BDC1-26CC-4251-98C8-58157384876E}"/>
    <cellStyle name="40% - Accent3 3 2 3 3 2 2 2" xfId="18657" xr:uid="{1C74A079-C04E-4D34-B17B-9B01EF3ACF46}"/>
    <cellStyle name="40% - Accent3 3 2 3 3 2 3" xfId="18658" xr:uid="{4D2BC62A-21BF-47DA-BC50-8CCD840268E4}"/>
    <cellStyle name="40% - Accent3 3 2 3 3 2 3 2" xfId="18659" xr:uid="{A6133DFD-CEF0-4A1B-926E-CCA55E1F4A94}"/>
    <cellStyle name="40% - Accent3 3 2 3 3 2 4" xfId="18660" xr:uid="{AE6A638D-5C4F-44CD-BC9A-2910F06DDEF9}"/>
    <cellStyle name="40% - Accent3 3 2 3 3 3" xfId="18661" xr:uid="{3FBAA7E7-8408-4504-8DEE-32627A226DCB}"/>
    <cellStyle name="40% - Accent3 3 2 3 3 3 2" xfId="18662" xr:uid="{31E5D94C-B515-418C-B125-E83D771C389D}"/>
    <cellStyle name="40% - Accent3 3 2 3 3 4" xfId="18663" xr:uid="{6C1DA48E-2033-4649-BE05-54A88123ADEC}"/>
    <cellStyle name="40% - Accent3 3 2 3 3 4 2" xfId="18664" xr:uid="{23AB98A1-F19E-49E6-95C1-7D7745A2AD3B}"/>
    <cellStyle name="40% - Accent3 3 2 3 3 5" xfId="18665" xr:uid="{674D325F-A426-4B50-BEF9-7ABCBA3C2186}"/>
    <cellStyle name="40% - Accent3 3 2 3 3 5 2" xfId="18666" xr:uid="{2B623202-AB6C-4116-AD20-3C5AF32198DD}"/>
    <cellStyle name="40% - Accent3 3 2 3 3 6" xfId="18667" xr:uid="{9EF0535E-2530-481B-A423-0B1C83C0CCA4}"/>
    <cellStyle name="40% - Accent3 3 2 3 4" xfId="18668" xr:uid="{578421C5-3CE8-4569-B93B-862987DEE4B4}"/>
    <cellStyle name="40% - Accent3 3 2 3 4 2" xfId="18669" xr:uid="{E645C6EF-513A-43E4-9B2F-BCC01F4792CE}"/>
    <cellStyle name="40% - Accent3 3 2 3 4 2 2" xfId="18670" xr:uid="{FB1F3A0B-FB4E-4FD7-B552-3F2E6BB24C8D}"/>
    <cellStyle name="40% - Accent3 3 2 3 4 3" xfId="18671" xr:uid="{625FA1D8-575F-46A7-9570-4D25B5D43458}"/>
    <cellStyle name="40% - Accent3 3 2 3 4 3 2" xfId="18672" xr:uid="{8C87F4A5-FDB5-4F34-BE1F-F3740253E8D2}"/>
    <cellStyle name="40% - Accent3 3 2 3 4 4" xfId="18673" xr:uid="{66CED870-A15A-4924-931D-F67DE5CF31AE}"/>
    <cellStyle name="40% - Accent3 3 2 3 5" xfId="18674" xr:uid="{66802228-D5E9-445A-BAA8-99C5B18D3EB6}"/>
    <cellStyle name="40% - Accent3 3 2 3 5 2" xfId="18675" xr:uid="{044861FB-45F4-4746-972F-9E2A3139312D}"/>
    <cellStyle name="40% - Accent3 3 2 3 6" xfId="18676" xr:uid="{527910BA-86F2-4A8E-95F7-49EB68930DFA}"/>
    <cellStyle name="40% - Accent3 3 2 3 6 2" xfId="18677" xr:uid="{9D42EE31-4868-449E-AC41-E7ACB2C71E2D}"/>
    <cellStyle name="40% - Accent3 3 2 3 7" xfId="18678" xr:uid="{FBE08D15-FB03-4A5C-B4F7-03CF358DF993}"/>
    <cellStyle name="40% - Accent3 3 2 3 7 2" xfId="18679" xr:uid="{42074449-6D7E-4DBE-BF37-1830AA3AC65F}"/>
    <cellStyle name="40% - Accent3 3 2 3 8" xfId="18680" xr:uid="{E8144E71-0B2B-49A2-8C4E-B45BA3A71B1A}"/>
    <cellStyle name="40% - Accent3 3 2 3 9" xfId="18681" xr:uid="{9E038348-62B1-4647-8311-738D176ED27E}"/>
    <cellStyle name="40% - Accent3 3 2 4" xfId="18682" xr:uid="{8A088652-4560-4EF0-A5C7-24D6A2D53A59}"/>
    <cellStyle name="40% - Accent3 3 2 4 2" xfId="18683" xr:uid="{3CD4E0ED-BC71-4F53-981F-3288743359E8}"/>
    <cellStyle name="40% - Accent3 3 2 4 2 2" xfId="18684" xr:uid="{2FA14F12-D509-4B87-A2FC-B8C1AD9E2889}"/>
    <cellStyle name="40% - Accent3 3 2 4 2 2 2" xfId="18685" xr:uid="{4E150DEB-6042-4ACB-A2B0-BBA93B025ECB}"/>
    <cellStyle name="40% - Accent3 3 2 4 2 3" xfId="18686" xr:uid="{09C47F51-6641-451B-A7BF-5BB23401CBBA}"/>
    <cellStyle name="40% - Accent3 3 2 4 2 3 2" xfId="18687" xr:uid="{B8818776-9D7D-4221-BB6F-B14C1B1DFE72}"/>
    <cellStyle name="40% - Accent3 3 2 4 2 4" xfId="18688" xr:uid="{5D08033A-06A0-4E94-A952-0ED3313AA82A}"/>
    <cellStyle name="40% - Accent3 3 2 4 3" xfId="18689" xr:uid="{ED47E093-F5B3-4717-B414-298FC50FE5F6}"/>
    <cellStyle name="40% - Accent3 3 2 4 3 2" xfId="18690" xr:uid="{BA441C47-652F-4364-B089-0A3A8F82D33C}"/>
    <cellStyle name="40% - Accent3 3 2 4 4" xfId="18691" xr:uid="{6F5291EC-649D-4DFF-BAC3-075AFDEF07A1}"/>
    <cellStyle name="40% - Accent3 3 2 4 4 2" xfId="18692" xr:uid="{B660F691-24E5-4E2E-B462-35EC571A6B59}"/>
    <cellStyle name="40% - Accent3 3 2 4 5" xfId="18693" xr:uid="{E24E6866-2AD0-4354-A0BE-28E0344B807C}"/>
    <cellStyle name="40% - Accent3 3 2 4 5 2" xfId="18694" xr:uid="{BF46574C-F87F-4B2C-A937-18C2DB1C0C07}"/>
    <cellStyle name="40% - Accent3 3 2 4 6" xfId="18695" xr:uid="{572043F3-1B2F-41FF-B345-AA6A131254DE}"/>
    <cellStyle name="40% - Accent3 3 2 5" xfId="18696" xr:uid="{74111A82-C397-44E6-ADB7-3CAC77F1DA00}"/>
    <cellStyle name="40% - Accent3 3 2 5 2" xfId="18697" xr:uid="{A8F77BCC-A4A8-4724-B828-F6594732A9CC}"/>
    <cellStyle name="40% - Accent3 3 2 5 2 2" xfId="18698" xr:uid="{9B6CE624-ABB0-4385-98A2-C46F65D43F92}"/>
    <cellStyle name="40% - Accent3 3 2 5 2 2 2" xfId="18699" xr:uid="{5F2E8462-A387-41B2-9AFC-41670BA5724B}"/>
    <cellStyle name="40% - Accent3 3 2 5 2 3" xfId="18700" xr:uid="{3EE46014-2611-4ED9-9E44-286BC3D473C7}"/>
    <cellStyle name="40% - Accent3 3 2 5 2 3 2" xfId="18701" xr:uid="{3172EF5A-CB6A-4DFF-BC4B-5E411B05E8D8}"/>
    <cellStyle name="40% - Accent3 3 2 5 2 4" xfId="18702" xr:uid="{AB4B4BB9-2F73-4921-B27F-ED804BD105CB}"/>
    <cellStyle name="40% - Accent3 3 2 5 3" xfId="18703" xr:uid="{59983536-C525-4510-BB8F-191E907AE430}"/>
    <cellStyle name="40% - Accent3 3 2 5 3 2" xfId="18704" xr:uid="{B7765672-E12E-496F-A563-0AB9E436D3A4}"/>
    <cellStyle name="40% - Accent3 3 2 5 4" xfId="18705" xr:uid="{847B1194-63BE-4817-AEC8-99DCDDD7402E}"/>
    <cellStyle name="40% - Accent3 3 2 5 4 2" xfId="18706" xr:uid="{128F8412-D1F2-428C-AFC3-26537F27DCFE}"/>
    <cellStyle name="40% - Accent3 3 2 5 5" xfId="18707" xr:uid="{B07E0CFE-2486-4005-ACC6-278B4ED078EF}"/>
    <cellStyle name="40% - Accent3 3 2 5 5 2" xfId="18708" xr:uid="{5F1A372E-0749-443E-8525-75A0A5B4DF02}"/>
    <cellStyle name="40% - Accent3 3 2 5 6" xfId="18709" xr:uid="{BEA02AE3-F7E7-46BC-BE5D-F090AF4AC078}"/>
    <cellStyle name="40% - Accent3 3 2 6" xfId="18710" xr:uid="{EFB1506B-9F75-4376-8EEC-A6D90E1D4010}"/>
    <cellStyle name="40% - Accent3 3 2 6 2" xfId="18711" xr:uid="{836DDA67-4264-49A7-A922-6262DD2FF308}"/>
    <cellStyle name="40% - Accent3 3 2 6 2 2" xfId="18712" xr:uid="{AC65BC41-A514-4B81-A4F6-945EB06B05FB}"/>
    <cellStyle name="40% - Accent3 3 2 6 3" xfId="18713" xr:uid="{C84DCD90-3B5B-4EA9-A9DB-5AECE8C21260}"/>
    <cellStyle name="40% - Accent3 3 2 6 3 2" xfId="18714" xr:uid="{696E1614-1DDF-497A-B653-8B043FCA0CF6}"/>
    <cellStyle name="40% - Accent3 3 2 6 4" xfId="18715" xr:uid="{C2756871-A88B-4772-ADED-94A16C094F61}"/>
    <cellStyle name="40% - Accent3 3 2 7" xfId="18716" xr:uid="{ACE12CDA-0B34-4131-9858-1662F7EC2DFF}"/>
    <cellStyle name="40% - Accent3 3 2 7 2" xfId="18717" xr:uid="{A4C3AFCB-9ADF-4C90-8B2A-E790FE516C24}"/>
    <cellStyle name="40% - Accent3 3 2 8" xfId="18718" xr:uid="{54C7D797-CA7F-4B8B-956B-94733E19C617}"/>
    <cellStyle name="40% - Accent3 3 2 8 2" xfId="18719" xr:uid="{63F2A1E1-8FBE-44BD-A1D3-4940320ED7AC}"/>
    <cellStyle name="40% - Accent3 3 2 9" xfId="18720" xr:uid="{F3A03C7E-7CC9-45D7-9489-3916E4A9A5D1}"/>
    <cellStyle name="40% - Accent3 3 2 9 2" xfId="18721" xr:uid="{17F98AAD-5C83-4BFC-9360-CD933BB8E074}"/>
    <cellStyle name="40% - Accent3 3 3" xfId="18722" xr:uid="{765D3F66-752F-4DC4-9CBB-57C9B2F3E76B}"/>
    <cellStyle name="40% - Accent3 3 3 10" xfId="18723" xr:uid="{8C98AB1D-5B3A-4B87-AE7D-30E73FABC3BC}"/>
    <cellStyle name="40% - Accent3 3 3 11" xfId="18724" xr:uid="{55C41652-3F6D-43CC-BEB6-A5F8DB977599}"/>
    <cellStyle name="40% - Accent3 3 3 12" xfId="18725" xr:uid="{268D4D6F-CCB9-4599-9EC3-8005ABF81B0D}"/>
    <cellStyle name="40% - Accent3 3 3 2" xfId="18726" xr:uid="{BF3DC353-D05A-4D8F-B2C6-72C9A22C0FA1}"/>
    <cellStyle name="40% - Accent3 3 3 2 2" xfId="18727" xr:uid="{969222F6-6047-40F4-B1EA-E8FFB58B6213}"/>
    <cellStyle name="40% - Accent3 3 3 2 2 2" xfId="18728" xr:uid="{570E89BB-85CA-49CC-B65B-F87B58C2653D}"/>
    <cellStyle name="40% - Accent3 3 3 2 2 2 2" xfId="18729" xr:uid="{7A000D64-B9DB-47E8-98A4-ED693FFE6237}"/>
    <cellStyle name="40% - Accent3 3 3 2 2 3" xfId="18730" xr:uid="{8A694081-30DE-4391-9613-F42C71C11FB3}"/>
    <cellStyle name="40% - Accent3 3 3 2 2 3 2" xfId="18731" xr:uid="{3B0743A6-9816-4000-A963-3BB90CBE1BA0}"/>
    <cellStyle name="40% - Accent3 3 3 2 2 4" xfId="18732" xr:uid="{504C493F-FADB-43C1-9815-E73EE67C48E8}"/>
    <cellStyle name="40% - Accent3 3 3 2 3" xfId="18733" xr:uid="{CB4DDF06-5C5F-444B-85E4-C3433D909E96}"/>
    <cellStyle name="40% - Accent3 3 3 2 3 2" xfId="18734" xr:uid="{64C862C5-CE6D-4427-90C3-E44C52A24F9C}"/>
    <cellStyle name="40% - Accent3 3 3 2 4" xfId="18735" xr:uid="{2E3D1EB8-45B4-4C2A-815F-FDCB7A5143B0}"/>
    <cellStyle name="40% - Accent3 3 3 2 4 2" xfId="18736" xr:uid="{5C3944F7-5528-4A96-9F96-CF971863872F}"/>
    <cellStyle name="40% - Accent3 3 3 2 5" xfId="18737" xr:uid="{AE71BF4C-04F7-4A54-8793-D1403E45B429}"/>
    <cellStyle name="40% - Accent3 3 3 2 5 2" xfId="18738" xr:uid="{BF2F3A12-2E18-440D-8950-623941CB1FE4}"/>
    <cellStyle name="40% - Accent3 3 3 2 6" xfId="18739" xr:uid="{A1A125EA-74CE-4297-B609-08B7011132B8}"/>
    <cellStyle name="40% - Accent3 3 3 2 6 2" xfId="18740" xr:uid="{DD4A4A00-1D85-424A-87FA-E80B63429BA9}"/>
    <cellStyle name="40% - Accent3 3 3 2 7" xfId="18741" xr:uid="{5AD9A039-AC9D-45B9-83A4-0AA4E92BA76C}"/>
    <cellStyle name="40% - Accent3 3 3 2 7 2" xfId="18742" xr:uid="{532402B0-9B39-4121-B52C-ECC154D9416C}"/>
    <cellStyle name="40% - Accent3 3 3 2 8" xfId="18743" xr:uid="{FC1CD463-9865-4C93-8C0B-DFC3EFC11ED8}"/>
    <cellStyle name="40% - Accent3 3 3 2 9" xfId="18744" xr:uid="{9C394A11-972E-4320-A9FB-3F3F82C80E92}"/>
    <cellStyle name="40% - Accent3 3 3 3" xfId="18745" xr:uid="{55DD0895-814E-4F4C-AE30-3DCC1B982773}"/>
    <cellStyle name="40% - Accent3 3 3 3 2" xfId="18746" xr:uid="{654FD4EF-D58E-427E-8573-D6C1BC646235}"/>
    <cellStyle name="40% - Accent3 3 3 3 2 2" xfId="18747" xr:uid="{D8D54BAE-2ADE-41B2-BEDD-F6FD8CFA3DAF}"/>
    <cellStyle name="40% - Accent3 3 3 3 2 2 2" xfId="18748" xr:uid="{41C58FAE-947C-40C8-BAD3-30A994BE7110}"/>
    <cellStyle name="40% - Accent3 3 3 3 2 3" xfId="18749" xr:uid="{B9CAFC33-8232-4827-A403-A0477D7A7C7D}"/>
    <cellStyle name="40% - Accent3 3 3 3 2 3 2" xfId="18750" xr:uid="{6CF17DBF-A801-4AD4-86CE-50F11077BEDE}"/>
    <cellStyle name="40% - Accent3 3 3 3 2 4" xfId="18751" xr:uid="{0326389A-BB07-4E87-8C78-4FEE41ACE303}"/>
    <cellStyle name="40% - Accent3 3 3 3 3" xfId="18752" xr:uid="{06ED4AC5-FD10-4070-BFE8-7DE889AEBCD3}"/>
    <cellStyle name="40% - Accent3 3 3 3 3 2" xfId="18753" xr:uid="{D2134BF7-EE9F-458A-823C-E8A0D3EF389C}"/>
    <cellStyle name="40% - Accent3 3 3 3 4" xfId="18754" xr:uid="{9E7489D5-4EC9-4FD3-B99D-D3081DF1B285}"/>
    <cellStyle name="40% - Accent3 3 3 3 4 2" xfId="18755" xr:uid="{17B140ED-669B-4ABC-9AE4-72CF36849D2B}"/>
    <cellStyle name="40% - Accent3 3 3 3 5" xfId="18756" xr:uid="{EB9D984C-6F5D-42EA-B5CB-A467D22AA518}"/>
    <cellStyle name="40% - Accent3 3 3 3 5 2" xfId="18757" xr:uid="{A255ECD4-C542-4009-9A6B-7E74D69C6E9F}"/>
    <cellStyle name="40% - Accent3 3 3 3 6" xfId="18758" xr:uid="{3BA7D8E7-24A5-49C2-ABC9-0540DEAF2D0B}"/>
    <cellStyle name="40% - Accent3 3 3 4" xfId="18759" xr:uid="{5A2538B7-0833-48B6-B373-35594B7F1987}"/>
    <cellStyle name="40% - Accent3 3 3 4 2" xfId="18760" xr:uid="{D0187888-6E6C-4447-9010-9CC164C198B4}"/>
    <cellStyle name="40% - Accent3 3 3 4 2 2" xfId="18761" xr:uid="{CB377256-DE0B-42B5-A307-8A21320C5CB3}"/>
    <cellStyle name="40% - Accent3 3 3 4 3" xfId="18762" xr:uid="{3E6C9EFA-DCD9-4272-95F6-F6EF116FA187}"/>
    <cellStyle name="40% - Accent3 3 3 4 3 2" xfId="18763" xr:uid="{764C9031-163D-4021-BC17-46802B513053}"/>
    <cellStyle name="40% - Accent3 3 3 4 4" xfId="18764" xr:uid="{535DBA5C-9EC3-4964-AAC5-5A3FE856483D}"/>
    <cellStyle name="40% - Accent3 3 3 5" xfId="18765" xr:uid="{2F6E0373-934A-4D43-B0D5-B58095A39E79}"/>
    <cellStyle name="40% - Accent3 3 3 5 2" xfId="18766" xr:uid="{7361990F-067E-4F1A-AB01-FCD0DD9AFEFC}"/>
    <cellStyle name="40% - Accent3 3 3 6" xfId="18767" xr:uid="{46FBF713-094C-405A-A5EC-8EE73C5DBB8F}"/>
    <cellStyle name="40% - Accent3 3 3 6 2" xfId="18768" xr:uid="{912D1BD4-37FB-43B0-8E95-2E6B3A9B1E76}"/>
    <cellStyle name="40% - Accent3 3 3 7" xfId="18769" xr:uid="{842973C7-3A0A-4377-AFC7-88FD7114A1DA}"/>
    <cellStyle name="40% - Accent3 3 3 7 2" xfId="18770" xr:uid="{25A058F2-9A8A-47E0-8058-E6C94F790708}"/>
    <cellStyle name="40% - Accent3 3 3 8" xfId="18771" xr:uid="{7CC0530E-9FF7-4AC7-81FA-3321242890DA}"/>
    <cellStyle name="40% - Accent3 3 3 8 2" xfId="18772" xr:uid="{7BD0F69F-B451-4446-AB93-DBA24245DECF}"/>
    <cellStyle name="40% - Accent3 3 3 9" xfId="18773" xr:uid="{FC48ECA6-20A2-4D01-97D0-45468C8C418B}"/>
    <cellStyle name="40% - Accent3 3 3 9 2" xfId="18774" xr:uid="{40DBE61A-FBD3-4245-A43E-FF899916D6BE}"/>
    <cellStyle name="40% - Accent3 3 4" xfId="18775" xr:uid="{7E726D44-F521-4FBF-AD7B-8A9F896CB0DA}"/>
    <cellStyle name="40% - Accent3 3 4 10" xfId="18776" xr:uid="{DD887F5A-07EB-4221-BFC4-DD1CFE53BCEB}"/>
    <cellStyle name="40% - Accent3 3 4 11" xfId="18777" xr:uid="{D720B5E7-5DFB-4D80-9042-97EAC3C24EF9}"/>
    <cellStyle name="40% - Accent3 3 4 12" xfId="18778" xr:uid="{AEC588BF-143D-48D3-AFD5-FEF9FE5770C7}"/>
    <cellStyle name="40% - Accent3 3 4 2" xfId="18779" xr:uid="{4A971982-928F-464B-A446-D8C7A998ACDD}"/>
    <cellStyle name="40% - Accent3 3 4 2 2" xfId="18780" xr:uid="{FBAD5481-6C39-4C00-9CD5-0BE57C9E81D2}"/>
    <cellStyle name="40% - Accent3 3 4 2 2 2" xfId="18781" xr:uid="{BA4E96AB-6D41-43D4-B719-B445B127F871}"/>
    <cellStyle name="40% - Accent3 3 4 2 2 2 2" xfId="18782" xr:uid="{B2860525-450F-42F5-A78E-2B7CAE5D6FC8}"/>
    <cellStyle name="40% - Accent3 3 4 2 2 3" xfId="18783" xr:uid="{B78EA3C7-B0A7-46A5-A692-A966C846CCDD}"/>
    <cellStyle name="40% - Accent3 3 4 2 2 3 2" xfId="18784" xr:uid="{764B1992-C9CA-4738-A376-9A091545DE37}"/>
    <cellStyle name="40% - Accent3 3 4 2 2 4" xfId="18785" xr:uid="{33715E29-C281-44F1-BFB9-1C891DFF578A}"/>
    <cellStyle name="40% - Accent3 3 4 2 3" xfId="18786" xr:uid="{0ED6D5D5-7739-44ED-956B-5E706B4EC457}"/>
    <cellStyle name="40% - Accent3 3 4 2 3 2" xfId="18787" xr:uid="{119FB6CD-80BB-4750-A76F-4ABF6D9C4E7B}"/>
    <cellStyle name="40% - Accent3 3 4 2 4" xfId="18788" xr:uid="{A1C93B0E-9335-4B03-ACDC-851E600531D7}"/>
    <cellStyle name="40% - Accent3 3 4 2 4 2" xfId="18789" xr:uid="{A6A1AACC-9D8E-4180-9B42-EABF9E842EA3}"/>
    <cellStyle name="40% - Accent3 3 4 2 5" xfId="18790" xr:uid="{9435D033-D52B-490E-B985-9E40D7600F47}"/>
    <cellStyle name="40% - Accent3 3 4 2 5 2" xfId="18791" xr:uid="{5113B799-242E-4C36-8011-1514E2D944CB}"/>
    <cellStyle name="40% - Accent3 3 4 2 6" xfId="18792" xr:uid="{1A7478BD-7C23-45C8-B41B-638BE2DF3F6C}"/>
    <cellStyle name="40% - Accent3 3 4 3" xfId="18793" xr:uid="{240AF1C8-3855-437E-AEF6-9BDD8786EEFC}"/>
    <cellStyle name="40% - Accent3 3 4 3 2" xfId="18794" xr:uid="{B3955D3D-DD37-4925-AC07-CE5473E3B002}"/>
    <cellStyle name="40% - Accent3 3 4 3 2 2" xfId="18795" xr:uid="{F62ACD8F-9693-4952-A1B4-5DB3CE301D27}"/>
    <cellStyle name="40% - Accent3 3 4 3 2 2 2" xfId="18796" xr:uid="{EF700C8D-DEF1-4108-9048-102637A9984F}"/>
    <cellStyle name="40% - Accent3 3 4 3 2 3" xfId="18797" xr:uid="{D1ABFF4E-CB7E-499D-B15A-B6561D6CF0F8}"/>
    <cellStyle name="40% - Accent3 3 4 3 2 3 2" xfId="18798" xr:uid="{1A49A139-1871-4D80-B6E4-9C20A34BD109}"/>
    <cellStyle name="40% - Accent3 3 4 3 2 4" xfId="18799" xr:uid="{BA36C6B2-2FD9-420B-9908-7F5729A7FCE8}"/>
    <cellStyle name="40% - Accent3 3 4 3 3" xfId="18800" xr:uid="{F5CB62FA-ED7C-4D8D-B3C5-713D5F8B3117}"/>
    <cellStyle name="40% - Accent3 3 4 3 3 2" xfId="18801" xr:uid="{ADBB9300-FDFE-40F1-95F7-18B43858B54A}"/>
    <cellStyle name="40% - Accent3 3 4 3 4" xfId="18802" xr:uid="{E3E24563-48C6-47B1-8E89-CD22057A9490}"/>
    <cellStyle name="40% - Accent3 3 4 3 4 2" xfId="18803" xr:uid="{A950A09C-DAA1-456B-946E-C2DC790B5769}"/>
    <cellStyle name="40% - Accent3 3 4 3 5" xfId="18804" xr:uid="{7C19C2E4-6D8F-4486-9356-EE4348A71D1B}"/>
    <cellStyle name="40% - Accent3 3 4 3 5 2" xfId="18805" xr:uid="{AB409D98-F699-42B3-834F-DF30FFD1E25E}"/>
    <cellStyle name="40% - Accent3 3 4 3 6" xfId="18806" xr:uid="{2CE9B996-BAC2-45EE-9DEA-5DDA09717154}"/>
    <cellStyle name="40% - Accent3 3 4 4" xfId="18807" xr:uid="{97569255-07E5-4D64-A7B5-1DCC08A6AF11}"/>
    <cellStyle name="40% - Accent3 3 4 4 2" xfId="18808" xr:uid="{876C4E74-E47B-481E-BECA-B6F1CFB7338B}"/>
    <cellStyle name="40% - Accent3 3 4 4 2 2" xfId="18809" xr:uid="{E94ECFD4-7243-4D82-B234-D5384E42D517}"/>
    <cellStyle name="40% - Accent3 3 4 4 3" xfId="18810" xr:uid="{929D2AF2-E30C-4E2F-A8A1-4112FD485A07}"/>
    <cellStyle name="40% - Accent3 3 4 4 3 2" xfId="18811" xr:uid="{246EA7CD-977B-4EFD-9B53-0DAD40888D5E}"/>
    <cellStyle name="40% - Accent3 3 4 4 4" xfId="18812" xr:uid="{17C908FF-2CA7-4B4C-911F-30364791EE72}"/>
    <cellStyle name="40% - Accent3 3 4 5" xfId="18813" xr:uid="{C7989DFB-5BA0-4C47-9CDF-607F87A0AB30}"/>
    <cellStyle name="40% - Accent3 3 4 5 2" xfId="18814" xr:uid="{24A962BC-EDDF-4F40-BFC9-AA3E4BC3D6F2}"/>
    <cellStyle name="40% - Accent3 3 4 6" xfId="18815" xr:uid="{2A0EA167-F55A-4689-AE15-F10486096290}"/>
    <cellStyle name="40% - Accent3 3 4 6 2" xfId="18816" xr:uid="{1866A2C5-F5CA-46AB-9710-22A114178E9B}"/>
    <cellStyle name="40% - Accent3 3 4 7" xfId="18817" xr:uid="{EF249F15-E5A7-4763-974D-24E9B2DE2479}"/>
    <cellStyle name="40% - Accent3 3 4 7 2" xfId="18818" xr:uid="{ABF428D5-638F-4B04-B5B3-3C7C8E7F50B8}"/>
    <cellStyle name="40% - Accent3 3 4 8" xfId="18819" xr:uid="{C63A9EF6-C3F1-4A0A-8864-1A0ED95628E8}"/>
    <cellStyle name="40% - Accent3 3 4 8 2" xfId="18820" xr:uid="{F7FC2F08-D2A9-48DD-85AC-F9685DAD5C1B}"/>
    <cellStyle name="40% - Accent3 3 4 9" xfId="18821" xr:uid="{4AB5622B-2C17-4759-8EAF-337E82D87619}"/>
    <cellStyle name="40% - Accent3 3 4 9 2" xfId="18822" xr:uid="{EA249078-B674-4419-8050-48AFBEA10356}"/>
    <cellStyle name="40% - Accent3 3 5" xfId="18823" xr:uid="{811E7AB6-62A9-4D6E-965B-1147B7FDADB8}"/>
    <cellStyle name="40% - Accent3 3 5 10" xfId="18824" xr:uid="{C4ACB6E8-1D14-4237-9BC6-F37FC4C06F9C}"/>
    <cellStyle name="40% - Accent3 3 5 2" xfId="18825" xr:uid="{EC216180-B483-4034-9710-E9984EA518F0}"/>
    <cellStyle name="40% - Accent3 3 5 2 2" xfId="18826" xr:uid="{2EDE1539-A2B6-46B2-B8E6-87C67045D313}"/>
    <cellStyle name="40% - Accent3 3 5 2 2 2" xfId="18827" xr:uid="{EE6F64AB-1129-44CF-AE6E-4632373CD8A3}"/>
    <cellStyle name="40% - Accent3 3 5 2 2 2 2" xfId="18828" xr:uid="{7C8EC879-AAB2-4D3F-BAB8-876443F333D3}"/>
    <cellStyle name="40% - Accent3 3 5 2 2 3" xfId="18829" xr:uid="{EC137FA4-A958-4A3D-9B5A-8CFCC656CE08}"/>
    <cellStyle name="40% - Accent3 3 5 2 2 3 2" xfId="18830" xr:uid="{1A58E306-3888-42D4-9620-CEE4251F9FB6}"/>
    <cellStyle name="40% - Accent3 3 5 2 2 4" xfId="18831" xr:uid="{8B328641-6A08-40CB-9A9D-47CCA2AFFD8D}"/>
    <cellStyle name="40% - Accent3 3 5 2 3" xfId="18832" xr:uid="{81915495-8B5B-415D-8BA0-5CB668F5E803}"/>
    <cellStyle name="40% - Accent3 3 5 2 3 2" xfId="18833" xr:uid="{80CFCD94-1E40-4F64-85E6-E43404F7ED36}"/>
    <cellStyle name="40% - Accent3 3 5 2 4" xfId="18834" xr:uid="{C1CA1E3A-12C5-473C-BDC0-B13C62A3944B}"/>
    <cellStyle name="40% - Accent3 3 5 2 4 2" xfId="18835" xr:uid="{BD591441-08D2-4E1D-B5C0-6450384BEB5B}"/>
    <cellStyle name="40% - Accent3 3 5 2 5" xfId="18836" xr:uid="{FFC1F206-A3F9-45A2-8137-C9D536B41A2A}"/>
    <cellStyle name="40% - Accent3 3 5 2 5 2" xfId="18837" xr:uid="{E882DB8F-7609-48B2-A9C8-08C84F4181E6}"/>
    <cellStyle name="40% - Accent3 3 5 2 6" xfId="18838" xr:uid="{32F9FD04-64BB-4AAC-91AB-E4177143F47E}"/>
    <cellStyle name="40% - Accent3 3 5 3" xfId="18839" xr:uid="{E777A18A-84DF-48A9-8F40-F9FFC6E96CAC}"/>
    <cellStyle name="40% - Accent3 3 5 3 2" xfId="18840" xr:uid="{FB581F44-8850-45ED-BD84-4B73FD420B10}"/>
    <cellStyle name="40% - Accent3 3 5 3 2 2" xfId="18841" xr:uid="{BF8F9FC2-CA6A-41BB-9C4F-8876B10CCAA9}"/>
    <cellStyle name="40% - Accent3 3 5 3 2 2 2" xfId="18842" xr:uid="{7E552DD2-6646-4F1F-8839-DAC5D0E02D91}"/>
    <cellStyle name="40% - Accent3 3 5 3 2 3" xfId="18843" xr:uid="{D13C39DC-38A4-4BFC-9D30-750E14E11845}"/>
    <cellStyle name="40% - Accent3 3 5 3 2 3 2" xfId="18844" xr:uid="{7977D0BF-03ED-4344-815D-C654444E0CC8}"/>
    <cellStyle name="40% - Accent3 3 5 3 2 4" xfId="18845" xr:uid="{1E974BEB-F078-4C96-9B0D-3724473D13FE}"/>
    <cellStyle name="40% - Accent3 3 5 3 3" xfId="18846" xr:uid="{893AD2FE-688B-4F40-BA92-8BDAA4C5C15B}"/>
    <cellStyle name="40% - Accent3 3 5 3 3 2" xfId="18847" xr:uid="{FB244080-93BE-4EFE-AF1D-9EC1E7D213E6}"/>
    <cellStyle name="40% - Accent3 3 5 3 4" xfId="18848" xr:uid="{FAFD6D79-FFDE-4519-B39B-4FC75E09D93E}"/>
    <cellStyle name="40% - Accent3 3 5 3 4 2" xfId="18849" xr:uid="{1CF9C38C-120D-42EF-A072-4AB49E091843}"/>
    <cellStyle name="40% - Accent3 3 5 3 5" xfId="18850" xr:uid="{9155D99C-6FD9-40A8-A759-E22E263D4B26}"/>
    <cellStyle name="40% - Accent3 3 5 3 5 2" xfId="18851" xr:uid="{1877B4CD-014C-4F8C-B2A0-9658FC3795F9}"/>
    <cellStyle name="40% - Accent3 3 5 3 6" xfId="18852" xr:uid="{FD904867-D1FA-493B-8A0F-216E596CB3B5}"/>
    <cellStyle name="40% - Accent3 3 5 4" xfId="18853" xr:uid="{E6BB259C-AC6A-47DD-B9CF-D5A84531FAC3}"/>
    <cellStyle name="40% - Accent3 3 5 4 2" xfId="18854" xr:uid="{0CC285E3-0640-461A-BACA-80D1DFE47BEE}"/>
    <cellStyle name="40% - Accent3 3 5 4 2 2" xfId="18855" xr:uid="{C419A385-E0B0-4D27-AC81-D4CF358DD012}"/>
    <cellStyle name="40% - Accent3 3 5 4 3" xfId="18856" xr:uid="{654DA82B-D3D9-4677-B6C6-8D8B2FDE92E7}"/>
    <cellStyle name="40% - Accent3 3 5 4 3 2" xfId="18857" xr:uid="{C25D37D1-926E-4EAD-AC36-2EEA2D6E21C9}"/>
    <cellStyle name="40% - Accent3 3 5 4 4" xfId="18858" xr:uid="{B8AFF7A5-68C9-4DE4-8389-A37FD8D63463}"/>
    <cellStyle name="40% - Accent3 3 5 5" xfId="18859" xr:uid="{1A02241C-2E03-476B-87FA-7840E1EFA438}"/>
    <cellStyle name="40% - Accent3 3 5 5 2" xfId="18860" xr:uid="{B0432D85-DD28-4090-890B-1C69D92CDFF9}"/>
    <cellStyle name="40% - Accent3 3 5 6" xfId="18861" xr:uid="{944B10E1-1058-4546-81CA-B13C695320E1}"/>
    <cellStyle name="40% - Accent3 3 5 6 2" xfId="18862" xr:uid="{96D36D52-C2C4-4383-B319-84D8FC8F328C}"/>
    <cellStyle name="40% - Accent3 3 5 7" xfId="18863" xr:uid="{9E5FDE6E-B3AC-45B9-B2AA-E92BC66DC7B7}"/>
    <cellStyle name="40% - Accent3 3 5 7 2" xfId="18864" xr:uid="{DDC3F366-BC3C-4AA9-9570-CC1E23F6769C}"/>
    <cellStyle name="40% - Accent3 3 5 8" xfId="18865" xr:uid="{0CD4A8A4-D827-4687-AFDF-2F36856C4BBD}"/>
    <cellStyle name="40% - Accent3 3 5 9" xfId="18866" xr:uid="{5AD91B92-A814-409B-840B-D88BFA89F9C0}"/>
    <cellStyle name="40% - Accent3 3 6" xfId="18867" xr:uid="{04504E01-72AE-43F2-9F9F-2670DB9755DD}"/>
    <cellStyle name="40% - Accent3 3 6 2" xfId="18868" xr:uid="{CD67FF6F-70A4-485A-A31B-EC140CC67951}"/>
    <cellStyle name="40% - Accent3 3 6 2 2" xfId="18869" xr:uid="{CA634756-B3AE-42D4-964B-3052EC80A32C}"/>
    <cellStyle name="40% - Accent3 3 6 2 2 2" xfId="18870" xr:uid="{21952DDF-4B73-474C-9F58-5AA3670C7607}"/>
    <cellStyle name="40% - Accent3 3 6 2 3" xfId="18871" xr:uid="{44252E25-5CE1-4D25-AF9D-7C769FFEF2AD}"/>
    <cellStyle name="40% - Accent3 3 6 2 3 2" xfId="18872" xr:uid="{D544708E-EF75-403E-80CD-33C51F015FE3}"/>
    <cellStyle name="40% - Accent3 3 6 2 4" xfId="18873" xr:uid="{B5B81007-260F-4335-A28D-1F4D48ED0DBF}"/>
    <cellStyle name="40% - Accent3 3 6 3" xfId="18874" xr:uid="{57B29F83-AA42-4693-A1F4-A7A8D55555D7}"/>
    <cellStyle name="40% - Accent3 3 6 3 2" xfId="18875" xr:uid="{F1E5F556-7947-4B24-A948-E59CDE1FA4DD}"/>
    <cellStyle name="40% - Accent3 3 6 4" xfId="18876" xr:uid="{79996DB4-8BDB-4D28-A8AD-C1E1BFB807EC}"/>
    <cellStyle name="40% - Accent3 3 6 4 2" xfId="18877" xr:uid="{8900522B-EC09-4366-9006-04A0BF11342F}"/>
    <cellStyle name="40% - Accent3 3 6 5" xfId="18878" xr:uid="{D091AF4F-8CCD-48A6-BB12-91125A0C5237}"/>
    <cellStyle name="40% - Accent3 3 6 5 2" xfId="18879" xr:uid="{19D453F2-1929-495C-B131-980F1CD6FBC6}"/>
    <cellStyle name="40% - Accent3 3 6 6" xfId="18880" xr:uid="{668D8EAC-4A28-4C06-B8AA-6E74189A988A}"/>
    <cellStyle name="40% - Accent3 3 6 6 2" xfId="18881" xr:uid="{C415C152-D7A1-4277-BE35-EBE858E87115}"/>
    <cellStyle name="40% - Accent3 3 7" xfId="18882" xr:uid="{BBB77880-4FE0-48D8-8139-1D6CF563040B}"/>
    <cellStyle name="40% - Accent3 3 7 2" xfId="18883" xr:uid="{2BDC6529-C147-43AD-A6F4-4C2ACA9DB29C}"/>
    <cellStyle name="40% - Accent3 3 7 2 2" xfId="18884" xr:uid="{5902F890-EABC-4DF3-A7F2-68D28BEEE6B5}"/>
    <cellStyle name="40% - Accent3 3 7 2 2 2" xfId="18885" xr:uid="{269246F7-75CD-45A6-BA59-F41C81C6C21A}"/>
    <cellStyle name="40% - Accent3 3 7 2 3" xfId="18886" xr:uid="{CBE2CD27-3BB9-41E4-9D4D-201F5EDAB4EA}"/>
    <cellStyle name="40% - Accent3 3 7 2 3 2" xfId="18887" xr:uid="{6D1EDEDC-D8C4-4343-85F6-31B56E780059}"/>
    <cellStyle name="40% - Accent3 3 7 2 4" xfId="18888" xr:uid="{8FCEA276-3915-4F65-81F3-9253F910A848}"/>
    <cellStyle name="40% - Accent3 3 7 3" xfId="18889" xr:uid="{0DB68400-66C2-4215-BA94-7A4CF3C0D829}"/>
    <cellStyle name="40% - Accent3 3 7 3 2" xfId="18890" xr:uid="{1F59244C-81D2-44A8-A32D-6CEC7212F29C}"/>
    <cellStyle name="40% - Accent3 3 7 4" xfId="18891" xr:uid="{9E06DAD8-0C5A-4BCC-B885-621BFD8B55D5}"/>
    <cellStyle name="40% - Accent3 3 7 4 2" xfId="18892" xr:uid="{0169A331-4116-4191-8762-B062B84AE5A3}"/>
    <cellStyle name="40% - Accent3 3 7 5" xfId="18893" xr:uid="{CD7CE191-7330-4B83-936C-A4877A9797B5}"/>
    <cellStyle name="40% - Accent3 3 7 5 2" xfId="18894" xr:uid="{CE21250C-50ED-48D9-B5B9-0E4BDC85C05B}"/>
    <cellStyle name="40% - Accent3 3 7 6" xfId="18895" xr:uid="{B2E103F5-0F49-47CA-83E6-2E96FA3864DA}"/>
    <cellStyle name="40% - Accent3 3 8" xfId="18896" xr:uid="{CAE54B86-09BE-4C40-B68A-1852555FD5E7}"/>
    <cellStyle name="40% - Accent3 3 8 2" xfId="18897" xr:uid="{9F1CE5C5-DA68-4258-8C84-84CED274120E}"/>
    <cellStyle name="40% - Accent3 3 8 2 2" xfId="18898" xr:uid="{E0D61DE6-5A94-49FF-8BEB-43F7399831C7}"/>
    <cellStyle name="40% - Accent3 3 8 3" xfId="18899" xr:uid="{CA406FD1-F750-482A-825E-949BB77B0F5A}"/>
    <cellStyle name="40% - Accent3 3 8 3 2" xfId="18900" xr:uid="{017C0C81-618E-4E59-80A3-E7EBE3450F66}"/>
    <cellStyle name="40% - Accent3 3 8 4" xfId="18901" xr:uid="{747E3C1A-11DF-4C37-87A9-B00E274C971E}"/>
    <cellStyle name="40% - Accent3 3 9" xfId="18902" xr:uid="{8CBBD33F-C7B8-46AF-BE3D-9F087BB210E2}"/>
    <cellStyle name="40% - Accent3 3 9 2" xfId="18903" xr:uid="{A4E956BE-D779-4EDE-825A-DA1520290605}"/>
    <cellStyle name="40% - Accent3 30" xfId="18904" xr:uid="{F61615D1-6873-4224-88B3-49F7856EBAF2}"/>
    <cellStyle name="40% - Accent3 30 2" xfId="18905" xr:uid="{1F5A699F-0505-4409-8816-BCED749DB35F}"/>
    <cellStyle name="40% - Accent3 31" xfId="18906" xr:uid="{E5EF6C3B-D47C-4816-88E0-A3626FF74727}"/>
    <cellStyle name="40% - Accent3 31 2" xfId="18907" xr:uid="{8D6224B7-AC4D-4371-841B-9810D3446450}"/>
    <cellStyle name="40% - Accent3 32" xfId="18908" xr:uid="{5961C978-B641-471E-A515-3D0C402CDEFE}"/>
    <cellStyle name="40% - Accent3 32 2" xfId="18909" xr:uid="{7E1A09F9-4704-4BCD-A3D5-1D86AB36BE93}"/>
    <cellStyle name="40% - Accent3 33" xfId="18910" xr:uid="{16032B6C-A7F6-426F-854B-8F8899A27AB2}"/>
    <cellStyle name="40% - Accent3 33 2" xfId="18911" xr:uid="{93D531F6-7228-4F40-8A1F-24382875CCEB}"/>
    <cellStyle name="40% - Accent3 34" xfId="18912" xr:uid="{CC533C89-28E0-4F65-A12F-AD200EF672FA}"/>
    <cellStyle name="40% - Accent3 34 2" xfId="18913" xr:uid="{70EFA9B4-4E44-46D1-92B0-A1929B1DA2D4}"/>
    <cellStyle name="40% - Accent3 35" xfId="18914" xr:uid="{1E70DC11-B231-4073-9CFC-9BBD72B241A8}"/>
    <cellStyle name="40% - Accent3 35 2" xfId="18915" xr:uid="{A49805AD-C513-424E-8D2B-248EC6C4FAF5}"/>
    <cellStyle name="40% - Accent3 36" xfId="18916" xr:uid="{E6C32E16-7ECA-46E8-A0F7-8EDD4A459573}"/>
    <cellStyle name="40% - Accent3 36 2" xfId="18917" xr:uid="{B940CDC5-1852-4D23-A0FB-99801A179BBD}"/>
    <cellStyle name="40% - Accent3 37" xfId="18918" xr:uid="{0219418F-00BB-4638-AE45-50F43CF7D9A5}"/>
    <cellStyle name="40% - Accent3 37 2" xfId="18919" xr:uid="{54C76BF0-588C-4BF3-A312-E4D2566FC96F}"/>
    <cellStyle name="40% - Accent3 38" xfId="18920" xr:uid="{BCB39355-2000-480B-8FFF-F012BD1FDE88}"/>
    <cellStyle name="40% - Accent3 39" xfId="18921" xr:uid="{58183B87-6681-4DF1-B764-FEF27EA536BA}"/>
    <cellStyle name="40% - Accent3 4" xfId="18922" xr:uid="{EC547A11-38B3-4881-B7BB-929D64A8FB2E}"/>
    <cellStyle name="40% - Accent3 4 10" xfId="18923" xr:uid="{CDCD5C40-22FC-43B4-8BF0-FDBC34D49D14}"/>
    <cellStyle name="40% - Accent3 4 10 2" xfId="18924" xr:uid="{F690762B-2A98-4047-BF5F-76E46621272A}"/>
    <cellStyle name="40% - Accent3 4 11" xfId="18925" xr:uid="{7B09E2B2-7EF9-4B27-9CA2-D8BD60D076F0}"/>
    <cellStyle name="40% - Accent3 4 11 2" xfId="18926" xr:uid="{656D0450-13C3-4C1E-9F56-C4A05B8FEFB7}"/>
    <cellStyle name="40% - Accent3 4 12" xfId="18927" xr:uid="{901CB508-E9AF-4A10-8412-B1B03A760373}"/>
    <cellStyle name="40% - Accent3 4 12 2" xfId="18928" xr:uid="{230A9F06-CDBA-4397-972B-6F1056FCEEC8}"/>
    <cellStyle name="40% - Accent3 4 13" xfId="18929" xr:uid="{34D4FA95-14C3-4D88-BE1F-16247E0975B3}"/>
    <cellStyle name="40% - Accent3 4 13 2" xfId="18930" xr:uid="{D019C438-7415-43AF-9802-B897586C72BB}"/>
    <cellStyle name="40% - Accent3 4 14" xfId="18931" xr:uid="{29CAA484-6428-4643-AC2C-5120CE953B20}"/>
    <cellStyle name="40% - Accent3 4 15" xfId="18932" xr:uid="{0FC8EF90-13AE-4609-B086-148C0F7B27DB}"/>
    <cellStyle name="40% - Accent3 4 2" xfId="18933" xr:uid="{FF9F2E27-69A9-4616-887A-1575F3EB240C}"/>
    <cellStyle name="40% - Accent3 4 2 10" xfId="18934" xr:uid="{CFB74A48-8A74-4091-A0D6-DDDE60444F86}"/>
    <cellStyle name="40% - Accent3 4 2 10 2" xfId="18935" xr:uid="{F6B1137D-9C14-4D18-932B-CBBBF54DED7A}"/>
    <cellStyle name="40% - Accent3 4 2 11" xfId="18936" xr:uid="{0B732655-7C8D-4EBB-A334-6FA755F612F2}"/>
    <cellStyle name="40% - Accent3 4 2 11 2" xfId="18937" xr:uid="{CAC813A3-978E-41CE-AC8F-6BC69243BF7A}"/>
    <cellStyle name="40% - Accent3 4 2 12" xfId="18938" xr:uid="{DEC778A7-E0F3-46B8-9027-0191166AA375}"/>
    <cellStyle name="40% - Accent3 4 2 13" xfId="18939" xr:uid="{6F866D48-637E-4296-9029-56F4AC24D3D9}"/>
    <cellStyle name="40% - Accent3 4 2 2" xfId="18940" xr:uid="{A3A6B9D4-10E9-4B62-B7E1-9D525247AB73}"/>
    <cellStyle name="40% - Accent3 4 2 2 10" xfId="18941" xr:uid="{3E72F646-BB2F-48E3-A834-1AB8C5105754}"/>
    <cellStyle name="40% - Accent3 4 2 2 11" xfId="18942" xr:uid="{5C9E654A-62D1-4338-B7EB-A56680E4E4EB}"/>
    <cellStyle name="40% - Accent3 4 2 2 2" xfId="18943" xr:uid="{19E0D36E-3C10-4876-9021-CB9538A2BBB6}"/>
    <cellStyle name="40% - Accent3 4 2 2 2 2" xfId="18944" xr:uid="{0FDDD927-7419-4B4D-9F85-54FFA519FDEB}"/>
    <cellStyle name="40% - Accent3 4 2 2 2 2 2" xfId="18945" xr:uid="{4A9AE3A3-10E7-4362-81A8-422D1E1B916F}"/>
    <cellStyle name="40% - Accent3 4 2 2 2 2 2 2" xfId="18946" xr:uid="{24594E78-6835-4007-A668-50E711BB9135}"/>
    <cellStyle name="40% - Accent3 4 2 2 2 2 3" xfId="18947" xr:uid="{EE56D7A4-FE8F-4921-A63D-5B253E3E0362}"/>
    <cellStyle name="40% - Accent3 4 2 2 2 2 3 2" xfId="18948" xr:uid="{A9C63ADB-EC64-4B14-BD13-75A4899F456B}"/>
    <cellStyle name="40% - Accent3 4 2 2 2 2 4" xfId="18949" xr:uid="{C4DD407B-FD58-495C-9C0C-1CE5B6442CCE}"/>
    <cellStyle name="40% - Accent3 4 2 2 2 3" xfId="18950" xr:uid="{B2E7CCD6-5699-429B-90F0-3E77E921A2EF}"/>
    <cellStyle name="40% - Accent3 4 2 2 2 3 2" xfId="18951" xr:uid="{DDD73219-A10A-4BCF-83AD-406207CDE213}"/>
    <cellStyle name="40% - Accent3 4 2 2 2 4" xfId="18952" xr:uid="{631F63B2-DC60-4F51-94A3-BDC032FDD57E}"/>
    <cellStyle name="40% - Accent3 4 2 2 2 4 2" xfId="18953" xr:uid="{D344ED59-A46C-43D1-9CE8-53DFD2809D93}"/>
    <cellStyle name="40% - Accent3 4 2 2 2 5" xfId="18954" xr:uid="{257445DB-4ABE-4225-885D-B1DA5FBF9EE9}"/>
    <cellStyle name="40% - Accent3 4 2 2 2 5 2" xfId="18955" xr:uid="{240E5756-729B-426D-B35C-006D86B6A101}"/>
    <cellStyle name="40% - Accent3 4 2 2 2 6" xfId="18956" xr:uid="{EAC5C7E5-A0E4-47FE-AD1F-E40E13CEB264}"/>
    <cellStyle name="40% - Accent3 4 2 2 3" xfId="18957" xr:uid="{7633160D-85AD-4437-BF5D-E6C3EE0B3159}"/>
    <cellStyle name="40% - Accent3 4 2 2 3 2" xfId="18958" xr:uid="{F6D451F9-E81D-43E9-AA24-12250474281D}"/>
    <cellStyle name="40% - Accent3 4 2 2 3 2 2" xfId="18959" xr:uid="{DAFD4858-FFF0-46CB-AA96-B7CFB6923C2F}"/>
    <cellStyle name="40% - Accent3 4 2 2 3 2 2 2" xfId="18960" xr:uid="{F31293B3-A86B-4F57-AB46-A2C276AB7ECD}"/>
    <cellStyle name="40% - Accent3 4 2 2 3 2 3" xfId="18961" xr:uid="{80AB6E05-2FD4-429B-9B65-833107B09C95}"/>
    <cellStyle name="40% - Accent3 4 2 2 3 2 3 2" xfId="18962" xr:uid="{AEB2A0BF-4A07-4D94-9B2D-9079354C8202}"/>
    <cellStyle name="40% - Accent3 4 2 2 3 2 4" xfId="18963" xr:uid="{6C4DE900-528C-49C6-AE19-F59AB9B66205}"/>
    <cellStyle name="40% - Accent3 4 2 2 3 3" xfId="18964" xr:uid="{7F252A5A-98BF-4E48-8FD0-160C8AC29891}"/>
    <cellStyle name="40% - Accent3 4 2 2 3 3 2" xfId="18965" xr:uid="{8C68E133-FDFB-46C8-A9C7-BF733A456958}"/>
    <cellStyle name="40% - Accent3 4 2 2 3 4" xfId="18966" xr:uid="{DC213E5C-33A2-48A6-ADAD-E6AF3DC173C2}"/>
    <cellStyle name="40% - Accent3 4 2 2 3 4 2" xfId="18967" xr:uid="{C4EAF29C-8937-434F-B274-6FC9AE28A50E}"/>
    <cellStyle name="40% - Accent3 4 2 2 3 5" xfId="18968" xr:uid="{1ABBC28F-CA67-4D47-9882-6FBBD5E9090E}"/>
    <cellStyle name="40% - Accent3 4 2 2 3 5 2" xfId="18969" xr:uid="{8785CAC1-215E-4AAC-A755-2619333D2410}"/>
    <cellStyle name="40% - Accent3 4 2 2 3 6" xfId="18970" xr:uid="{FAD422B1-F104-421C-A694-FF8CB34476A1}"/>
    <cellStyle name="40% - Accent3 4 2 2 4" xfId="18971" xr:uid="{02A457E6-A098-4ACE-89C2-96A2858866E5}"/>
    <cellStyle name="40% - Accent3 4 2 2 4 2" xfId="18972" xr:uid="{88CF0BFC-F5E3-4308-BCCC-EFA4E0346E85}"/>
    <cellStyle name="40% - Accent3 4 2 2 4 2 2" xfId="18973" xr:uid="{7C098217-9041-4529-8A8D-5ADB5F4C3320}"/>
    <cellStyle name="40% - Accent3 4 2 2 4 3" xfId="18974" xr:uid="{85C06A1D-F8ED-4D82-B81C-CCE2EEE47E87}"/>
    <cellStyle name="40% - Accent3 4 2 2 4 3 2" xfId="18975" xr:uid="{C1B74EEF-4C96-4A91-94DA-341235A0A710}"/>
    <cellStyle name="40% - Accent3 4 2 2 4 4" xfId="18976" xr:uid="{9DD645EC-B508-4534-BB2C-E5C79D51D597}"/>
    <cellStyle name="40% - Accent3 4 2 2 5" xfId="18977" xr:uid="{4A7E763B-D362-41E1-855D-12B9FB482A99}"/>
    <cellStyle name="40% - Accent3 4 2 2 5 2" xfId="18978" xr:uid="{4A51DE40-30EC-41C1-93E3-A55D02F1E129}"/>
    <cellStyle name="40% - Accent3 4 2 2 6" xfId="18979" xr:uid="{D40B6E24-5A14-4C23-96E5-A82EDA9E17CA}"/>
    <cellStyle name="40% - Accent3 4 2 2 6 2" xfId="18980" xr:uid="{273ACD35-1AE4-40CE-B797-AB02468BD0EE}"/>
    <cellStyle name="40% - Accent3 4 2 2 7" xfId="18981" xr:uid="{3B60430F-E6D5-41D4-969F-6D42682B7364}"/>
    <cellStyle name="40% - Accent3 4 2 2 7 2" xfId="18982" xr:uid="{DD41CD89-EF58-42D1-98DA-E75ED4970058}"/>
    <cellStyle name="40% - Accent3 4 2 2 8" xfId="18983" xr:uid="{87519B21-3C00-4735-A4B4-E6B3819B307A}"/>
    <cellStyle name="40% - Accent3 4 2 2 8 2" xfId="18984" xr:uid="{44E8DA75-3946-4AEB-9D38-B5142C8B655E}"/>
    <cellStyle name="40% - Accent3 4 2 2 9" xfId="18985" xr:uid="{9FE86C07-0A1E-4242-A70B-9D39D428E44E}"/>
    <cellStyle name="40% - Accent3 4 2 2 9 2" xfId="18986" xr:uid="{6E1AF6AF-CD9E-4188-898B-F9DDB9455306}"/>
    <cellStyle name="40% - Accent3 4 2 3" xfId="18987" xr:uid="{F2DF8529-4969-4AE3-A6DC-5D1D558E1C1B}"/>
    <cellStyle name="40% - Accent3 4 2 3 2" xfId="18988" xr:uid="{83E94D67-04F8-4772-AC49-95B778A6F7B4}"/>
    <cellStyle name="40% - Accent3 4 2 3 2 2" xfId="18989" xr:uid="{318ED709-A4F8-4F3B-8A05-C1F2863B9AE6}"/>
    <cellStyle name="40% - Accent3 4 2 3 2 2 2" xfId="18990" xr:uid="{616B5B16-F00D-4A40-B2F0-34A4EC2E2505}"/>
    <cellStyle name="40% - Accent3 4 2 3 2 2 2 2" xfId="18991" xr:uid="{2DE9C009-20E4-47B2-8172-3E591A3EB0D2}"/>
    <cellStyle name="40% - Accent3 4 2 3 2 2 3" xfId="18992" xr:uid="{CF8E755A-1404-41FD-8B5F-B699C966F9EF}"/>
    <cellStyle name="40% - Accent3 4 2 3 2 2 3 2" xfId="18993" xr:uid="{997CA88F-1B96-4563-AF9B-C9132263C24A}"/>
    <cellStyle name="40% - Accent3 4 2 3 2 2 4" xfId="18994" xr:uid="{B6297625-6668-418B-AF8E-85601A9560CB}"/>
    <cellStyle name="40% - Accent3 4 2 3 2 3" xfId="18995" xr:uid="{178B8749-6BFD-41E0-8D2D-DC88482E6F5E}"/>
    <cellStyle name="40% - Accent3 4 2 3 2 3 2" xfId="18996" xr:uid="{C0EA3C67-94EF-42E6-A66C-D28183EF98C3}"/>
    <cellStyle name="40% - Accent3 4 2 3 2 4" xfId="18997" xr:uid="{A93B0A04-1B54-4F2F-9747-8F4446D7F818}"/>
    <cellStyle name="40% - Accent3 4 2 3 2 4 2" xfId="18998" xr:uid="{35439486-5241-47DA-A76C-E35DBC9DEF0D}"/>
    <cellStyle name="40% - Accent3 4 2 3 2 5" xfId="18999" xr:uid="{1BB5B424-6C86-42EF-ABE6-BEC6C8C765A9}"/>
    <cellStyle name="40% - Accent3 4 2 3 2 5 2" xfId="19000" xr:uid="{494AE95F-BB25-489C-B38A-9AEC18E52570}"/>
    <cellStyle name="40% - Accent3 4 2 3 2 6" xfId="19001" xr:uid="{BAC098EB-C7AC-486F-B9C2-393E44DEA9A5}"/>
    <cellStyle name="40% - Accent3 4 2 3 3" xfId="19002" xr:uid="{995B8095-6EDF-46F6-AD0B-760A801C107D}"/>
    <cellStyle name="40% - Accent3 4 2 3 3 2" xfId="19003" xr:uid="{EAA780EE-140E-4DCE-ABF1-0AB7A7B0AB19}"/>
    <cellStyle name="40% - Accent3 4 2 3 3 2 2" xfId="19004" xr:uid="{29CC5AE7-07C2-467C-9533-7F90D2EC89FA}"/>
    <cellStyle name="40% - Accent3 4 2 3 3 2 2 2" xfId="19005" xr:uid="{5AD0FCBD-6456-4AB9-9C65-40240FFA6AA5}"/>
    <cellStyle name="40% - Accent3 4 2 3 3 2 3" xfId="19006" xr:uid="{AC10CB50-C575-4FF2-B643-D33AC117875B}"/>
    <cellStyle name="40% - Accent3 4 2 3 3 2 3 2" xfId="19007" xr:uid="{8D7250B2-7F69-4035-BB3F-E9B65F6FF06B}"/>
    <cellStyle name="40% - Accent3 4 2 3 3 2 4" xfId="19008" xr:uid="{F25D2E37-7551-4B83-8615-EDBD50E97163}"/>
    <cellStyle name="40% - Accent3 4 2 3 3 3" xfId="19009" xr:uid="{D2C008A5-C907-4967-8BCE-9577950D28C5}"/>
    <cellStyle name="40% - Accent3 4 2 3 3 3 2" xfId="19010" xr:uid="{2B6CC1F2-900D-412E-94B0-C231699D1C37}"/>
    <cellStyle name="40% - Accent3 4 2 3 3 4" xfId="19011" xr:uid="{DDE6662D-86A0-430E-989E-80FF3C55A62F}"/>
    <cellStyle name="40% - Accent3 4 2 3 3 4 2" xfId="19012" xr:uid="{D8A02BA6-28A0-440B-A9D6-872DBD543116}"/>
    <cellStyle name="40% - Accent3 4 2 3 3 5" xfId="19013" xr:uid="{BACF0BC3-4123-4B46-8455-6D287779CD49}"/>
    <cellStyle name="40% - Accent3 4 2 3 3 5 2" xfId="19014" xr:uid="{F1F9C3C9-8CF5-4729-BA6C-A2B114865C10}"/>
    <cellStyle name="40% - Accent3 4 2 3 3 6" xfId="19015" xr:uid="{3200C740-8367-4213-982D-7E963E390111}"/>
    <cellStyle name="40% - Accent3 4 2 3 4" xfId="19016" xr:uid="{4810ECAC-90C2-4408-A342-A14CA78A4320}"/>
    <cellStyle name="40% - Accent3 4 2 3 4 2" xfId="19017" xr:uid="{EA7EFC07-1FAB-4969-9B5B-37C0342C461C}"/>
    <cellStyle name="40% - Accent3 4 2 3 4 2 2" xfId="19018" xr:uid="{37AA2990-17D7-4432-8138-BD3C97B4E861}"/>
    <cellStyle name="40% - Accent3 4 2 3 4 3" xfId="19019" xr:uid="{42623B8A-AAF3-4DBF-A142-B00B6445EFD7}"/>
    <cellStyle name="40% - Accent3 4 2 3 4 3 2" xfId="19020" xr:uid="{02349CB8-DB51-4B60-8B32-CAE51C0BB2E1}"/>
    <cellStyle name="40% - Accent3 4 2 3 4 4" xfId="19021" xr:uid="{9DAD0186-77BD-450D-BBB5-9C8BBDDBA73A}"/>
    <cellStyle name="40% - Accent3 4 2 3 5" xfId="19022" xr:uid="{2E7B9286-6FC9-4EA9-AC59-E36032911BA9}"/>
    <cellStyle name="40% - Accent3 4 2 3 5 2" xfId="19023" xr:uid="{9D7A55C0-E37B-47AE-9252-36575C16FB37}"/>
    <cellStyle name="40% - Accent3 4 2 3 6" xfId="19024" xr:uid="{0B1B865B-9F5F-41A1-ABE8-4C26FA59A063}"/>
    <cellStyle name="40% - Accent3 4 2 3 6 2" xfId="19025" xr:uid="{BE0FAC0A-62E1-4867-80E3-435FA8F1362A}"/>
    <cellStyle name="40% - Accent3 4 2 3 7" xfId="19026" xr:uid="{85D6BCCB-3B03-495E-B8C6-DAE4C046DD32}"/>
    <cellStyle name="40% - Accent3 4 2 3 7 2" xfId="19027" xr:uid="{2CCB0DB4-839F-406C-8087-1472C5D1BED4}"/>
    <cellStyle name="40% - Accent3 4 2 3 8" xfId="19028" xr:uid="{558E8059-43A5-443A-A370-07E91BC99067}"/>
    <cellStyle name="40% - Accent3 4 2 4" xfId="19029" xr:uid="{6BC4004E-237E-4621-BBB4-8041A4F6DCC0}"/>
    <cellStyle name="40% - Accent3 4 2 4 2" xfId="19030" xr:uid="{399F6BB8-6EB9-484C-9A6E-9549F8B95A28}"/>
    <cellStyle name="40% - Accent3 4 2 4 2 2" xfId="19031" xr:uid="{1AC5D2C3-7E39-413B-9C31-713427CFCD38}"/>
    <cellStyle name="40% - Accent3 4 2 4 2 2 2" xfId="19032" xr:uid="{FA719E0E-E954-4FFF-8DCF-77D376A2D3B4}"/>
    <cellStyle name="40% - Accent3 4 2 4 2 3" xfId="19033" xr:uid="{D44F3039-D440-4069-879B-CA9F45A6DE8F}"/>
    <cellStyle name="40% - Accent3 4 2 4 2 3 2" xfId="19034" xr:uid="{482F27B2-9A28-4D93-BD11-0FC631823383}"/>
    <cellStyle name="40% - Accent3 4 2 4 2 4" xfId="19035" xr:uid="{BF14718B-CB13-4FB3-AF58-3750B37DBDF3}"/>
    <cellStyle name="40% - Accent3 4 2 4 3" xfId="19036" xr:uid="{69E036D6-57E5-4477-8B67-F107E94D5770}"/>
    <cellStyle name="40% - Accent3 4 2 4 3 2" xfId="19037" xr:uid="{4AD7C504-2358-4A17-AD95-FBAB90C20B85}"/>
    <cellStyle name="40% - Accent3 4 2 4 4" xfId="19038" xr:uid="{8A2ED5FF-82FD-4CF9-B1D6-26B35736357C}"/>
    <cellStyle name="40% - Accent3 4 2 4 4 2" xfId="19039" xr:uid="{0B0E9B01-9181-408D-9956-43A17042D139}"/>
    <cellStyle name="40% - Accent3 4 2 4 5" xfId="19040" xr:uid="{601F0481-BC05-4939-A22A-DB04FC93C7A1}"/>
    <cellStyle name="40% - Accent3 4 2 4 5 2" xfId="19041" xr:uid="{79D98008-FCD3-4E75-A8D5-B018091C1F32}"/>
    <cellStyle name="40% - Accent3 4 2 4 6" xfId="19042" xr:uid="{232DBE9B-385A-416E-8562-48DC40FC1398}"/>
    <cellStyle name="40% - Accent3 4 2 5" xfId="19043" xr:uid="{DB463D06-D045-4CC4-B98E-F5D321566C1B}"/>
    <cellStyle name="40% - Accent3 4 2 5 2" xfId="19044" xr:uid="{39DD9B3E-4EB9-408E-9B88-3C907E861816}"/>
    <cellStyle name="40% - Accent3 4 2 5 2 2" xfId="19045" xr:uid="{D9F8C64F-9AEF-4202-8B77-4D339793DC5F}"/>
    <cellStyle name="40% - Accent3 4 2 5 2 2 2" xfId="19046" xr:uid="{38481233-83BD-40DF-9A1B-0918D19F6B9F}"/>
    <cellStyle name="40% - Accent3 4 2 5 2 3" xfId="19047" xr:uid="{C372ECE9-6C70-4BA2-BBE1-62D5E6D67BC4}"/>
    <cellStyle name="40% - Accent3 4 2 5 2 3 2" xfId="19048" xr:uid="{E3CE84C8-DB13-4957-942E-E5A5196DBE11}"/>
    <cellStyle name="40% - Accent3 4 2 5 2 4" xfId="19049" xr:uid="{A5B88B3D-3BA6-43DD-B662-1498FB5BE73B}"/>
    <cellStyle name="40% - Accent3 4 2 5 3" xfId="19050" xr:uid="{042E957C-CC89-412A-84FA-83894A2994E7}"/>
    <cellStyle name="40% - Accent3 4 2 5 3 2" xfId="19051" xr:uid="{8AC46993-909B-4302-8860-E37CDA8783D8}"/>
    <cellStyle name="40% - Accent3 4 2 5 4" xfId="19052" xr:uid="{ADB8C56B-846E-4EE6-9C90-C70F4217BEC5}"/>
    <cellStyle name="40% - Accent3 4 2 5 4 2" xfId="19053" xr:uid="{4AA8EA99-6064-4819-8416-516D5D8D5E69}"/>
    <cellStyle name="40% - Accent3 4 2 5 5" xfId="19054" xr:uid="{74CED982-1A5E-4D0D-89F4-8160FF92DC94}"/>
    <cellStyle name="40% - Accent3 4 2 5 5 2" xfId="19055" xr:uid="{78D9D242-9896-4917-8D5B-945960F64DB7}"/>
    <cellStyle name="40% - Accent3 4 2 5 6" xfId="19056" xr:uid="{CF279C3A-42BE-401E-825E-8FF5DB9ECA1B}"/>
    <cellStyle name="40% - Accent3 4 2 6" xfId="19057" xr:uid="{EAD6FE27-1607-4237-A8F9-A87DEFC740DA}"/>
    <cellStyle name="40% - Accent3 4 2 6 2" xfId="19058" xr:uid="{6AD695C9-DD03-4DB6-AC01-7018A1CB6B96}"/>
    <cellStyle name="40% - Accent3 4 2 6 2 2" xfId="19059" xr:uid="{66BF3B58-BD37-400A-817A-CB45BCF6EEA3}"/>
    <cellStyle name="40% - Accent3 4 2 6 3" xfId="19060" xr:uid="{7435263F-9777-44CE-8AE5-49413C211A8B}"/>
    <cellStyle name="40% - Accent3 4 2 6 3 2" xfId="19061" xr:uid="{618BFB6C-42F1-4098-B134-64B0C36713CA}"/>
    <cellStyle name="40% - Accent3 4 2 6 4" xfId="19062" xr:uid="{E5A5D15B-1415-4380-B25D-EB4CC8CA33A8}"/>
    <cellStyle name="40% - Accent3 4 2 7" xfId="19063" xr:uid="{3605FECB-1971-4791-9770-4AD459A6A807}"/>
    <cellStyle name="40% - Accent3 4 2 7 2" xfId="19064" xr:uid="{7342BB8C-D6E4-4F46-B08B-B96D19028A5C}"/>
    <cellStyle name="40% - Accent3 4 2 8" xfId="19065" xr:uid="{96CE7255-3987-4254-98DB-F124E92B5EDA}"/>
    <cellStyle name="40% - Accent3 4 2 8 2" xfId="19066" xr:uid="{CFEC9CD9-D235-449B-B8A4-D4F77DCF2718}"/>
    <cellStyle name="40% - Accent3 4 2 9" xfId="19067" xr:uid="{94E9B7D4-B9DC-424E-A73F-4354F7638F77}"/>
    <cellStyle name="40% - Accent3 4 2 9 2" xfId="19068" xr:uid="{6D6DA90A-D5D4-4E77-A543-36F0B7F128F3}"/>
    <cellStyle name="40% - Accent3 4 3" xfId="19069" xr:uid="{57421645-FEE1-45AB-9B6A-6779DEC599CC}"/>
    <cellStyle name="40% - Accent3 4 3 10" xfId="19070" xr:uid="{1192D948-6F1A-4390-90BA-D955609D83AB}"/>
    <cellStyle name="40% - Accent3 4 3 11" xfId="19071" xr:uid="{88494917-B174-4CA3-83A4-D8B5168C5FE4}"/>
    <cellStyle name="40% - Accent3 4 3 2" xfId="19072" xr:uid="{90C51929-72A5-448A-9DA9-87BB6D6F3A58}"/>
    <cellStyle name="40% - Accent3 4 3 2 2" xfId="19073" xr:uid="{D71490A0-E8E1-4AA8-A10C-03DDA0E496B8}"/>
    <cellStyle name="40% - Accent3 4 3 2 2 2" xfId="19074" xr:uid="{C5734DDE-724C-4C1D-B613-B08B7C6D9D72}"/>
    <cellStyle name="40% - Accent3 4 3 2 2 2 2" xfId="19075" xr:uid="{B726A257-2AF7-49AF-AD41-7811B478F227}"/>
    <cellStyle name="40% - Accent3 4 3 2 2 3" xfId="19076" xr:uid="{07C01C59-B702-4C37-9355-4BD802C2F8F9}"/>
    <cellStyle name="40% - Accent3 4 3 2 2 3 2" xfId="19077" xr:uid="{0B323E33-8531-42FC-9F3A-EC581B41CE71}"/>
    <cellStyle name="40% - Accent3 4 3 2 2 4" xfId="19078" xr:uid="{0CEA2AB9-D6F4-4786-B5BD-D2FD3C02EEA8}"/>
    <cellStyle name="40% - Accent3 4 3 2 3" xfId="19079" xr:uid="{04004F81-B835-40CB-B438-C906110639FC}"/>
    <cellStyle name="40% - Accent3 4 3 2 3 2" xfId="19080" xr:uid="{3B07DAE6-F18D-4ED2-9405-FC4A4050005A}"/>
    <cellStyle name="40% - Accent3 4 3 2 4" xfId="19081" xr:uid="{39715028-9C21-40FD-B620-DCC2A8720DA3}"/>
    <cellStyle name="40% - Accent3 4 3 2 4 2" xfId="19082" xr:uid="{930E8990-7D3A-4318-BFE7-5AA4AB2DFA2D}"/>
    <cellStyle name="40% - Accent3 4 3 2 5" xfId="19083" xr:uid="{EF0C2742-FCF0-44D1-9BD0-1E55386A6B03}"/>
    <cellStyle name="40% - Accent3 4 3 2 5 2" xfId="19084" xr:uid="{9829B039-D3EC-4A23-BE54-5713874F5120}"/>
    <cellStyle name="40% - Accent3 4 3 2 6" xfId="19085" xr:uid="{BF318FB3-3651-409F-8AE2-FF2F36AA05FB}"/>
    <cellStyle name="40% - Accent3 4 3 2 6 2" xfId="19086" xr:uid="{261EC587-7168-4540-94B0-69523CBAB1CC}"/>
    <cellStyle name="40% - Accent3 4 3 2 7" xfId="19087" xr:uid="{E7354B8D-D232-451C-AC5B-B0E1E56EF43A}"/>
    <cellStyle name="40% - Accent3 4 3 2 7 2" xfId="19088" xr:uid="{3C9D5B48-56FD-439A-B0D1-81FCDDCB42D9}"/>
    <cellStyle name="40% - Accent3 4 3 2 8" xfId="19089" xr:uid="{0268A21D-0510-4803-8B48-A69993760BB0}"/>
    <cellStyle name="40% - Accent3 4 3 3" xfId="19090" xr:uid="{BFAF6EC7-0EB8-4522-B90F-41A950F7B83F}"/>
    <cellStyle name="40% - Accent3 4 3 3 2" xfId="19091" xr:uid="{6F6B968F-3EAE-4821-A07E-312D7DAF8C1C}"/>
    <cellStyle name="40% - Accent3 4 3 3 2 2" xfId="19092" xr:uid="{BA1CC429-9256-4C1C-A19F-B66D8A307A4D}"/>
    <cellStyle name="40% - Accent3 4 3 3 2 2 2" xfId="19093" xr:uid="{B359F5D3-8A09-4E0F-BD35-5113BF5439D1}"/>
    <cellStyle name="40% - Accent3 4 3 3 2 3" xfId="19094" xr:uid="{0B6FE2D9-3A12-4890-BEBB-11889039C7C6}"/>
    <cellStyle name="40% - Accent3 4 3 3 2 3 2" xfId="19095" xr:uid="{2A0FC86D-A94B-48F9-8146-DF37D5BF2878}"/>
    <cellStyle name="40% - Accent3 4 3 3 2 4" xfId="19096" xr:uid="{CE8E9F15-F699-41E3-9B1E-853CF75AC370}"/>
    <cellStyle name="40% - Accent3 4 3 3 3" xfId="19097" xr:uid="{D5F469EF-DDA7-4DCD-ABC5-CE7E7CCEB8DA}"/>
    <cellStyle name="40% - Accent3 4 3 3 3 2" xfId="19098" xr:uid="{7A32C220-8A60-4C08-9294-96AF5EA62F2A}"/>
    <cellStyle name="40% - Accent3 4 3 3 4" xfId="19099" xr:uid="{9A22E994-5DC6-4623-861A-1C53B2B83129}"/>
    <cellStyle name="40% - Accent3 4 3 3 4 2" xfId="19100" xr:uid="{BD13130F-E989-4283-9073-DBA34AADD707}"/>
    <cellStyle name="40% - Accent3 4 3 3 5" xfId="19101" xr:uid="{3A35FBE3-0696-417B-9664-B1B8423867FF}"/>
    <cellStyle name="40% - Accent3 4 3 3 5 2" xfId="19102" xr:uid="{BED71F8B-77E9-4705-8F3D-118F93A4B845}"/>
    <cellStyle name="40% - Accent3 4 3 3 6" xfId="19103" xr:uid="{F6266C62-87C2-472F-93BD-9545E4CCC869}"/>
    <cellStyle name="40% - Accent3 4 3 4" xfId="19104" xr:uid="{12269885-F1B8-42B8-BC90-74AB20F41C13}"/>
    <cellStyle name="40% - Accent3 4 3 4 2" xfId="19105" xr:uid="{423E3709-0A75-4F0C-A364-C82803823D9C}"/>
    <cellStyle name="40% - Accent3 4 3 4 2 2" xfId="19106" xr:uid="{2ABFBAC2-16CD-4218-8343-3969FC048C7B}"/>
    <cellStyle name="40% - Accent3 4 3 4 3" xfId="19107" xr:uid="{CAEC1F26-0D53-4A80-85D0-B645F3431F9C}"/>
    <cellStyle name="40% - Accent3 4 3 4 3 2" xfId="19108" xr:uid="{D84AA1CF-D10D-4680-B792-A8EFED111965}"/>
    <cellStyle name="40% - Accent3 4 3 4 4" xfId="19109" xr:uid="{42455715-171B-4450-8298-971A6CF87CD6}"/>
    <cellStyle name="40% - Accent3 4 3 5" xfId="19110" xr:uid="{8DEBA0B9-9E2D-458C-A89D-A60C7EF1C333}"/>
    <cellStyle name="40% - Accent3 4 3 5 2" xfId="19111" xr:uid="{19EBA947-FECE-4E70-85FF-BAE83DF072B2}"/>
    <cellStyle name="40% - Accent3 4 3 6" xfId="19112" xr:uid="{0D264E3B-2253-4F39-B5DD-8F28FF36DFBD}"/>
    <cellStyle name="40% - Accent3 4 3 6 2" xfId="19113" xr:uid="{08F5CE8B-3C8B-4492-85C8-F77CAA5F28AC}"/>
    <cellStyle name="40% - Accent3 4 3 7" xfId="19114" xr:uid="{8AA614AF-4D75-4A57-B4DA-5104FF10D913}"/>
    <cellStyle name="40% - Accent3 4 3 7 2" xfId="19115" xr:uid="{DF827848-8233-4A08-94EE-6BAD6CDA0649}"/>
    <cellStyle name="40% - Accent3 4 3 8" xfId="19116" xr:uid="{013C912D-4B2C-4768-896C-13200064111C}"/>
    <cellStyle name="40% - Accent3 4 3 8 2" xfId="19117" xr:uid="{1FC51A11-1A78-438A-833A-57BDAA66D0DF}"/>
    <cellStyle name="40% - Accent3 4 3 9" xfId="19118" xr:uid="{7B7DE8EC-97CB-45F4-A9E7-F2BCE1BE1D36}"/>
    <cellStyle name="40% - Accent3 4 3 9 2" xfId="19119" xr:uid="{3ED226A9-F948-497C-991E-799C0300A02A}"/>
    <cellStyle name="40% - Accent3 4 4" xfId="19120" xr:uid="{46C88DE5-CE97-42B6-9DA2-C9D5EF9EB7F4}"/>
    <cellStyle name="40% - Accent3 4 4 10" xfId="19121" xr:uid="{F16BDF18-D0DC-4E6C-A3BE-D66532A61E76}"/>
    <cellStyle name="40% - Accent3 4 4 2" xfId="19122" xr:uid="{F04401D0-DA9A-469F-B375-000BE66274DB}"/>
    <cellStyle name="40% - Accent3 4 4 2 2" xfId="19123" xr:uid="{26FE1B0E-7C50-47F2-9F26-C3EA7513A3EA}"/>
    <cellStyle name="40% - Accent3 4 4 2 2 2" xfId="19124" xr:uid="{A1A67E99-E768-473D-8E2D-89E4453AEF17}"/>
    <cellStyle name="40% - Accent3 4 4 2 2 2 2" xfId="19125" xr:uid="{77A4916B-78C7-47C3-931A-E6F9967D5E26}"/>
    <cellStyle name="40% - Accent3 4 4 2 2 3" xfId="19126" xr:uid="{065A9142-FEB9-4CE3-8A77-13DC9BEA05B8}"/>
    <cellStyle name="40% - Accent3 4 4 2 2 3 2" xfId="19127" xr:uid="{D97746C8-F1B1-4087-9E70-14FE3F4682EA}"/>
    <cellStyle name="40% - Accent3 4 4 2 2 4" xfId="19128" xr:uid="{34E9ED98-6903-4A21-BC33-443426DB275E}"/>
    <cellStyle name="40% - Accent3 4 4 2 3" xfId="19129" xr:uid="{5F199BBE-5844-4BF9-B265-E6E97CC0071D}"/>
    <cellStyle name="40% - Accent3 4 4 2 3 2" xfId="19130" xr:uid="{00591F76-1BD2-412B-BB84-CF07DBF4438C}"/>
    <cellStyle name="40% - Accent3 4 4 2 4" xfId="19131" xr:uid="{6AAEB288-F59B-4EF9-AFA1-8A68EE3E2D86}"/>
    <cellStyle name="40% - Accent3 4 4 2 4 2" xfId="19132" xr:uid="{CAFD88E5-05A9-4C83-A8E4-B26A36F23613}"/>
    <cellStyle name="40% - Accent3 4 4 2 5" xfId="19133" xr:uid="{C756FCFE-7F1A-41FB-939C-F49F34231E67}"/>
    <cellStyle name="40% - Accent3 4 4 2 5 2" xfId="19134" xr:uid="{88E34776-02E3-499D-A21C-42A5EC6E836D}"/>
    <cellStyle name="40% - Accent3 4 4 2 6" xfId="19135" xr:uid="{90D74157-59A0-4885-9410-349929E37746}"/>
    <cellStyle name="40% - Accent3 4 4 3" xfId="19136" xr:uid="{5F82D571-7C3B-4613-94EE-80B55D9B27DD}"/>
    <cellStyle name="40% - Accent3 4 4 3 2" xfId="19137" xr:uid="{8ACF0107-BB67-4C3E-A7EB-3C495A575EF6}"/>
    <cellStyle name="40% - Accent3 4 4 3 2 2" xfId="19138" xr:uid="{66E26984-5522-4056-8980-ECD9451E01A0}"/>
    <cellStyle name="40% - Accent3 4 4 3 2 2 2" xfId="19139" xr:uid="{D8C36F67-23E4-498B-AA6E-5BED796F278A}"/>
    <cellStyle name="40% - Accent3 4 4 3 2 3" xfId="19140" xr:uid="{E406744E-6E34-45A9-A615-A55DFC3D6E8B}"/>
    <cellStyle name="40% - Accent3 4 4 3 2 3 2" xfId="19141" xr:uid="{EB4BBB73-15AA-4C0E-99DB-7C9D4D62784C}"/>
    <cellStyle name="40% - Accent3 4 4 3 2 4" xfId="19142" xr:uid="{F3700B5E-B7BE-419E-BCB2-8E4E742F2450}"/>
    <cellStyle name="40% - Accent3 4 4 3 3" xfId="19143" xr:uid="{5E5FDAA1-3EC7-45AA-B654-DEC8D0343645}"/>
    <cellStyle name="40% - Accent3 4 4 3 3 2" xfId="19144" xr:uid="{17AF1E04-8CCC-4543-A261-A5A016CE368A}"/>
    <cellStyle name="40% - Accent3 4 4 3 4" xfId="19145" xr:uid="{90C107B8-2407-448A-83FE-C7EFDD5D5843}"/>
    <cellStyle name="40% - Accent3 4 4 3 4 2" xfId="19146" xr:uid="{A57B1D90-397D-473F-8B09-FEE2BCDA1935}"/>
    <cellStyle name="40% - Accent3 4 4 3 5" xfId="19147" xr:uid="{4E4098D7-0E4E-4A9E-A59C-1EB70F593891}"/>
    <cellStyle name="40% - Accent3 4 4 3 5 2" xfId="19148" xr:uid="{B5D52D1B-288B-4A95-86BF-64845F815232}"/>
    <cellStyle name="40% - Accent3 4 4 3 6" xfId="19149" xr:uid="{2FB7EA27-9C84-43EA-8158-43A1F8E00389}"/>
    <cellStyle name="40% - Accent3 4 4 4" xfId="19150" xr:uid="{2EEBAB43-2C7B-404C-AB74-F9F7C5C51439}"/>
    <cellStyle name="40% - Accent3 4 4 4 2" xfId="19151" xr:uid="{043D31BD-5D38-45C4-9656-5BBDA8C403EF}"/>
    <cellStyle name="40% - Accent3 4 4 4 2 2" xfId="19152" xr:uid="{867F3D3D-2365-484E-9CD4-31A444A226A8}"/>
    <cellStyle name="40% - Accent3 4 4 4 3" xfId="19153" xr:uid="{738CD755-F271-40B5-8103-B9592F2327B0}"/>
    <cellStyle name="40% - Accent3 4 4 4 3 2" xfId="19154" xr:uid="{B33CE100-0DE4-46CF-9A03-78E187B77497}"/>
    <cellStyle name="40% - Accent3 4 4 4 4" xfId="19155" xr:uid="{1A14A5DA-1520-4305-B13C-C7F8FB1D9447}"/>
    <cellStyle name="40% - Accent3 4 4 5" xfId="19156" xr:uid="{65D3DBA8-A3A4-4317-85B6-6EB63AE6C3F3}"/>
    <cellStyle name="40% - Accent3 4 4 5 2" xfId="19157" xr:uid="{2EDDCB12-5C6D-49B8-BA9F-C5585C743647}"/>
    <cellStyle name="40% - Accent3 4 4 6" xfId="19158" xr:uid="{0CE4CD34-BFA2-4938-AE57-F96C975E98D6}"/>
    <cellStyle name="40% - Accent3 4 4 6 2" xfId="19159" xr:uid="{ACA81AAC-8B0B-42F6-B997-215EA1359434}"/>
    <cellStyle name="40% - Accent3 4 4 7" xfId="19160" xr:uid="{CEF569F9-A10C-49A8-9B94-79419015F957}"/>
    <cellStyle name="40% - Accent3 4 4 7 2" xfId="19161" xr:uid="{BAD9AAD4-F6CD-4E2F-A320-BE3CB81B3877}"/>
    <cellStyle name="40% - Accent3 4 4 8" xfId="19162" xr:uid="{53585F25-DB40-4D7F-AD14-C9F91F51A0A1}"/>
    <cellStyle name="40% - Accent3 4 4 8 2" xfId="19163" xr:uid="{0B179E46-D6FE-48EF-9B72-951E11F6FEDC}"/>
    <cellStyle name="40% - Accent3 4 4 9" xfId="19164" xr:uid="{AEF9E125-C1BF-46BE-84EF-383DBFAAAF19}"/>
    <cellStyle name="40% - Accent3 4 4 9 2" xfId="19165" xr:uid="{FA41D8B2-1838-49AB-8747-457F05FA2FBC}"/>
    <cellStyle name="40% - Accent3 4 5" xfId="19166" xr:uid="{5A421E6A-BA06-4CFC-A3C3-C9D23FB5431B}"/>
    <cellStyle name="40% - Accent3 4 5 2" xfId="19167" xr:uid="{C0238A7C-6887-422E-811D-FA33D036F164}"/>
    <cellStyle name="40% - Accent3 4 5 2 2" xfId="19168" xr:uid="{9D2F47E9-1A4A-459F-9B4D-486CCE4636B8}"/>
    <cellStyle name="40% - Accent3 4 5 2 2 2" xfId="19169" xr:uid="{ECCB0163-60C4-42EE-86A0-F73A9BF5A82E}"/>
    <cellStyle name="40% - Accent3 4 5 2 2 2 2" xfId="19170" xr:uid="{C46A4BD3-B74D-45FE-9AD3-49968567C604}"/>
    <cellStyle name="40% - Accent3 4 5 2 2 3" xfId="19171" xr:uid="{FFAEC7CF-3530-4F3C-BCBB-37B0E14C19DC}"/>
    <cellStyle name="40% - Accent3 4 5 2 2 3 2" xfId="19172" xr:uid="{A9419FE5-2E48-474E-B234-81EE3D71768A}"/>
    <cellStyle name="40% - Accent3 4 5 2 2 4" xfId="19173" xr:uid="{12376B48-D923-492A-AA76-B1673E86DE7D}"/>
    <cellStyle name="40% - Accent3 4 5 2 3" xfId="19174" xr:uid="{BA97CB52-7C61-40F6-A8B2-3256533AFAFC}"/>
    <cellStyle name="40% - Accent3 4 5 2 3 2" xfId="19175" xr:uid="{01AB5086-1CE9-4C1D-8424-AA70C17E829E}"/>
    <cellStyle name="40% - Accent3 4 5 2 4" xfId="19176" xr:uid="{2BCC8A94-373A-41C9-ADDC-CD24438733BE}"/>
    <cellStyle name="40% - Accent3 4 5 2 4 2" xfId="19177" xr:uid="{ADA89146-494A-4D51-9A7A-172A5C679070}"/>
    <cellStyle name="40% - Accent3 4 5 2 5" xfId="19178" xr:uid="{E1CB4E83-71F3-4CDC-82AE-3804CC76AE59}"/>
    <cellStyle name="40% - Accent3 4 5 2 5 2" xfId="19179" xr:uid="{F44660DC-3AAB-42B3-8CCD-910D10D53AFB}"/>
    <cellStyle name="40% - Accent3 4 5 2 6" xfId="19180" xr:uid="{7C337B29-ADF1-4887-8D9B-F14FB0C5BDE3}"/>
    <cellStyle name="40% - Accent3 4 5 3" xfId="19181" xr:uid="{7468B2BF-7598-4114-B837-FD61BFD1A7B8}"/>
    <cellStyle name="40% - Accent3 4 5 3 2" xfId="19182" xr:uid="{323DAF2E-19C9-486E-8934-6EE0073D26C3}"/>
    <cellStyle name="40% - Accent3 4 5 3 2 2" xfId="19183" xr:uid="{5DC28B3A-3F8B-400F-9D3D-FA3379840368}"/>
    <cellStyle name="40% - Accent3 4 5 3 2 2 2" xfId="19184" xr:uid="{75959948-B355-4783-92AB-B9B561BE81E4}"/>
    <cellStyle name="40% - Accent3 4 5 3 2 3" xfId="19185" xr:uid="{980EA141-27C4-4AAE-A535-F0B50DEFB113}"/>
    <cellStyle name="40% - Accent3 4 5 3 2 3 2" xfId="19186" xr:uid="{30313232-C962-4FA1-AAB5-24F7FE0E232B}"/>
    <cellStyle name="40% - Accent3 4 5 3 2 4" xfId="19187" xr:uid="{BAAAA4F6-29D2-4B11-A6D3-C80270430A5D}"/>
    <cellStyle name="40% - Accent3 4 5 3 3" xfId="19188" xr:uid="{84290611-45E2-4E29-B127-E4DFBC14E126}"/>
    <cellStyle name="40% - Accent3 4 5 3 3 2" xfId="19189" xr:uid="{96F6BCFA-71D7-47E6-8D30-5447BFEDA387}"/>
    <cellStyle name="40% - Accent3 4 5 3 4" xfId="19190" xr:uid="{BE50051E-D03C-4934-B120-BFAD2EAE4095}"/>
    <cellStyle name="40% - Accent3 4 5 3 4 2" xfId="19191" xr:uid="{DE60C938-45B0-439D-8D60-5979D7DAA0B5}"/>
    <cellStyle name="40% - Accent3 4 5 3 5" xfId="19192" xr:uid="{81604E68-E1AA-4AD9-A519-7CF5890A7D13}"/>
    <cellStyle name="40% - Accent3 4 5 3 5 2" xfId="19193" xr:uid="{B4A5DD3A-0632-4A6F-A7F5-A4B34076B55A}"/>
    <cellStyle name="40% - Accent3 4 5 3 6" xfId="19194" xr:uid="{AF9B8151-2826-47E5-9D30-3818DC2F9100}"/>
    <cellStyle name="40% - Accent3 4 5 4" xfId="19195" xr:uid="{7240CC4A-3C54-43E1-A5C0-B9F89454C287}"/>
    <cellStyle name="40% - Accent3 4 5 4 2" xfId="19196" xr:uid="{851C9C1D-8EFC-4D56-AC76-0D988854DC3D}"/>
    <cellStyle name="40% - Accent3 4 5 4 2 2" xfId="19197" xr:uid="{87BDB783-A21C-4514-A890-D78053D31FF5}"/>
    <cellStyle name="40% - Accent3 4 5 4 3" xfId="19198" xr:uid="{558FEF4E-7607-4FC4-A75F-9A517B5BEE32}"/>
    <cellStyle name="40% - Accent3 4 5 4 3 2" xfId="19199" xr:uid="{8FE84A52-FF06-4097-BFEA-B8DF8ECE8DCC}"/>
    <cellStyle name="40% - Accent3 4 5 4 4" xfId="19200" xr:uid="{1D346945-FF9B-4C33-A326-32E8106162AE}"/>
    <cellStyle name="40% - Accent3 4 5 5" xfId="19201" xr:uid="{DF0BF39E-C17B-4836-BD39-3E4A57E68E73}"/>
    <cellStyle name="40% - Accent3 4 5 5 2" xfId="19202" xr:uid="{6445AB81-7601-43EF-B2FF-78AD9735E4FB}"/>
    <cellStyle name="40% - Accent3 4 5 6" xfId="19203" xr:uid="{EB71DA3C-D147-42F1-B033-C3974BFA7ED6}"/>
    <cellStyle name="40% - Accent3 4 5 6 2" xfId="19204" xr:uid="{A0C8882E-85A7-4387-B5E7-334A3F048EE1}"/>
    <cellStyle name="40% - Accent3 4 5 7" xfId="19205" xr:uid="{4E79F45E-2500-483C-81D6-12290CA34381}"/>
    <cellStyle name="40% - Accent3 4 5 7 2" xfId="19206" xr:uid="{C0BBC356-E20E-40B5-B257-29A163221C88}"/>
    <cellStyle name="40% - Accent3 4 5 8" xfId="19207" xr:uid="{90C5BF2F-FB3D-4C08-8D56-C307E7D3553D}"/>
    <cellStyle name="40% - Accent3 4 6" xfId="19208" xr:uid="{2616690B-9D1C-47ED-8A76-6E912BC36FB8}"/>
    <cellStyle name="40% - Accent3 4 6 2" xfId="19209" xr:uid="{2BFE43D5-FF0B-46AA-B035-E0E3F5962E35}"/>
    <cellStyle name="40% - Accent3 4 6 2 2" xfId="19210" xr:uid="{0FFC7736-F4F5-450A-859B-08C8348D6AE6}"/>
    <cellStyle name="40% - Accent3 4 6 2 2 2" xfId="19211" xr:uid="{F1EBFFEB-89BD-41E4-9867-C41D7536E204}"/>
    <cellStyle name="40% - Accent3 4 6 2 3" xfId="19212" xr:uid="{684AAB47-E928-4212-B5FF-C5DF1E761130}"/>
    <cellStyle name="40% - Accent3 4 6 2 3 2" xfId="19213" xr:uid="{86F85074-4AE3-4CCE-9D3A-CB74FB7BD0CD}"/>
    <cellStyle name="40% - Accent3 4 6 2 4" xfId="19214" xr:uid="{D4085C7B-AB2E-4AE4-B58E-E75C9B4619DF}"/>
    <cellStyle name="40% - Accent3 4 6 3" xfId="19215" xr:uid="{AD0F2FC2-B10F-4B5D-9AD9-4E647091124B}"/>
    <cellStyle name="40% - Accent3 4 6 3 2" xfId="19216" xr:uid="{405157FA-BC22-42C2-9361-BD1E6903F13C}"/>
    <cellStyle name="40% - Accent3 4 6 4" xfId="19217" xr:uid="{639DF0BD-99CB-4873-B2B9-2AE21FF23429}"/>
    <cellStyle name="40% - Accent3 4 6 4 2" xfId="19218" xr:uid="{5E207463-E41E-46B7-A398-2BF5856E5D92}"/>
    <cellStyle name="40% - Accent3 4 6 5" xfId="19219" xr:uid="{DDE0737F-2673-4EB8-BC2A-FDC6C6E61502}"/>
    <cellStyle name="40% - Accent3 4 6 5 2" xfId="19220" xr:uid="{C27859E5-4A81-4348-8FB7-041A32935B1C}"/>
    <cellStyle name="40% - Accent3 4 6 6" xfId="19221" xr:uid="{23493FA0-4B61-4FF5-9745-FE91A88DF18B}"/>
    <cellStyle name="40% - Accent3 4 7" xfId="19222" xr:uid="{CD3E91BA-E9E2-48BF-8081-3BC0388E731A}"/>
    <cellStyle name="40% - Accent3 4 7 2" xfId="19223" xr:uid="{A139B3A5-5EDD-49A3-BE10-A9A6FFBE045F}"/>
    <cellStyle name="40% - Accent3 4 7 2 2" xfId="19224" xr:uid="{AD90DDBA-A393-46B7-BF48-A7F248FA77AC}"/>
    <cellStyle name="40% - Accent3 4 7 2 2 2" xfId="19225" xr:uid="{067E8D19-261B-4FA1-B234-04CE43F99D34}"/>
    <cellStyle name="40% - Accent3 4 7 2 3" xfId="19226" xr:uid="{CF2E256A-E0EC-48E8-81E0-5D05FAE53C5A}"/>
    <cellStyle name="40% - Accent3 4 7 2 3 2" xfId="19227" xr:uid="{0012A48C-5D25-4E53-A31D-E3247A5E7732}"/>
    <cellStyle name="40% - Accent3 4 7 2 4" xfId="19228" xr:uid="{8E8C58A3-8F5E-46ED-BDAA-713FDDCCB1ED}"/>
    <cellStyle name="40% - Accent3 4 7 3" xfId="19229" xr:uid="{7B3E384F-C47B-47C4-B975-E1DBB8C5E6F0}"/>
    <cellStyle name="40% - Accent3 4 7 3 2" xfId="19230" xr:uid="{829CAE5C-2F64-4E29-A90E-AA1A3B934190}"/>
    <cellStyle name="40% - Accent3 4 7 4" xfId="19231" xr:uid="{3DB5A8BC-A039-41DE-A512-DC8DA409D923}"/>
    <cellStyle name="40% - Accent3 4 7 4 2" xfId="19232" xr:uid="{CCE6D134-2EFD-4988-90C9-63E4B546FA7D}"/>
    <cellStyle name="40% - Accent3 4 7 5" xfId="19233" xr:uid="{90A1142B-F89E-4265-9593-9D6C2BD4C322}"/>
    <cellStyle name="40% - Accent3 4 7 5 2" xfId="19234" xr:uid="{8178CED3-F2C4-4B55-AA73-FC0A3C2BB1D8}"/>
    <cellStyle name="40% - Accent3 4 7 6" xfId="19235" xr:uid="{FAA0CDDA-F4DF-4FC0-B1D2-9FAFB1CBDCEC}"/>
    <cellStyle name="40% - Accent3 4 8" xfId="19236" xr:uid="{C1B800AF-B567-4DC8-802A-DC390F1E152F}"/>
    <cellStyle name="40% - Accent3 4 8 2" xfId="19237" xr:uid="{3211A8BA-09E7-4611-A49A-CB4BCCFEBCC1}"/>
    <cellStyle name="40% - Accent3 4 8 2 2" xfId="19238" xr:uid="{15AD5C06-609C-409C-93D0-7C8508D39C7E}"/>
    <cellStyle name="40% - Accent3 4 8 3" xfId="19239" xr:uid="{F051E82D-8121-4555-A118-5C48F5418763}"/>
    <cellStyle name="40% - Accent3 4 8 3 2" xfId="19240" xr:uid="{86D059C0-240F-4827-A3DC-1EA62499B58F}"/>
    <cellStyle name="40% - Accent3 4 8 4" xfId="19241" xr:uid="{E966DE73-A47C-48A9-972F-6124FA9BB842}"/>
    <cellStyle name="40% - Accent3 4 9" xfId="19242" xr:uid="{4BEC7B13-C42A-4362-882A-905A8D95F576}"/>
    <cellStyle name="40% - Accent3 4 9 2" xfId="19243" xr:uid="{F30C6FC8-B01E-4D04-ACC6-CE43925458A8}"/>
    <cellStyle name="40% - Accent3 5" xfId="19244" xr:uid="{ABF35D7C-938F-479B-AA86-6696312A3552}"/>
    <cellStyle name="40% - Accent3 5 10" xfId="19245" xr:uid="{B587939F-5396-4A6D-83D3-2BB4FFCA599B}"/>
    <cellStyle name="40% - Accent3 5 10 2" xfId="19246" xr:uid="{73B4EB73-A2B7-47A7-8316-C8791E0BE6C9}"/>
    <cellStyle name="40% - Accent3 5 11" xfId="19247" xr:uid="{1FCC6A82-8F54-4FB4-95A9-FD395396F069}"/>
    <cellStyle name="40% - Accent3 5 11 2" xfId="19248" xr:uid="{975095C9-97A7-41B0-88B0-4B4E47C27EFB}"/>
    <cellStyle name="40% - Accent3 5 12" xfId="19249" xr:uid="{0CD4C2F9-9F51-4818-B7ED-301D1694D4FB}"/>
    <cellStyle name="40% - Accent3 5 12 2" xfId="19250" xr:uid="{EEE7D502-5E8B-4E98-8782-55CDF145E7CD}"/>
    <cellStyle name="40% - Accent3 5 13" xfId="19251" xr:uid="{AAF85FA2-6DF3-47D8-B871-DCC163C3A4A3}"/>
    <cellStyle name="40% - Accent3 5 13 2" xfId="19252" xr:uid="{14023B40-6C12-4693-A6FA-EE3892C7CF7E}"/>
    <cellStyle name="40% - Accent3 5 14" xfId="19253" xr:uid="{82BC40BF-872E-4660-8ACC-742C423CD39A}"/>
    <cellStyle name="40% - Accent3 5 15" xfId="19254" xr:uid="{3F07390B-7FA2-4929-8D98-EA0B8DE472B6}"/>
    <cellStyle name="40% - Accent3 5 2" xfId="19255" xr:uid="{2588404F-EAB9-4287-A116-B2091D4CC5FE}"/>
    <cellStyle name="40% - Accent3 5 2 10" xfId="19256" xr:uid="{E0F2CD23-8D1A-4CA8-A435-FA11D2300F42}"/>
    <cellStyle name="40% - Accent3 5 2 10 2" xfId="19257" xr:uid="{4380516B-7A40-4539-8CE3-DD625AE04944}"/>
    <cellStyle name="40% - Accent3 5 2 11" xfId="19258" xr:uid="{949B378C-AB32-401D-9897-785934AA1DA4}"/>
    <cellStyle name="40% - Accent3 5 2 11 2" xfId="19259" xr:uid="{D0594320-BBDE-4B1C-B932-E3768B67282F}"/>
    <cellStyle name="40% - Accent3 5 2 12" xfId="19260" xr:uid="{2AC0320B-6E18-49E2-B06B-E5E8D6B845D5}"/>
    <cellStyle name="40% - Accent3 5 2 13" xfId="19261" xr:uid="{CBFBE99D-C412-4940-A785-702543C0A59B}"/>
    <cellStyle name="40% - Accent3 5 2 2" xfId="19262" xr:uid="{D9E60F6B-30AF-4333-B541-AC9CA2721073}"/>
    <cellStyle name="40% - Accent3 5 2 2 10" xfId="19263" xr:uid="{6B543C0E-A954-4D7E-8B1B-36CB6E3BB1CE}"/>
    <cellStyle name="40% - Accent3 5 2 2 11" xfId="19264" xr:uid="{3DCA19D3-A165-4474-9CE0-0ADEDE4FF175}"/>
    <cellStyle name="40% - Accent3 5 2 2 2" xfId="19265" xr:uid="{FFF997AF-1553-4A2C-9FAD-EBEF9127BF38}"/>
    <cellStyle name="40% - Accent3 5 2 2 2 2" xfId="19266" xr:uid="{77F339B3-9191-4E09-BF2D-49E857EC2271}"/>
    <cellStyle name="40% - Accent3 5 2 2 2 2 2" xfId="19267" xr:uid="{9A98F25B-E8F8-4DDC-B56B-9C9EBA6F7DE9}"/>
    <cellStyle name="40% - Accent3 5 2 2 2 2 2 2" xfId="19268" xr:uid="{130886F6-A061-4DD8-9D0C-6F125A97AB9B}"/>
    <cellStyle name="40% - Accent3 5 2 2 2 2 3" xfId="19269" xr:uid="{DC2C9913-C2DB-4FF5-9E5B-7A4675564983}"/>
    <cellStyle name="40% - Accent3 5 2 2 2 2 3 2" xfId="19270" xr:uid="{29EFCCE5-B58A-4F08-9F95-E17AF9EAD431}"/>
    <cellStyle name="40% - Accent3 5 2 2 2 2 4" xfId="19271" xr:uid="{95D41DBB-4B5E-4D47-AEB7-77D0A0D4E321}"/>
    <cellStyle name="40% - Accent3 5 2 2 2 3" xfId="19272" xr:uid="{A5B3E7AB-205F-4D4D-8034-EB8716D53D61}"/>
    <cellStyle name="40% - Accent3 5 2 2 2 3 2" xfId="19273" xr:uid="{A4C831AD-888B-4ABD-9C27-21537EACDEE8}"/>
    <cellStyle name="40% - Accent3 5 2 2 2 4" xfId="19274" xr:uid="{AB196550-362A-4A62-AE4C-56B75414BCD1}"/>
    <cellStyle name="40% - Accent3 5 2 2 2 4 2" xfId="19275" xr:uid="{DE63FA97-E16F-4C32-A99A-8140D75CF6A3}"/>
    <cellStyle name="40% - Accent3 5 2 2 2 5" xfId="19276" xr:uid="{852EC594-657A-40F8-88A3-0E8CABA9CDF2}"/>
    <cellStyle name="40% - Accent3 5 2 2 2 5 2" xfId="19277" xr:uid="{C7B49DCA-BD87-4100-B07D-4173AD86239E}"/>
    <cellStyle name="40% - Accent3 5 2 2 2 6" xfId="19278" xr:uid="{596AB305-C529-4068-AFA8-1164379CD950}"/>
    <cellStyle name="40% - Accent3 5 2 2 3" xfId="19279" xr:uid="{C9D8C37F-EDCE-44BD-8233-E39D7ADAE237}"/>
    <cellStyle name="40% - Accent3 5 2 2 3 2" xfId="19280" xr:uid="{AC3510A5-063C-4DC8-9F08-BD5D9601B447}"/>
    <cellStyle name="40% - Accent3 5 2 2 3 2 2" xfId="19281" xr:uid="{4C7166A4-D053-4E85-970D-18065DC9E84D}"/>
    <cellStyle name="40% - Accent3 5 2 2 3 2 2 2" xfId="19282" xr:uid="{48A9C627-41F5-42AD-968E-7B52F624C985}"/>
    <cellStyle name="40% - Accent3 5 2 2 3 2 3" xfId="19283" xr:uid="{54E882CC-E304-425B-8082-72E8E8AACF99}"/>
    <cellStyle name="40% - Accent3 5 2 2 3 2 3 2" xfId="19284" xr:uid="{7B59595A-5C52-4087-8E73-8231B0158857}"/>
    <cellStyle name="40% - Accent3 5 2 2 3 2 4" xfId="19285" xr:uid="{18803C53-F792-4DE0-ABC4-9F200C4827B8}"/>
    <cellStyle name="40% - Accent3 5 2 2 3 3" xfId="19286" xr:uid="{0620744D-AC97-463C-BB9A-446EEF23A236}"/>
    <cellStyle name="40% - Accent3 5 2 2 3 3 2" xfId="19287" xr:uid="{EBB7AAD8-CCF6-4397-9E81-0EFACFBC5D34}"/>
    <cellStyle name="40% - Accent3 5 2 2 3 4" xfId="19288" xr:uid="{B0547561-2A94-4EFD-8BAE-7A6CC76B3056}"/>
    <cellStyle name="40% - Accent3 5 2 2 3 4 2" xfId="19289" xr:uid="{C56B0763-3F6F-4837-8633-2EFD9F5E733B}"/>
    <cellStyle name="40% - Accent3 5 2 2 3 5" xfId="19290" xr:uid="{21B502C2-8DD0-4EF8-A192-2557AF7527E7}"/>
    <cellStyle name="40% - Accent3 5 2 2 3 5 2" xfId="19291" xr:uid="{4372BD6E-56C5-4968-B103-F9BAEBB919AC}"/>
    <cellStyle name="40% - Accent3 5 2 2 3 6" xfId="19292" xr:uid="{81B8BD81-2C89-4D2E-A1BB-8E101721926F}"/>
    <cellStyle name="40% - Accent3 5 2 2 4" xfId="19293" xr:uid="{0ED59832-57D9-4E28-85E0-61786D39DCF5}"/>
    <cellStyle name="40% - Accent3 5 2 2 4 2" xfId="19294" xr:uid="{413BF922-4D2E-4F40-8F59-E65CE56A7162}"/>
    <cellStyle name="40% - Accent3 5 2 2 4 2 2" xfId="19295" xr:uid="{A697B640-60F3-4002-8751-D3D8D3E92CC2}"/>
    <cellStyle name="40% - Accent3 5 2 2 4 3" xfId="19296" xr:uid="{E4C540DA-8CC3-4684-B182-89E8DF0E1A65}"/>
    <cellStyle name="40% - Accent3 5 2 2 4 3 2" xfId="19297" xr:uid="{3DAB9DCE-FA80-4C00-818D-82E0633BF003}"/>
    <cellStyle name="40% - Accent3 5 2 2 4 4" xfId="19298" xr:uid="{F879B74D-96ED-4603-9422-4402E18159BB}"/>
    <cellStyle name="40% - Accent3 5 2 2 5" xfId="19299" xr:uid="{E412A364-F105-41E0-847F-6BD4DCEFA7B3}"/>
    <cellStyle name="40% - Accent3 5 2 2 5 2" xfId="19300" xr:uid="{14C9DBBF-5699-47BB-9D2A-54BB8F4D9EC8}"/>
    <cellStyle name="40% - Accent3 5 2 2 6" xfId="19301" xr:uid="{993D064B-00B7-4DC0-9B03-CA4F6DBE173E}"/>
    <cellStyle name="40% - Accent3 5 2 2 6 2" xfId="19302" xr:uid="{C9B4F434-A216-420E-BF93-FA753C807E98}"/>
    <cellStyle name="40% - Accent3 5 2 2 7" xfId="19303" xr:uid="{E1AAF781-58ED-4ED6-91AC-C5AE1BEA83FA}"/>
    <cellStyle name="40% - Accent3 5 2 2 7 2" xfId="19304" xr:uid="{D082C037-4BB0-431B-970C-B6AE3AF6CC31}"/>
    <cellStyle name="40% - Accent3 5 2 2 8" xfId="19305" xr:uid="{3E38F280-9367-48EC-9A48-5A776889C3FD}"/>
    <cellStyle name="40% - Accent3 5 2 2 8 2" xfId="19306" xr:uid="{19A4A270-E627-4912-B4C3-FFC01C3F049E}"/>
    <cellStyle name="40% - Accent3 5 2 2 9" xfId="19307" xr:uid="{D0E33C00-9D4B-4AFF-9BA5-8379D6B2F0E6}"/>
    <cellStyle name="40% - Accent3 5 2 2 9 2" xfId="19308" xr:uid="{AE1A6ADB-2C92-452A-9EB8-402D7D270415}"/>
    <cellStyle name="40% - Accent3 5 2 3" xfId="19309" xr:uid="{18E2CBE4-76DF-45A9-82FF-E656F424E498}"/>
    <cellStyle name="40% - Accent3 5 2 3 2" xfId="19310" xr:uid="{409FD4EE-5CB8-45BE-87D9-375DF0621160}"/>
    <cellStyle name="40% - Accent3 5 2 3 2 2" xfId="19311" xr:uid="{1A7F30DB-E123-4968-83B4-AF8F912B5DBF}"/>
    <cellStyle name="40% - Accent3 5 2 3 2 2 2" xfId="19312" xr:uid="{61073F9A-3CF3-4836-84FC-CA256A2AE3D4}"/>
    <cellStyle name="40% - Accent3 5 2 3 2 2 2 2" xfId="19313" xr:uid="{2642A542-31CA-41C1-A2A6-8E9670CEA6E7}"/>
    <cellStyle name="40% - Accent3 5 2 3 2 2 3" xfId="19314" xr:uid="{E2D7CFA4-C1F3-4F4B-9575-90B57DF2FDEB}"/>
    <cellStyle name="40% - Accent3 5 2 3 2 2 3 2" xfId="19315" xr:uid="{C4EF46D4-6A32-4CC5-A53D-93792020E2F9}"/>
    <cellStyle name="40% - Accent3 5 2 3 2 2 4" xfId="19316" xr:uid="{3A9FCF1C-F262-40C0-AA77-359ED432DE52}"/>
    <cellStyle name="40% - Accent3 5 2 3 2 3" xfId="19317" xr:uid="{B6492E7B-EB33-4DE6-A538-F39EB039091A}"/>
    <cellStyle name="40% - Accent3 5 2 3 2 3 2" xfId="19318" xr:uid="{A5414861-D7FB-4030-B7C1-E0F0BC0F26F2}"/>
    <cellStyle name="40% - Accent3 5 2 3 2 4" xfId="19319" xr:uid="{F456409D-9260-492F-BCBE-5CF64B5B4C4E}"/>
    <cellStyle name="40% - Accent3 5 2 3 2 4 2" xfId="19320" xr:uid="{1F1DC4D9-ECE0-4515-BA43-55C93EFFCC85}"/>
    <cellStyle name="40% - Accent3 5 2 3 2 5" xfId="19321" xr:uid="{0D95F7E7-FAB5-4F43-8212-11C3A6EE9E39}"/>
    <cellStyle name="40% - Accent3 5 2 3 2 5 2" xfId="19322" xr:uid="{9A714C3B-40D1-4A1B-B85F-A2382B0D93AE}"/>
    <cellStyle name="40% - Accent3 5 2 3 2 6" xfId="19323" xr:uid="{A17B488A-BB55-4CDF-844B-B4D45B963684}"/>
    <cellStyle name="40% - Accent3 5 2 3 3" xfId="19324" xr:uid="{661BE81A-E33C-460A-8C76-64DCD9B4CAEC}"/>
    <cellStyle name="40% - Accent3 5 2 3 3 2" xfId="19325" xr:uid="{79795468-E130-4419-B930-92D766FF4E3F}"/>
    <cellStyle name="40% - Accent3 5 2 3 3 2 2" xfId="19326" xr:uid="{E216820D-CFC6-46D1-A28D-EEC82EC354EA}"/>
    <cellStyle name="40% - Accent3 5 2 3 3 2 2 2" xfId="19327" xr:uid="{11A5E80D-117F-4D43-81FC-17D6640EDFBA}"/>
    <cellStyle name="40% - Accent3 5 2 3 3 2 3" xfId="19328" xr:uid="{718E28F6-5A18-42D0-A029-CC450C526888}"/>
    <cellStyle name="40% - Accent3 5 2 3 3 2 3 2" xfId="19329" xr:uid="{FBF651E4-6C99-4FB9-B8EA-3DB8817077BA}"/>
    <cellStyle name="40% - Accent3 5 2 3 3 2 4" xfId="19330" xr:uid="{B11AB473-0E15-4612-93B4-F152D234DDAF}"/>
    <cellStyle name="40% - Accent3 5 2 3 3 3" xfId="19331" xr:uid="{FF3D9730-E0C7-4B41-B704-B95908092BF4}"/>
    <cellStyle name="40% - Accent3 5 2 3 3 3 2" xfId="19332" xr:uid="{031F0750-9375-4BEC-A777-4E3D38912DA7}"/>
    <cellStyle name="40% - Accent3 5 2 3 3 4" xfId="19333" xr:uid="{438ED8F3-184E-4787-A72E-BAF059CB62D6}"/>
    <cellStyle name="40% - Accent3 5 2 3 3 4 2" xfId="19334" xr:uid="{DC73C022-33C9-42F7-817F-A03EBBA37596}"/>
    <cellStyle name="40% - Accent3 5 2 3 3 5" xfId="19335" xr:uid="{06F4D1DF-9728-44AA-A936-F2A9D8520DE7}"/>
    <cellStyle name="40% - Accent3 5 2 3 3 5 2" xfId="19336" xr:uid="{4126129F-2B58-40B8-BED0-1C74CAB80297}"/>
    <cellStyle name="40% - Accent3 5 2 3 3 6" xfId="19337" xr:uid="{F6513F39-40AA-4C66-96F1-E7EA5A61A8F2}"/>
    <cellStyle name="40% - Accent3 5 2 3 4" xfId="19338" xr:uid="{A78F6F9C-8D2F-4792-AF74-53B2E64511FA}"/>
    <cellStyle name="40% - Accent3 5 2 3 4 2" xfId="19339" xr:uid="{1BDDB332-2882-403A-AE2C-5E0F934FD9A0}"/>
    <cellStyle name="40% - Accent3 5 2 3 4 2 2" xfId="19340" xr:uid="{209FA084-FBA2-4CF8-B0EA-500BE91354B6}"/>
    <cellStyle name="40% - Accent3 5 2 3 4 3" xfId="19341" xr:uid="{A795D0F6-2F7B-47EC-82DB-7456E6D70752}"/>
    <cellStyle name="40% - Accent3 5 2 3 4 3 2" xfId="19342" xr:uid="{48CD26B9-411D-4EC7-ADF6-18B8693EB324}"/>
    <cellStyle name="40% - Accent3 5 2 3 4 4" xfId="19343" xr:uid="{6831A23F-EAC0-4BBF-8D6E-A94E6D29A012}"/>
    <cellStyle name="40% - Accent3 5 2 3 5" xfId="19344" xr:uid="{2565B0BA-F242-47DC-BB87-513C33C072B7}"/>
    <cellStyle name="40% - Accent3 5 2 3 5 2" xfId="19345" xr:uid="{C57D50C6-6603-48C5-865B-5CA2F99EF63D}"/>
    <cellStyle name="40% - Accent3 5 2 3 6" xfId="19346" xr:uid="{7B74EBAD-B546-4FB8-BC83-436FFCC50B9C}"/>
    <cellStyle name="40% - Accent3 5 2 3 6 2" xfId="19347" xr:uid="{4364108A-FA8E-4678-AC8F-05CF2ECE6E5B}"/>
    <cellStyle name="40% - Accent3 5 2 3 7" xfId="19348" xr:uid="{71957F17-D00A-4BAD-B19F-322700CB5359}"/>
    <cellStyle name="40% - Accent3 5 2 3 7 2" xfId="19349" xr:uid="{4C870B7D-F2BA-4F73-BE8D-51A9B9C507F1}"/>
    <cellStyle name="40% - Accent3 5 2 3 8" xfId="19350" xr:uid="{2F24C491-0E7D-4CE9-AD0B-F5ED76E7A4CF}"/>
    <cellStyle name="40% - Accent3 5 2 4" xfId="19351" xr:uid="{F5E8E625-A444-4EA9-9BC7-676CB40CC0E3}"/>
    <cellStyle name="40% - Accent3 5 2 4 2" xfId="19352" xr:uid="{9B4B9104-7EDB-48BA-83F7-0DD50EE5AD29}"/>
    <cellStyle name="40% - Accent3 5 2 4 2 2" xfId="19353" xr:uid="{6BBB2E4B-76ED-4B2E-9B47-EDE3E392F7FD}"/>
    <cellStyle name="40% - Accent3 5 2 4 2 2 2" xfId="19354" xr:uid="{3A7CF1E2-134C-4199-9717-208788DCBCEA}"/>
    <cellStyle name="40% - Accent3 5 2 4 2 3" xfId="19355" xr:uid="{19582631-BCF0-425D-AAF3-953493CC48AF}"/>
    <cellStyle name="40% - Accent3 5 2 4 2 3 2" xfId="19356" xr:uid="{E7CF583B-0945-4441-9FED-743ADC85E214}"/>
    <cellStyle name="40% - Accent3 5 2 4 2 4" xfId="19357" xr:uid="{801224EF-E2C3-4342-83F6-021B3124648A}"/>
    <cellStyle name="40% - Accent3 5 2 4 3" xfId="19358" xr:uid="{A4B46B59-BFCF-4DD7-B946-E0595ED241B9}"/>
    <cellStyle name="40% - Accent3 5 2 4 3 2" xfId="19359" xr:uid="{6854BB15-BC63-4392-B1CC-D413262BCAA6}"/>
    <cellStyle name="40% - Accent3 5 2 4 4" xfId="19360" xr:uid="{DA4E3FC4-0EA0-43C5-892F-7753CF799B6D}"/>
    <cellStyle name="40% - Accent3 5 2 4 4 2" xfId="19361" xr:uid="{A0EB1F94-A438-4D9A-8410-C1B8EA457985}"/>
    <cellStyle name="40% - Accent3 5 2 4 5" xfId="19362" xr:uid="{4332B412-CBC0-461D-BEBC-0056F4AA3D65}"/>
    <cellStyle name="40% - Accent3 5 2 4 5 2" xfId="19363" xr:uid="{9710931A-AFD5-4058-8416-ACB3050E0794}"/>
    <cellStyle name="40% - Accent3 5 2 4 6" xfId="19364" xr:uid="{985C35D3-46B7-4063-9FD3-E9B18FFE9443}"/>
    <cellStyle name="40% - Accent3 5 2 5" xfId="19365" xr:uid="{4CE32D58-5C6E-4435-8545-41BFE566F644}"/>
    <cellStyle name="40% - Accent3 5 2 5 2" xfId="19366" xr:uid="{2E8C3B00-BF27-4BBC-8FB0-82DC592FAEEF}"/>
    <cellStyle name="40% - Accent3 5 2 5 2 2" xfId="19367" xr:uid="{D0C51E27-0EE5-4556-AEAF-C774A9132DF3}"/>
    <cellStyle name="40% - Accent3 5 2 5 2 2 2" xfId="19368" xr:uid="{4D22C2E4-0CCE-4976-BC57-96F25941F6C1}"/>
    <cellStyle name="40% - Accent3 5 2 5 2 3" xfId="19369" xr:uid="{85D1F69F-7D72-4F64-A8A0-C45C9D979342}"/>
    <cellStyle name="40% - Accent3 5 2 5 2 3 2" xfId="19370" xr:uid="{AA54AE2E-98CC-4BE7-B43C-117F57A9B1D7}"/>
    <cellStyle name="40% - Accent3 5 2 5 2 4" xfId="19371" xr:uid="{320F9E3F-2E89-4683-A277-0381C77CEF10}"/>
    <cellStyle name="40% - Accent3 5 2 5 3" xfId="19372" xr:uid="{985F1F91-9C99-46D4-901A-73683DFDE465}"/>
    <cellStyle name="40% - Accent3 5 2 5 3 2" xfId="19373" xr:uid="{70B77265-183E-48C4-836C-15E382420206}"/>
    <cellStyle name="40% - Accent3 5 2 5 4" xfId="19374" xr:uid="{0693762C-7898-44E3-9F4E-DE9174A22339}"/>
    <cellStyle name="40% - Accent3 5 2 5 4 2" xfId="19375" xr:uid="{6D53C1BE-FE57-4B1E-B696-D2480FCFE66E}"/>
    <cellStyle name="40% - Accent3 5 2 5 5" xfId="19376" xr:uid="{CD7C9B0B-1820-4BD9-9BF9-27CC7C1C78D6}"/>
    <cellStyle name="40% - Accent3 5 2 5 5 2" xfId="19377" xr:uid="{BDC35564-6195-4BDD-BB1C-1FB429BA7FE2}"/>
    <cellStyle name="40% - Accent3 5 2 5 6" xfId="19378" xr:uid="{0A8BACE5-C8EF-4520-BEBF-614644E60752}"/>
    <cellStyle name="40% - Accent3 5 2 6" xfId="19379" xr:uid="{62C8F7E3-C37F-4192-BFB7-035AFB839912}"/>
    <cellStyle name="40% - Accent3 5 2 6 2" xfId="19380" xr:uid="{0D215F42-8CEE-4F9B-B28B-8DC40979ED59}"/>
    <cellStyle name="40% - Accent3 5 2 6 2 2" xfId="19381" xr:uid="{86C73B11-1DD6-4FCE-A2AB-F0062FBCC85E}"/>
    <cellStyle name="40% - Accent3 5 2 6 3" xfId="19382" xr:uid="{9FD5C7D6-83E5-4C33-9319-34C8B8CA1EA9}"/>
    <cellStyle name="40% - Accent3 5 2 6 3 2" xfId="19383" xr:uid="{7A969873-1D5C-4802-9686-ACD9E0F325A3}"/>
    <cellStyle name="40% - Accent3 5 2 6 4" xfId="19384" xr:uid="{904F776C-D875-4904-8C87-6F8DC9F3DDD3}"/>
    <cellStyle name="40% - Accent3 5 2 7" xfId="19385" xr:uid="{57FDDCDA-B272-4A65-942F-D916AB6B620D}"/>
    <cellStyle name="40% - Accent3 5 2 7 2" xfId="19386" xr:uid="{9D6CA355-CD50-439F-AA0B-B09B1739298D}"/>
    <cellStyle name="40% - Accent3 5 2 8" xfId="19387" xr:uid="{FEB442DC-E711-44ED-B4ED-5B673ABEAFB7}"/>
    <cellStyle name="40% - Accent3 5 2 8 2" xfId="19388" xr:uid="{CA418991-0374-4D7A-8640-4B56D3663C8F}"/>
    <cellStyle name="40% - Accent3 5 2 9" xfId="19389" xr:uid="{692406A8-FD83-4BFA-87A4-544B6203398E}"/>
    <cellStyle name="40% - Accent3 5 2 9 2" xfId="19390" xr:uid="{AAFC7F4F-20F6-461C-8958-BF5E185D2E88}"/>
    <cellStyle name="40% - Accent3 5 3" xfId="19391" xr:uid="{3C6E0D16-C94A-495D-82AD-37EAA3B430F9}"/>
    <cellStyle name="40% - Accent3 5 3 10" xfId="19392" xr:uid="{673A0A05-9F8D-4DC2-B6B5-D3BE0EAD31C8}"/>
    <cellStyle name="40% - Accent3 5 3 11" xfId="19393" xr:uid="{B063B393-FE61-4FFD-A4D4-891E6D0E5F3B}"/>
    <cellStyle name="40% - Accent3 5 3 2" xfId="19394" xr:uid="{C214FB6E-69CF-408D-B840-61566F90B082}"/>
    <cellStyle name="40% - Accent3 5 3 2 2" xfId="19395" xr:uid="{AC609894-8B86-4F1A-9CD4-95F5A585BF83}"/>
    <cellStyle name="40% - Accent3 5 3 2 2 2" xfId="19396" xr:uid="{A007EA17-39D8-437E-9CD7-D65FB341BBA7}"/>
    <cellStyle name="40% - Accent3 5 3 2 2 2 2" xfId="19397" xr:uid="{35FF4CD5-FD11-4D49-B5D3-64830CAC65C8}"/>
    <cellStyle name="40% - Accent3 5 3 2 2 3" xfId="19398" xr:uid="{5E72EF36-6A92-461E-BFA0-17125EDF93A5}"/>
    <cellStyle name="40% - Accent3 5 3 2 2 3 2" xfId="19399" xr:uid="{EBEBD594-05E8-4A92-8281-DA84C5A3A116}"/>
    <cellStyle name="40% - Accent3 5 3 2 2 4" xfId="19400" xr:uid="{259D0910-6D71-475E-AFDA-7CEB3A8EA0BB}"/>
    <cellStyle name="40% - Accent3 5 3 2 3" xfId="19401" xr:uid="{A32F02C7-64F6-4BC8-B17C-8D171B449570}"/>
    <cellStyle name="40% - Accent3 5 3 2 3 2" xfId="19402" xr:uid="{9B16B22A-AAD5-4AA7-A641-EF47AAF6FB85}"/>
    <cellStyle name="40% - Accent3 5 3 2 4" xfId="19403" xr:uid="{1683A962-719D-4BE4-B87E-B7C84CCC975D}"/>
    <cellStyle name="40% - Accent3 5 3 2 4 2" xfId="19404" xr:uid="{2D8F246D-C08D-4272-A54F-7CB5442C2BF6}"/>
    <cellStyle name="40% - Accent3 5 3 2 5" xfId="19405" xr:uid="{F2A1A480-650A-4314-806D-8661364CD70A}"/>
    <cellStyle name="40% - Accent3 5 3 2 5 2" xfId="19406" xr:uid="{50B9628E-F274-45FD-954A-4C03188E249D}"/>
    <cellStyle name="40% - Accent3 5 3 2 6" xfId="19407" xr:uid="{09223DA2-E647-43F9-84F1-24BF73F25AF8}"/>
    <cellStyle name="40% - Accent3 5 3 2 6 2" xfId="19408" xr:uid="{75DC1BCA-5C42-46A2-8D68-361123EE9C14}"/>
    <cellStyle name="40% - Accent3 5 3 2 7" xfId="19409" xr:uid="{1F21C2E4-B8E0-4788-BCB0-50D37C1F79DA}"/>
    <cellStyle name="40% - Accent3 5 3 2 7 2" xfId="19410" xr:uid="{DC483E03-753B-4D2E-8A15-DCECC4D572E8}"/>
    <cellStyle name="40% - Accent3 5 3 2 8" xfId="19411" xr:uid="{A11265B8-9DF9-4085-AC0B-E534698A6A9C}"/>
    <cellStyle name="40% - Accent3 5 3 3" xfId="19412" xr:uid="{C0FF32B4-2EF5-4F17-8FAC-2BDFA5813195}"/>
    <cellStyle name="40% - Accent3 5 3 3 2" xfId="19413" xr:uid="{412A2E45-1063-4FB6-BFA1-ABACD72EC4DB}"/>
    <cellStyle name="40% - Accent3 5 3 3 2 2" xfId="19414" xr:uid="{F9996ABF-9FF6-4D70-AC37-4E943AB5BF4D}"/>
    <cellStyle name="40% - Accent3 5 3 3 2 2 2" xfId="19415" xr:uid="{2844E55F-B6F8-4619-91D5-20925992FB56}"/>
    <cellStyle name="40% - Accent3 5 3 3 2 3" xfId="19416" xr:uid="{70281C52-44AA-4C61-9968-435306E3C736}"/>
    <cellStyle name="40% - Accent3 5 3 3 2 3 2" xfId="19417" xr:uid="{7746FBD0-459C-42CB-A77C-A435C3AC00B0}"/>
    <cellStyle name="40% - Accent3 5 3 3 2 4" xfId="19418" xr:uid="{6A1C45F4-DC41-43A1-95C7-6A9AA60A765A}"/>
    <cellStyle name="40% - Accent3 5 3 3 3" xfId="19419" xr:uid="{A92A8F2B-CAAF-471F-8A06-F9126DF79097}"/>
    <cellStyle name="40% - Accent3 5 3 3 3 2" xfId="19420" xr:uid="{AB68A77C-D2F4-4946-9134-80159BAB6915}"/>
    <cellStyle name="40% - Accent3 5 3 3 4" xfId="19421" xr:uid="{F11EC223-7929-410A-92F1-9755D306347D}"/>
    <cellStyle name="40% - Accent3 5 3 3 4 2" xfId="19422" xr:uid="{1631EF50-6414-45DA-8F18-19C3876C8D22}"/>
    <cellStyle name="40% - Accent3 5 3 3 5" xfId="19423" xr:uid="{15DD58BD-6C68-4370-A511-8584794839FB}"/>
    <cellStyle name="40% - Accent3 5 3 3 5 2" xfId="19424" xr:uid="{8661CFF9-EA1B-48C0-B00D-81C79198D1E4}"/>
    <cellStyle name="40% - Accent3 5 3 3 6" xfId="19425" xr:uid="{683C79CA-9411-40B5-ACE3-F6B4F75CFF66}"/>
    <cellStyle name="40% - Accent3 5 3 4" xfId="19426" xr:uid="{9F2D5224-C727-4D9D-B280-E3230CE9B6DF}"/>
    <cellStyle name="40% - Accent3 5 3 4 2" xfId="19427" xr:uid="{578DE660-CCE5-4692-9016-711C612BA37F}"/>
    <cellStyle name="40% - Accent3 5 3 4 2 2" xfId="19428" xr:uid="{BD00A191-BBDC-489B-BA17-B14B0DA219D9}"/>
    <cellStyle name="40% - Accent3 5 3 4 3" xfId="19429" xr:uid="{C5577419-ABB7-458D-B7C2-9A81B1BD249F}"/>
    <cellStyle name="40% - Accent3 5 3 4 3 2" xfId="19430" xr:uid="{DCABB5F1-5294-447E-BF25-CC2D088B6EC9}"/>
    <cellStyle name="40% - Accent3 5 3 4 4" xfId="19431" xr:uid="{34DEBA41-BEC7-4350-92F4-8341AF303C56}"/>
    <cellStyle name="40% - Accent3 5 3 5" xfId="19432" xr:uid="{24EBEAB1-DBC8-4BAE-92D8-664EF3759493}"/>
    <cellStyle name="40% - Accent3 5 3 5 2" xfId="19433" xr:uid="{15145319-6DA5-4CB9-92DA-3496FD4A6AC6}"/>
    <cellStyle name="40% - Accent3 5 3 6" xfId="19434" xr:uid="{C4C31BBE-C63B-4C5C-9BD2-F5128CCFE15D}"/>
    <cellStyle name="40% - Accent3 5 3 6 2" xfId="19435" xr:uid="{1D3A58A8-A57D-4891-98AF-D860841C7D55}"/>
    <cellStyle name="40% - Accent3 5 3 7" xfId="19436" xr:uid="{BE0D5E5B-5D06-4B6B-B254-25BFEA603922}"/>
    <cellStyle name="40% - Accent3 5 3 7 2" xfId="19437" xr:uid="{8289BA00-9383-4C46-8925-931740CC9A38}"/>
    <cellStyle name="40% - Accent3 5 3 8" xfId="19438" xr:uid="{19FE658F-9A36-45F4-AEB2-4C36E250EC38}"/>
    <cellStyle name="40% - Accent3 5 3 8 2" xfId="19439" xr:uid="{682796F3-E013-466E-ADBA-1146947C0236}"/>
    <cellStyle name="40% - Accent3 5 3 9" xfId="19440" xr:uid="{2BAE4B04-3944-42C7-B80C-D13E1F4B1622}"/>
    <cellStyle name="40% - Accent3 5 3 9 2" xfId="19441" xr:uid="{86FB86B7-6E28-411D-9653-5887368957F8}"/>
    <cellStyle name="40% - Accent3 5 4" xfId="19442" xr:uid="{2A3FFD9A-5589-4250-BD14-44D5FF37C2AB}"/>
    <cellStyle name="40% - Accent3 5 4 10" xfId="19443" xr:uid="{41274349-D608-4202-83FE-907A83F3905A}"/>
    <cellStyle name="40% - Accent3 5 4 2" xfId="19444" xr:uid="{D0700B4C-49B9-4F9A-AA1E-99CFBD82A471}"/>
    <cellStyle name="40% - Accent3 5 4 2 2" xfId="19445" xr:uid="{63F3257E-E206-4544-878D-24F2C0EFC05A}"/>
    <cellStyle name="40% - Accent3 5 4 2 2 2" xfId="19446" xr:uid="{E8C1B8AF-A2FC-4351-B7D3-CC38987727D2}"/>
    <cellStyle name="40% - Accent3 5 4 2 2 2 2" xfId="19447" xr:uid="{CE36A245-0073-4B11-9349-F1623C27EAE4}"/>
    <cellStyle name="40% - Accent3 5 4 2 2 3" xfId="19448" xr:uid="{B82E60C6-24A9-45C2-940C-842989EE4891}"/>
    <cellStyle name="40% - Accent3 5 4 2 2 3 2" xfId="19449" xr:uid="{08DB5C69-FA3F-4A1D-8420-AAF052EA800E}"/>
    <cellStyle name="40% - Accent3 5 4 2 2 4" xfId="19450" xr:uid="{C3B03E77-55DE-4D0D-81D9-CFC96916ECCA}"/>
    <cellStyle name="40% - Accent3 5 4 2 3" xfId="19451" xr:uid="{E89DF679-9703-47B8-98AF-C68DDB8693C5}"/>
    <cellStyle name="40% - Accent3 5 4 2 3 2" xfId="19452" xr:uid="{205E4F38-803B-4A19-8A59-D13D19E39A48}"/>
    <cellStyle name="40% - Accent3 5 4 2 4" xfId="19453" xr:uid="{DB5B6CD0-77A5-42AB-8998-1775FEA2700D}"/>
    <cellStyle name="40% - Accent3 5 4 2 4 2" xfId="19454" xr:uid="{7A69B65A-ED0C-49E4-8779-034290796561}"/>
    <cellStyle name="40% - Accent3 5 4 2 5" xfId="19455" xr:uid="{DF528CA4-F62D-4DF3-8F58-8A6708CA81EF}"/>
    <cellStyle name="40% - Accent3 5 4 2 5 2" xfId="19456" xr:uid="{348B1D9A-1A87-4DA0-983F-9E73422E5465}"/>
    <cellStyle name="40% - Accent3 5 4 2 6" xfId="19457" xr:uid="{A925C01F-B9A0-41A8-A1D0-3857A885A0A9}"/>
    <cellStyle name="40% - Accent3 5 4 3" xfId="19458" xr:uid="{EAD03493-C7EF-4725-A4D9-72579E8516FF}"/>
    <cellStyle name="40% - Accent3 5 4 3 2" xfId="19459" xr:uid="{738B21E8-939E-40E5-A6DE-A394AC435DAB}"/>
    <cellStyle name="40% - Accent3 5 4 3 2 2" xfId="19460" xr:uid="{1230B301-488B-41BE-8332-A105B5D08E34}"/>
    <cellStyle name="40% - Accent3 5 4 3 2 2 2" xfId="19461" xr:uid="{4F64B8FE-2AB3-4FCE-97F9-E4EBF3243BBE}"/>
    <cellStyle name="40% - Accent3 5 4 3 2 3" xfId="19462" xr:uid="{6B06B480-7CB7-43EF-B940-1329527422DE}"/>
    <cellStyle name="40% - Accent3 5 4 3 2 3 2" xfId="19463" xr:uid="{188A5A1B-E622-45D8-A1EF-34A9BF59A3A4}"/>
    <cellStyle name="40% - Accent3 5 4 3 2 4" xfId="19464" xr:uid="{5C23EF20-ED17-4F11-B306-A8ED21A721CC}"/>
    <cellStyle name="40% - Accent3 5 4 3 3" xfId="19465" xr:uid="{7FF1C776-B1C0-4DA8-81F7-B5D5690C1BF4}"/>
    <cellStyle name="40% - Accent3 5 4 3 3 2" xfId="19466" xr:uid="{F74E95F7-5E9E-4A94-8161-9E5B7050DF9F}"/>
    <cellStyle name="40% - Accent3 5 4 3 4" xfId="19467" xr:uid="{63B3D2A0-2D7C-4589-8E36-AE31DC052856}"/>
    <cellStyle name="40% - Accent3 5 4 3 4 2" xfId="19468" xr:uid="{EBC43FC3-0C2D-4EC0-AE8A-663314225A95}"/>
    <cellStyle name="40% - Accent3 5 4 3 5" xfId="19469" xr:uid="{649888B9-158C-4FBF-856F-7D1F7AA49260}"/>
    <cellStyle name="40% - Accent3 5 4 3 5 2" xfId="19470" xr:uid="{B23474D7-0E2A-4E67-BD67-11322DD9318A}"/>
    <cellStyle name="40% - Accent3 5 4 3 6" xfId="19471" xr:uid="{5CAB18E6-586C-4806-BBFA-61C2F7DD511D}"/>
    <cellStyle name="40% - Accent3 5 4 4" xfId="19472" xr:uid="{22368FFD-9812-407C-BA20-785D54760C33}"/>
    <cellStyle name="40% - Accent3 5 4 4 2" xfId="19473" xr:uid="{849DFD6D-2222-464A-9D81-78D69E70A4A0}"/>
    <cellStyle name="40% - Accent3 5 4 4 2 2" xfId="19474" xr:uid="{48B64D3D-3BEA-4D20-9320-18CE9E3F3AA3}"/>
    <cellStyle name="40% - Accent3 5 4 4 3" xfId="19475" xr:uid="{7ED7748D-DE96-4801-9BB8-6BDBC1A4051B}"/>
    <cellStyle name="40% - Accent3 5 4 4 3 2" xfId="19476" xr:uid="{BFAB5280-8501-45CB-AEDE-C9F3121FDE2A}"/>
    <cellStyle name="40% - Accent3 5 4 4 4" xfId="19477" xr:uid="{B4473ADD-73DF-47D9-BF5C-7E8AE8A4FE08}"/>
    <cellStyle name="40% - Accent3 5 4 5" xfId="19478" xr:uid="{ACA5865C-B01D-4988-90E5-8F92824F7363}"/>
    <cellStyle name="40% - Accent3 5 4 5 2" xfId="19479" xr:uid="{B020B854-09D6-4E7D-8417-FE3C892A0357}"/>
    <cellStyle name="40% - Accent3 5 4 6" xfId="19480" xr:uid="{A35F8D0D-F706-4F64-A9D4-91C76FC33037}"/>
    <cellStyle name="40% - Accent3 5 4 6 2" xfId="19481" xr:uid="{3A821ABA-142C-4AD3-9FAF-60FE24138BBA}"/>
    <cellStyle name="40% - Accent3 5 4 7" xfId="19482" xr:uid="{D3C80237-00FA-45C6-9817-95D97B5B8E78}"/>
    <cellStyle name="40% - Accent3 5 4 7 2" xfId="19483" xr:uid="{B9273393-9027-4FEE-8E04-D28580A7E63B}"/>
    <cellStyle name="40% - Accent3 5 4 8" xfId="19484" xr:uid="{89D56416-15DD-41EA-B31F-61AD1CC2AA22}"/>
    <cellStyle name="40% - Accent3 5 4 8 2" xfId="19485" xr:uid="{F0E13DA9-9544-4788-9296-BBEF7A223806}"/>
    <cellStyle name="40% - Accent3 5 4 9" xfId="19486" xr:uid="{2F2EB37A-F29B-4F2D-8A0C-60799C2F307C}"/>
    <cellStyle name="40% - Accent3 5 4 9 2" xfId="19487" xr:uid="{619C6463-DB49-47B6-8E3F-49F3295A7286}"/>
    <cellStyle name="40% - Accent3 5 5" xfId="19488" xr:uid="{D350D5CC-642A-48CC-9336-CE9ADE7B0DA7}"/>
    <cellStyle name="40% - Accent3 5 5 2" xfId="19489" xr:uid="{26AC9FC6-C279-47D7-82BC-48CD19C1269B}"/>
    <cellStyle name="40% - Accent3 5 5 2 2" xfId="19490" xr:uid="{32C4181D-16D3-4FEB-A45C-602C28755919}"/>
    <cellStyle name="40% - Accent3 5 5 2 2 2" xfId="19491" xr:uid="{8501A8A6-1C92-4D02-B0A7-08FE3EBFE2F0}"/>
    <cellStyle name="40% - Accent3 5 5 2 2 2 2" xfId="19492" xr:uid="{47303160-BF63-45F1-AC7C-D26224D2B564}"/>
    <cellStyle name="40% - Accent3 5 5 2 2 3" xfId="19493" xr:uid="{9FFB28F3-6E97-4CD4-B1E6-2FE06E256DFD}"/>
    <cellStyle name="40% - Accent3 5 5 2 2 3 2" xfId="19494" xr:uid="{F2DCEB65-09D7-45CD-90BD-831395E47798}"/>
    <cellStyle name="40% - Accent3 5 5 2 2 4" xfId="19495" xr:uid="{CDB7EFE4-B0B1-45E8-8A7E-5479F86E0A70}"/>
    <cellStyle name="40% - Accent3 5 5 2 3" xfId="19496" xr:uid="{B2C74B55-8EB9-4C1E-8928-519D29B1A483}"/>
    <cellStyle name="40% - Accent3 5 5 2 3 2" xfId="19497" xr:uid="{BF191133-4084-4F43-B683-4632D3AE0DFD}"/>
    <cellStyle name="40% - Accent3 5 5 2 4" xfId="19498" xr:uid="{ED8F5BF3-9CB7-4CB4-A404-5580634F9890}"/>
    <cellStyle name="40% - Accent3 5 5 2 4 2" xfId="19499" xr:uid="{A528264D-B39E-4323-A4A8-78B9D47C3ABD}"/>
    <cellStyle name="40% - Accent3 5 5 2 5" xfId="19500" xr:uid="{36B341DA-9F52-4832-8577-37328B587097}"/>
    <cellStyle name="40% - Accent3 5 5 2 5 2" xfId="19501" xr:uid="{E6C187E9-C4C5-44E6-B99D-4CA0FA1ECFDF}"/>
    <cellStyle name="40% - Accent3 5 5 2 6" xfId="19502" xr:uid="{F53F02C5-2253-4BF6-A41A-FED6ED568ABD}"/>
    <cellStyle name="40% - Accent3 5 5 3" xfId="19503" xr:uid="{05581225-86FD-4410-93B7-70F8543FC1B6}"/>
    <cellStyle name="40% - Accent3 5 5 3 2" xfId="19504" xr:uid="{BC5134F4-3B3A-42F6-B28D-87B22BC8E8F8}"/>
    <cellStyle name="40% - Accent3 5 5 3 2 2" xfId="19505" xr:uid="{A510FEFA-211C-48CF-B3A6-081829D1882E}"/>
    <cellStyle name="40% - Accent3 5 5 3 2 2 2" xfId="19506" xr:uid="{A3097427-588A-4064-AECC-9024B9766EAD}"/>
    <cellStyle name="40% - Accent3 5 5 3 2 3" xfId="19507" xr:uid="{EB68D35A-1028-4F05-9C71-9FBE349F78A2}"/>
    <cellStyle name="40% - Accent3 5 5 3 2 3 2" xfId="19508" xr:uid="{4D7B768F-F8E9-4EAE-BDCF-433CC65F2CDD}"/>
    <cellStyle name="40% - Accent3 5 5 3 2 4" xfId="19509" xr:uid="{8C4AC76B-1D44-4067-9F70-E0AC96D10BCB}"/>
    <cellStyle name="40% - Accent3 5 5 3 3" xfId="19510" xr:uid="{AEE7903C-B4CF-4425-ACAF-B49AB96DC660}"/>
    <cellStyle name="40% - Accent3 5 5 3 3 2" xfId="19511" xr:uid="{BAA23F49-39CC-4CCD-B60C-815C1566AE84}"/>
    <cellStyle name="40% - Accent3 5 5 3 4" xfId="19512" xr:uid="{57F16EE4-F879-401B-838B-E2DB74307A88}"/>
    <cellStyle name="40% - Accent3 5 5 3 4 2" xfId="19513" xr:uid="{EEEA634D-B43F-4B6A-9C02-7DDA7B378F85}"/>
    <cellStyle name="40% - Accent3 5 5 3 5" xfId="19514" xr:uid="{C6BD688E-36AD-4BBE-9ABC-AE1CDF946ABF}"/>
    <cellStyle name="40% - Accent3 5 5 3 5 2" xfId="19515" xr:uid="{083B1759-C598-4B93-85B7-C69B709F1250}"/>
    <cellStyle name="40% - Accent3 5 5 3 6" xfId="19516" xr:uid="{B0D73E83-07E7-4948-97AC-134618F9CE61}"/>
    <cellStyle name="40% - Accent3 5 5 4" xfId="19517" xr:uid="{7B6A6355-9F96-46B5-81A6-809E97754A93}"/>
    <cellStyle name="40% - Accent3 5 5 4 2" xfId="19518" xr:uid="{392E79FD-478F-463B-8A6F-CCD39A352147}"/>
    <cellStyle name="40% - Accent3 5 5 4 2 2" xfId="19519" xr:uid="{9D93DFC8-73DE-4E9F-808F-18F378237A9F}"/>
    <cellStyle name="40% - Accent3 5 5 4 3" xfId="19520" xr:uid="{B3E338CD-9796-4770-8638-21FBD04336E1}"/>
    <cellStyle name="40% - Accent3 5 5 4 3 2" xfId="19521" xr:uid="{905D0C59-920E-4F91-BCB9-F739D3A213BD}"/>
    <cellStyle name="40% - Accent3 5 5 4 4" xfId="19522" xr:uid="{445445ED-9CCB-44D9-BEA5-AFCD96BB90F7}"/>
    <cellStyle name="40% - Accent3 5 5 5" xfId="19523" xr:uid="{BD770FC9-0A20-4615-A72B-4A25B2EA3955}"/>
    <cellStyle name="40% - Accent3 5 5 5 2" xfId="19524" xr:uid="{6E2D1EA7-95C5-4484-8E2B-874A89D6A0B9}"/>
    <cellStyle name="40% - Accent3 5 5 6" xfId="19525" xr:uid="{62D8AC93-1542-4134-8FD3-19A6EFC616D3}"/>
    <cellStyle name="40% - Accent3 5 5 6 2" xfId="19526" xr:uid="{25A600C9-B62D-4E17-94E9-6FACAED0E658}"/>
    <cellStyle name="40% - Accent3 5 5 7" xfId="19527" xr:uid="{C580A8DC-B43B-47C4-B150-5353462EE9F8}"/>
    <cellStyle name="40% - Accent3 5 5 7 2" xfId="19528" xr:uid="{88103E2A-911E-40DD-831D-708FBC541B2D}"/>
    <cellStyle name="40% - Accent3 5 5 8" xfId="19529" xr:uid="{0C8018FC-04DB-4043-9B77-58D4878964A4}"/>
    <cellStyle name="40% - Accent3 5 6" xfId="19530" xr:uid="{F44A9D24-657E-4910-B36C-4F75B681B362}"/>
    <cellStyle name="40% - Accent3 5 6 2" xfId="19531" xr:uid="{94CCDDC2-694E-4C86-A6F9-173155EE3B22}"/>
    <cellStyle name="40% - Accent3 5 6 2 2" xfId="19532" xr:uid="{26A1FF36-B4AA-4E5F-9908-ACA5A01E5A07}"/>
    <cellStyle name="40% - Accent3 5 6 2 2 2" xfId="19533" xr:uid="{588CC604-E0BB-468B-A1E1-0D8E8F17EF54}"/>
    <cellStyle name="40% - Accent3 5 6 2 3" xfId="19534" xr:uid="{380E7788-794B-43B6-A5ED-FADD24A50A51}"/>
    <cellStyle name="40% - Accent3 5 6 2 3 2" xfId="19535" xr:uid="{23DCCEC7-EF9F-4E71-BB40-E4EE24FFD5EE}"/>
    <cellStyle name="40% - Accent3 5 6 2 4" xfId="19536" xr:uid="{12919FAF-6BD3-45AE-8077-13AB17EFB04E}"/>
    <cellStyle name="40% - Accent3 5 6 3" xfId="19537" xr:uid="{BEFE3A80-34C3-4C84-AB86-DB28822D0C0B}"/>
    <cellStyle name="40% - Accent3 5 6 3 2" xfId="19538" xr:uid="{6BA85486-0C8A-4068-9074-605EB5B1CADE}"/>
    <cellStyle name="40% - Accent3 5 6 4" xfId="19539" xr:uid="{92D1D66B-3717-4AB1-8DDF-3EAC410A87B1}"/>
    <cellStyle name="40% - Accent3 5 6 4 2" xfId="19540" xr:uid="{E69E8062-A741-48E2-ABF9-2D6DA4216A0A}"/>
    <cellStyle name="40% - Accent3 5 6 5" xfId="19541" xr:uid="{ECEAEC47-5DF5-4E68-84B1-48E22571F6B1}"/>
    <cellStyle name="40% - Accent3 5 6 5 2" xfId="19542" xr:uid="{93899DFA-7C92-41FA-A103-B313BD6E3DBD}"/>
    <cellStyle name="40% - Accent3 5 6 6" xfId="19543" xr:uid="{62732BA9-E989-46EF-AB86-624CE4C14C04}"/>
    <cellStyle name="40% - Accent3 5 7" xfId="19544" xr:uid="{8391CBC3-00FB-422B-9A75-2C58A87ADAD3}"/>
    <cellStyle name="40% - Accent3 5 7 2" xfId="19545" xr:uid="{8C46E46C-DFE2-4011-BFA9-CBD8094EC619}"/>
    <cellStyle name="40% - Accent3 5 7 2 2" xfId="19546" xr:uid="{4F70A5AC-CC52-4BD8-8855-3E05065C0D24}"/>
    <cellStyle name="40% - Accent3 5 7 2 2 2" xfId="19547" xr:uid="{A39B05B0-82E9-4FE6-8F38-4AB91C1C6CB3}"/>
    <cellStyle name="40% - Accent3 5 7 2 3" xfId="19548" xr:uid="{AF7E673D-0FE3-41CD-B854-E86E471DAE8B}"/>
    <cellStyle name="40% - Accent3 5 7 2 3 2" xfId="19549" xr:uid="{64416B23-88B6-4E89-8A2B-027C44237E5D}"/>
    <cellStyle name="40% - Accent3 5 7 2 4" xfId="19550" xr:uid="{B5D158B5-A133-4689-95FA-CD6B3B37D240}"/>
    <cellStyle name="40% - Accent3 5 7 3" xfId="19551" xr:uid="{18DF2F1E-12CA-4E6F-96FB-5AF6F183ECCC}"/>
    <cellStyle name="40% - Accent3 5 7 3 2" xfId="19552" xr:uid="{8CBFC468-46CA-4347-B02B-0B2310A9FAAD}"/>
    <cellStyle name="40% - Accent3 5 7 4" xfId="19553" xr:uid="{319A13A1-109A-49B5-B417-54A183FD7E02}"/>
    <cellStyle name="40% - Accent3 5 7 4 2" xfId="19554" xr:uid="{5F20BB96-8739-4A12-B8C0-A8FA7FE59AAF}"/>
    <cellStyle name="40% - Accent3 5 7 5" xfId="19555" xr:uid="{B10856E1-5CFE-4015-8164-95DBC688E8C5}"/>
    <cellStyle name="40% - Accent3 5 7 5 2" xfId="19556" xr:uid="{2179E5C4-F851-4138-9D2D-5B3BF103824B}"/>
    <cellStyle name="40% - Accent3 5 7 6" xfId="19557" xr:uid="{76DB8AE6-2389-46F1-8BF3-FE5B8616676B}"/>
    <cellStyle name="40% - Accent3 5 8" xfId="19558" xr:uid="{B01D6BD1-F565-4DD5-BB2E-E802DE6B1F92}"/>
    <cellStyle name="40% - Accent3 5 8 2" xfId="19559" xr:uid="{8AF6D159-CCE5-4EF1-94F2-8EA520E7B03D}"/>
    <cellStyle name="40% - Accent3 5 8 2 2" xfId="19560" xr:uid="{2A377FE9-C6DF-4593-A3D9-6C5AD0663B1F}"/>
    <cellStyle name="40% - Accent3 5 8 3" xfId="19561" xr:uid="{A03BC4A3-606A-483D-9A5E-C00DAFC765C0}"/>
    <cellStyle name="40% - Accent3 5 8 3 2" xfId="19562" xr:uid="{C57A3867-F869-4762-B161-7F4CEC042D6C}"/>
    <cellStyle name="40% - Accent3 5 8 4" xfId="19563" xr:uid="{402C3A55-1400-4418-B243-CCF17B4F6207}"/>
    <cellStyle name="40% - Accent3 5 9" xfId="19564" xr:uid="{EAF53F3B-7FEA-46E4-ADC9-F34F0B84399A}"/>
    <cellStyle name="40% - Accent3 5 9 2" xfId="19565" xr:uid="{06B06116-3387-4D8F-A753-BF7B1E93E40C}"/>
    <cellStyle name="40% - Accent3 6" xfId="19566" xr:uid="{CF4AD7C1-CCF4-442E-B68B-F7203ED8074E}"/>
    <cellStyle name="40% - Accent3 6 10" xfId="19567" xr:uid="{94B4204A-F0FB-4219-8E5A-97218DEE813E}"/>
    <cellStyle name="40% - Accent3 6 10 2" xfId="19568" xr:uid="{516AF020-D152-4919-8821-34C75704B1D7}"/>
    <cellStyle name="40% - Accent3 6 11" xfId="19569" xr:uid="{F404BACB-34A8-45BA-BEA5-60886B7C6FEC}"/>
    <cellStyle name="40% - Accent3 6 11 2" xfId="19570" xr:uid="{A2C2BF29-17F8-4D9F-B70D-B6ADFC642C66}"/>
    <cellStyle name="40% - Accent3 6 12" xfId="19571" xr:uid="{FC13B261-9C4B-46DB-91F4-0D3E622F754B}"/>
    <cellStyle name="40% - Accent3 6 12 2" xfId="19572" xr:uid="{5867A31E-7F9D-4DBF-9999-6BAC5D19026C}"/>
    <cellStyle name="40% - Accent3 6 13" xfId="19573" xr:uid="{A09CD83F-A9A9-419A-B834-DFFC33A7D258}"/>
    <cellStyle name="40% - Accent3 6 14" xfId="19574" xr:uid="{82B3DFF1-F011-4446-9B99-90A9AA6030C3}"/>
    <cellStyle name="40% - Accent3 6 2" xfId="19575" xr:uid="{EFE94E68-853D-41B2-97A4-523EC53DE8DA}"/>
    <cellStyle name="40% - Accent3 6 2 10" xfId="19576" xr:uid="{108F84D8-11D1-43A6-9D08-52A2D6E61233}"/>
    <cellStyle name="40% - Accent3 6 2 11" xfId="19577" xr:uid="{DC30FB95-1482-49A5-8874-4F03023E4F31}"/>
    <cellStyle name="40% - Accent3 6 2 2" xfId="19578" xr:uid="{21F498F6-1918-443E-B258-3E3F2CD27F59}"/>
    <cellStyle name="40% - Accent3 6 2 2 2" xfId="19579" xr:uid="{50FC628B-648D-4EC4-9A06-C4F6B8071795}"/>
    <cellStyle name="40% - Accent3 6 2 2 2 2" xfId="19580" xr:uid="{F41B5395-379A-4362-86DB-48798E1A2E2E}"/>
    <cellStyle name="40% - Accent3 6 2 2 2 2 2" xfId="19581" xr:uid="{789D973C-08BB-4AAC-85B8-75DE2BA8257B}"/>
    <cellStyle name="40% - Accent3 6 2 2 2 3" xfId="19582" xr:uid="{252F8A91-DA65-4848-9B31-C9972F615ABD}"/>
    <cellStyle name="40% - Accent3 6 2 2 2 3 2" xfId="19583" xr:uid="{F6FD5ABB-8EB9-4898-A346-2F074F0FE524}"/>
    <cellStyle name="40% - Accent3 6 2 2 2 4" xfId="19584" xr:uid="{729AEF3C-9A9B-4CD8-ACAD-1DAE455DAA82}"/>
    <cellStyle name="40% - Accent3 6 2 2 3" xfId="19585" xr:uid="{D151BE45-F013-4129-9FA4-80B79D6DADB0}"/>
    <cellStyle name="40% - Accent3 6 2 2 3 2" xfId="19586" xr:uid="{467B9C42-6E6D-4B5F-BBF4-A62D222B234D}"/>
    <cellStyle name="40% - Accent3 6 2 2 4" xfId="19587" xr:uid="{14B74AEA-9CE1-4C5F-9695-4CB705C190ED}"/>
    <cellStyle name="40% - Accent3 6 2 2 4 2" xfId="19588" xr:uid="{C98F56C6-790C-4C31-96F5-C181AB544BA5}"/>
    <cellStyle name="40% - Accent3 6 2 2 5" xfId="19589" xr:uid="{8B42C1E2-74AB-4DD5-9E4D-7B9DCA70CC61}"/>
    <cellStyle name="40% - Accent3 6 2 2 5 2" xfId="19590" xr:uid="{44DF9085-365A-4565-8627-9723B877582F}"/>
    <cellStyle name="40% - Accent3 6 2 2 6" xfId="19591" xr:uid="{A04C7F48-F940-4405-8104-AFC46A3DA81B}"/>
    <cellStyle name="40% - Accent3 6 2 2 6 2" xfId="19592" xr:uid="{1475F28F-0938-472F-8C3D-CCC5449E25E2}"/>
    <cellStyle name="40% - Accent3 6 2 2 7" xfId="19593" xr:uid="{D5F886BD-080D-40CB-AD5A-F65F8CC11267}"/>
    <cellStyle name="40% - Accent3 6 2 2 7 2" xfId="19594" xr:uid="{7FE05AFF-A07C-4E66-89F5-34E0EE1C4195}"/>
    <cellStyle name="40% - Accent3 6 2 2 8" xfId="19595" xr:uid="{E2759EF1-FFEC-4B7B-B3A6-51B18EAFB68F}"/>
    <cellStyle name="40% - Accent3 6 2 3" xfId="19596" xr:uid="{8A4AD9E0-936B-4452-92C4-DDB1CA67DE81}"/>
    <cellStyle name="40% - Accent3 6 2 3 2" xfId="19597" xr:uid="{675C0082-D18C-42AC-8FB9-6F93F9488A35}"/>
    <cellStyle name="40% - Accent3 6 2 3 2 2" xfId="19598" xr:uid="{FC288E6A-97EF-4B8F-B564-5CFAC6963B65}"/>
    <cellStyle name="40% - Accent3 6 2 3 2 2 2" xfId="19599" xr:uid="{8DF3310A-8184-456E-B6C0-5FEB65BB8D63}"/>
    <cellStyle name="40% - Accent3 6 2 3 2 3" xfId="19600" xr:uid="{65014D1A-62EB-4DB4-9ADC-41ADB4A3EC2A}"/>
    <cellStyle name="40% - Accent3 6 2 3 2 3 2" xfId="19601" xr:uid="{4CF2364A-A1AB-4611-800D-9A769C2078CB}"/>
    <cellStyle name="40% - Accent3 6 2 3 2 4" xfId="19602" xr:uid="{B8EBF60B-96DD-4FC8-9B3C-919C358CF0C0}"/>
    <cellStyle name="40% - Accent3 6 2 3 3" xfId="19603" xr:uid="{1A098B1E-9954-4982-A823-A01A1951CFD0}"/>
    <cellStyle name="40% - Accent3 6 2 3 3 2" xfId="19604" xr:uid="{DD234748-C564-4A76-A889-30E4485D8C22}"/>
    <cellStyle name="40% - Accent3 6 2 3 4" xfId="19605" xr:uid="{3AE0FEEF-CAB5-4052-8022-63BC5718CF91}"/>
    <cellStyle name="40% - Accent3 6 2 3 4 2" xfId="19606" xr:uid="{D34BAD8F-E2BA-4BEB-9664-E6354CD6F7E1}"/>
    <cellStyle name="40% - Accent3 6 2 3 5" xfId="19607" xr:uid="{F25D3283-FA09-4275-8DD0-42F6AE2DE5C7}"/>
    <cellStyle name="40% - Accent3 6 2 3 5 2" xfId="19608" xr:uid="{4128A68A-1C02-4938-A836-D1CA55B44124}"/>
    <cellStyle name="40% - Accent3 6 2 3 6" xfId="19609" xr:uid="{8B880B3B-3B31-4EF7-BD6E-4B5DB63FDA53}"/>
    <cellStyle name="40% - Accent3 6 2 4" xfId="19610" xr:uid="{2ACC7D66-567C-4C33-81B0-ACCAB10B1BF0}"/>
    <cellStyle name="40% - Accent3 6 2 4 2" xfId="19611" xr:uid="{8851C8CF-E537-46E0-B84C-BC577E172528}"/>
    <cellStyle name="40% - Accent3 6 2 4 2 2" xfId="19612" xr:uid="{0F8A4897-F479-4B4F-989E-307CE9EBF768}"/>
    <cellStyle name="40% - Accent3 6 2 4 3" xfId="19613" xr:uid="{3E973249-3CBF-4649-909B-85C12B5D2BBC}"/>
    <cellStyle name="40% - Accent3 6 2 4 3 2" xfId="19614" xr:uid="{28352C26-4A0E-43B6-8AB2-7AA66F7F6FDF}"/>
    <cellStyle name="40% - Accent3 6 2 4 4" xfId="19615" xr:uid="{7251D482-9A10-4745-9F36-E80D5865BD82}"/>
    <cellStyle name="40% - Accent3 6 2 5" xfId="19616" xr:uid="{23691938-A585-4E89-9BF5-BF0917E05B24}"/>
    <cellStyle name="40% - Accent3 6 2 5 2" xfId="19617" xr:uid="{C447DDF7-E2A8-4677-8199-5977301E0D56}"/>
    <cellStyle name="40% - Accent3 6 2 6" xfId="19618" xr:uid="{C181F571-CF86-449A-9F47-41C7F1E620AD}"/>
    <cellStyle name="40% - Accent3 6 2 6 2" xfId="19619" xr:uid="{C0BE440C-FEF1-48AB-9383-C56563425422}"/>
    <cellStyle name="40% - Accent3 6 2 7" xfId="19620" xr:uid="{A1E3E313-8131-4BF7-8FE6-993B56AEDE79}"/>
    <cellStyle name="40% - Accent3 6 2 7 2" xfId="19621" xr:uid="{807062D4-3104-47F4-95D0-EDF6A96AC6A1}"/>
    <cellStyle name="40% - Accent3 6 2 8" xfId="19622" xr:uid="{1AC00314-A410-46DA-BEFD-6B589E366FDC}"/>
    <cellStyle name="40% - Accent3 6 2 8 2" xfId="19623" xr:uid="{E5A09891-3F25-4ACA-A9E4-1E1AB0322467}"/>
    <cellStyle name="40% - Accent3 6 2 9" xfId="19624" xr:uid="{87F609AB-4544-4299-AE4A-D5BC72B2F29B}"/>
    <cellStyle name="40% - Accent3 6 2 9 2" xfId="19625" xr:uid="{87747902-CEC2-473E-B1B6-6722490408D2}"/>
    <cellStyle name="40% - Accent3 6 3" xfId="19626" xr:uid="{1ABBBF9A-D2BD-4865-9659-51D31BBDAF9D}"/>
    <cellStyle name="40% - Accent3 6 3 10" xfId="19627" xr:uid="{03746A26-5468-4421-A465-D8C929627EB7}"/>
    <cellStyle name="40% - Accent3 6 3 2" xfId="19628" xr:uid="{24EC7D17-1944-467F-8BD0-5B4D84014908}"/>
    <cellStyle name="40% - Accent3 6 3 2 2" xfId="19629" xr:uid="{873FD9FD-D9FA-48A9-9192-6009439433B7}"/>
    <cellStyle name="40% - Accent3 6 3 2 2 2" xfId="19630" xr:uid="{D8809F34-58D5-4687-A173-B28EFFD80FED}"/>
    <cellStyle name="40% - Accent3 6 3 2 2 2 2" xfId="19631" xr:uid="{795B56B9-4210-4527-89E5-765A40C08042}"/>
    <cellStyle name="40% - Accent3 6 3 2 2 3" xfId="19632" xr:uid="{04C6A386-8608-48C1-A3F6-8D25B96A3339}"/>
    <cellStyle name="40% - Accent3 6 3 2 2 3 2" xfId="19633" xr:uid="{C6EBF6D0-98D7-4F10-AA5A-FC1C66D44432}"/>
    <cellStyle name="40% - Accent3 6 3 2 2 4" xfId="19634" xr:uid="{F1591A76-DED3-4286-B0EA-ADE1C180BD58}"/>
    <cellStyle name="40% - Accent3 6 3 2 3" xfId="19635" xr:uid="{FC9EE3B8-CAC8-4F51-A1C9-6F18363F1790}"/>
    <cellStyle name="40% - Accent3 6 3 2 3 2" xfId="19636" xr:uid="{92DF9584-0FCC-4763-9410-E658433AF1B4}"/>
    <cellStyle name="40% - Accent3 6 3 2 4" xfId="19637" xr:uid="{ED591F7D-1BF2-4C26-9678-85CC3F19AB71}"/>
    <cellStyle name="40% - Accent3 6 3 2 4 2" xfId="19638" xr:uid="{D92D40D6-6C10-42BD-A1DB-D6D1E24AA45E}"/>
    <cellStyle name="40% - Accent3 6 3 2 5" xfId="19639" xr:uid="{8997E01E-E06D-4E05-ADAE-231924B2BD0B}"/>
    <cellStyle name="40% - Accent3 6 3 2 5 2" xfId="19640" xr:uid="{F71EB6E4-1BC2-4B85-8ECA-7CDE9FAFC912}"/>
    <cellStyle name="40% - Accent3 6 3 2 6" xfId="19641" xr:uid="{247B76C6-FFCD-45F5-A708-B0E2DA2EB2AE}"/>
    <cellStyle name="40% - Accent3 6 3 2 6 2" xfId="19642" xr:uid="{49AE600D-AFBA-48BD-B463-706B0FC62C5A}"/>
    <cellStyle name="40% - Accent3 6 3 2 7" xfId="19643" xr:uid="{38D402FC-52F8-4364-BEAF-6646451AD4EE}"/>
    <cellStyle name="40% - Accent3 6 3 2 7 2" xfId="19644" xr:uid="{C40C1383-9957-4392-A52B-237F0FD385D6}"/>
    <cellStyle name="40% - Accent3 6 3 2 8" xfId="19645" xr:uid="{278982E3-379C-4E4A-961E-0AFFF0F83318}"/>
    <cellStyle name="40% - Accent3 6 3 3" xfId="19646" xr:uid="{748EAE67-4507-4356-8929-6976C1DF72C4}"/>
    <cellStyle name="40% - Accent3 6 3 3 2" xfId="19647" xr:uid="{877D4EAD-9308-450F-86E3-3F632BAA7F25}"/>
    <cellStyle name="40% - Accent3 6 3 3 2 2" xfId="19648" xr:uid="{BBA06A39-FFC0-4488-A345-2F84F9C51A35}"/>
    <cellStyle name="40% - Accent3 6 3 3 2 2 2" xfId="19649" xr:uid="{2E4DC2F5-D445-4E88-BFF9-594D5D10DF69}"/>
    <cellStyle name="40% - Accent3 6 3 3 2 3" xfId="19650" xr:uid="{645491D7-88E1-479A-8DF7-A9EAECFC558F}"/>
    <cellStyle name="40% - Accent3 6 3 3 2 3 2" xfId="19651" xr:uid="{098D4BB9-5DD6-4605-9884-30460D5F7B7C}"/>
    <cellStyle name="40% - Accent3 6 3 3 2 4" xfId="19652" xr:uid="{3ABBE638-8FE1-4FFB-B93F-6EF66098295E}"/>
    <cellStyle name="40% - Accent3 6 3 3 3" xfId="19653" xr:uid="{94A85A71-799F-4FC1-8355-0375957C4674}"/>
    <cellStyle name="40% - Accent3 6 3 3 3 2" xfId="19654" xr:uid="{7EABA67B-3AC0-46A3-A7E5-447CBA479001}"/>
    <cellStyle name="40% - Accent3 6 3 3 4" xfId="19655" xr:uid="{05BE5DDF-4011-47D4-B291-AC9C3A97F2AB}"/>
    <cellStyle name="40% - Accent3 6 3 3 4 2" xfId="19656" xr:uid="{F9FEC495-3BB3-4248-9199-313039E15EF6}"/>
    <cellStyle name="40% - Accent3 6 3 3 5" xfId="19657" xr:uid="{BF265F4F-3887-423F-BFC2-ABE565854CBE}"/>
    <cellStyle name="40% - Accent3 6 3 3 5 2" xfId="19658" xr:uid="{91F1DF8D-B684-49A7-AF7A-2519755EAA42}"/>
    <cellStyle name="40% - Accent3 6 3 3 6" xfId="19659" xr:uid="{E3769D8E-9EB0-4A08-9F6E-A6C68D17E8C3}"/>
    <cellStyle name="40% - Accent3 6 3 4" xfId="19660" xr:uid="{B2A0CACA-DE5E-4D06-AD69-C8FCBBB4E0E4}"/>
    <cellStyle name="40% - Accent3 6 3 4 2" xfId="19661" xr:uid="{2F0D5918-E43A-4053-B3C8-41FA66AB3C2B}"/>
    <cellStyle name="40% - Accent3 6 3 4 2 2" xfId="19662" xr:uid="{6D2AC4F3-094B-44C2-8593-C27AEDA50F15}"/>
    <cellStyle name="40% - Accent3 6 3 4 3" xfId="19663" xr:uid="{ACDDAD09-0F74-46FE-AA44-67C5978E0A96}"/>
    <cellStyle name="40% - Accent3 6 3 4 3 2" xfId="19664" xr:uid="{1569823A-09C8-4A07-9E11-B331DD33651E}"/>
    <cellStyle name="40% - Accent3 6 3 4 4" xfId="19665" xr:uid="{3AC9A4F9-F9A1-49CC-AF76-C4553FEA01D6}"/>
    <cellStyle name="40% - Accent3 6 3 5" xfId="19666" xr:uid="{8FDD43D1-383D-4666-A8B2-7A14F542B83E}"/>
    <cellStyle name="40% - Accent3 6 3 5 2" xfId="19667" xr:uid="{E9ACF4CE-704E-419B-BF67-B9F3BDE40BE2}"/>
    <cellStyle name="40% - Accent3 6 3 6" xfId="19668" xr:uid="{B6E2CA19-E080-4EE9-B493-B136BA96B657}"/>
    <cellStyle name="40% - Accent3 6 3 6 2" xfId="19669" xr:uid="{3DAD612C-7C7C-48C8-80B6-09BF8EF151B0}"/>
    <cellStyle name="40% - Accent3 6 3 7" xfId="19670" xr:uid="{97BE4516-2026-49EC-B5AA-2CF68538A14E}"/>
    <cellStyle name="40% - Accent3 6 3 7 2" xfId="19671" xr:uid="{F2C689A0-E047-4D12-A1EA-B03C6BB7406B}"/>
    <cellStyle name="40% - Accent3 6 3 8" xfId="19672" xr:uid="{86339030-57F7-41CA-866F-3D50DE1A1F49}"/>
    <cellStyle name="40% - Accent3 6 3 8 2" xfId="19673" xr:uid="{A7DB91D5-BDFE-40B1-B38D-0B3F05F4489B}"/>
    <cellStyle name="40% - Accent3 6 3 9" xfId="19674" xr:uid="{7FD20730-9A50-4AE2-8640-ACF88ACEE97C}"/>
    <cellStyle name="40% - Accent3 6 3 9 2" xfId="19675" xr:uid="{64C05BD0-DB91-499B-93B1-75D5BA49E745}"/>
    <cellStyle name="40% - Accent3 6 4" xfId="19676" xr:uid="{799F3256-1D2E-4436-9D87-BAE767FBAE00}"/>
    <cellStyle name="40% - Accent3 6 4 10" xfId="19677" xr:uid="{A28D20C1-9689-435C-A006-6BEE7DE4A370}"/>
    <cellStyle name="40% - Accent3 6 4 2" xfId="19678" xr:uid="{BF7B8AE9-8953-4DA1-BBAC-064D34BB7D33}"/>
    <cellStyle name="40% - Accent3 6 4 2 2" xfId="19679" xr:uid="{156A006F-4AC0-4A56-B543-E0B93E713BB7}"/>
    <cellStyle name="40% - Accent3 6 4 2 2 2" xfId="19680" xr:uid="{A926C608-66C7-4669-BD5A-8172C9A48241}"/>
    <cellStyle name="40% - Accent3 6 4 2 2 2 2" xfId="19681" xr:uid="{4F6C496D-430B-49B8-992F-8F3FA0ACB183}"/>
    <cellStyle name="40% - Accent3 6 4 2 2 3" xfId="19682" xr:uid="{8676EA4A-1170-4AB5-AC51-3ABF2A64F15D}"/>
    <cellStyle name="40% - Accent3 6 4 2 2 3 2" xfId="19683" xr:uid="{B006E2BA-B21C-4D6F-93E1-7866F8BE2DB4}"/>
    <cellStyle name="40% - Accent3 6 4 2 2 4" xfId="19684" xr:uid="{58D29EC4-DCA9-4119-8CBD-32748AAE98F4}"/>
    <cellStyle name="40% - Accent3 6 4 2 3" xfId="19685" xr:uid="{0065661F-5BBE-4B72-B953-CE472AD7A3CE}"/>
    <cellStyle name="40% - Accent3 6 4 2 3 2" xfId="19686" xr:uid="{D4F8F9EA-ADFA-47D8-9BA8-5C2144F289EF}"/>
    <cellStyle name="40% - Accent3 6 4 2 4" xfId="19687" xr:uid="{217B31D3-62DC-4A55-B238-39AF6532C474}"/>
    <cellStyle name="40% - Accent3 6 4 2 4 2" xfId="19688" xr:uid="{D7C180CD-625F-49AE-8D2C-1B3D46690EFF}"/>
    <cellStyle name="40% - Accent3 6 4 2 5" xfId="19689" xr:uid="{E25E7F27-85B6-4B4A-8C8C-1F39E2E79B8B}"/>
    <cellStyle name="40% - Accent3 6 4 2 5 2" xfId="19690" xr:uid="{EFAE3E77-D0F6-4485-BEA1-F1B70667353C}"/>
    <cellStyle name="40% - Accent3 6 4 2 6" xfId="19691" xr:uid="{1147CCC9-BDED-43DF-A92E-8C6D878B48AB}"/>
    <cellStyle name="40% - Accent3 6 4 3" xfId="19692" xr:uid="{424B4490-CB28-4DF0-917F-B77CAE0B994A}"/>
    <cellStyle name="40% - Accent3 6 4 3 2" xfId="19693" xr:uid="{3B272A57-52B7-46A5-8601-6E1EB1B011B3}"/>
    <cellStyle name="40% - Accent3 6 4 3 2 2" xfId="19694" xr:uid="{D65A9C2A-AECF-4CBB-ADFD-D580A16022F0}"/>
    <cellStyle name="40% - Accent3 6 4 3 2 2 2" xfId="19695" xr:uid="{9306BBF7-802B-4713-9230-14E45ACDB986}"/>
    <cellStyle name="40% - Accent3 6 4 3 2 3" xfId="19696" xr:uid="{B2F0FE6F-22E3-439D-8779-91534B2A2622}"/>
    <cellStyle name="40% - Accent3 6 4 3 2 3 2" xfId="19697" xr:uid="{E73A471C-E076-43B3-BBCA-F27D290FD5B6}"/>
    <cellStyle name="40% - Accent3 6 4 3 2 4" xfId="19698" xr:uid="{61544754-3E7C-4C22-8823-93E7E89F19F3}"/>
    <cellStyle name="40% - Accent3 6 4 3 3" xfId="19699" xr:uid="{5FEED99B-59F6-4B1C-B8FC-A158731FABD9}"/>
    <cellStyle name="40% - Accent3 6 4 3 3 2" xfId="19700" xr:uid="{8C637105-EFDD-49C6-8BFB-6678D42EADDB}"/>
    <cellStyle name="40% - Accent3 6 4 3 4" xfId="19701" xr:uid="{DEB69328-8CC2-4BD7-9221-CFA08AECEAF8}"/>
    <cellStyle name="40% - Accent3 6 4 3 4 2" xfId="19702" xr:uid="{194E4687-A6A3-4A3F-ACFF-0A03529F7ED8}"/>
    <cellStyle name="40% - Accent3 6 4 3 5" xfId="19703" xr:uid="{22CF582A-356E-4160-BC85-BB1CB724A6EC}"/>
    <cellStyle name="40% - Accent3 6 4 3 5 2" xfId="19704" xr:uid="{1173F82B-76E5-4D6B-BCE7-4E644BC630CE}"/>
    <cellStyle name="40% - Accent3 6 4 3 6" xfId="19705" xr:uid="{15BB4206-56D5-4561-A8D4-0B1E6352F188}"/>
    <cellStyle name="40% - Accent3 6 4 4" xfId="19706" xr:uid="{5D68008D-175A-4817-A506-32CA47788CFD}"/>
    <cellStyle name="40% - Accent3 6 4 4 2" xfId="19707" xr:uid="{5332E3B3-3B3F-4DC9-9880-D6E9C3410BBD}"/>
    <cellStyle name="40% - Accent3 6 4 4 2 2" xfId="19708" xr:uid="{4B08D8FC-514E-4DA9-8DC8-713BCCC946EF}"/>
    <cellStyle name="40% - Accent3 6 4 4 3" xfId="19709" xr:uid="{EA6A5ED2-7F08-4D1D-AACE-75CF21489741}"/>
    <cellStyle name="40% - Accent3 6 4 4 3 2" xfId="19710" xr:uid="{59235EFF-D2ED-4853-801D-192BCC495953}"/>
    <cellStyle name="40% - Accent3 6 4 4 4" xfId="19711" xr:uid="{040C0AFD-8162-4397-B926-74B4F4770197}"/>
    <cellStyle name="40% - Accent3 6 4 5" xfId="19712" xr:uid="{2BFEB47A-0B58-44AB-A48A-5FC6A8488AA2}"/>
    <cellStyle name="40% - Accent3 6 4 5 2" xfId="19713" xr:uid="{318465DE-5EB6-4A3B-A2B4-9950ADE3E663}"/>
    <cellStyle name="40% - Accent3 6 4 6" xfId="19714" xr:uid="{A98E8EE9-E1F6-4CFD-8159-E2A4CBB4D38E}"/>
    <cellStyle name="40% - Accent3 6 4 6 2" xfId="19715" xr:uid="{DEDE20B7-A280-46D1-8B97-F8C242B871DB}"/>
    <cellStyle name="40% - Accent3 6 4 7" xfId="19716" xr:uid="{C5B505B9-66D8-4066-8C04-2658208C4C0A}"/>
    <cellStyle name="40% - Accent3 6 4 7 2" xfId="19717" xr:uid="{B6EA22D0-A50D-4A4E-9B3B-A4D1D987EEB2}"/>
    <cellStyle name="40% - Accent3 6 4 8" xfId="19718" xr:uid="{82FC514F-6D90-4155-8AD9-255788BCA8FC}"/>
    <cellStyle name="40% - Accent3 6 4 8 2" xfId="19719" xr:uid="{DC59FDDA-ADA9-4E1D-BA44-D8B49B926618}"/>
    <cellStyle name="40% - Accent3 6 4 9" xfId="19720" xr:uid="{25664C97-0548-4C3B-8D92-A2CB4CCD7479}"/>
    <cellStyle name="40% - Accent3 6 4 9 2" xfId="19721" xr:uid="{8235EECC-E33B-4C0C-BEFF-92B7604CD7AC}"/>
    <cellStyle name="40% - Accent3 6 5" xfId="19722" xr:uid="{073F3496-2627-490C-B683-591E2859BA71}"/>
    <cellStyle name="40% - Accent3 6 5 2" xfId="19723" xr:uid="{BFB832FB-60B6-4A2F-BA7C-FB99DD2040DC}"/>
    <cellStyle name="40% - Accent3 6 5 2 2" xfId="19724" xr:uid="{DFD2E67A-4C39-4540-B1CC-CB1A4319B81F}"/>
    <cellStyle name="40% - Accent3 6 5 2 2 2" xfId="19725" xr:uid="{4BB56ABF-0A9A-4AF5-ADA9-257123D77F32}"/>
    <cellStyle name="40% - Accent3 6 5 2 3" xfId="19726" xr:uid="{9DEC0AFA-2536-441A-ABBD-1DE1D5F7E456}"/>
    <cellStyle name="40% - Accent3 6 5 2 3 2" xfId="19727" xr:uid="{BDA490ED-8E8E-41AA-AC8B-C765071597FB}"/>
    <cellStyle name="40% - Accent3 6 5 2 4" xfId="19728" xr:uid="{D33BEE68-ED4C-4F66-9D49-A0A5B8818C0E}"/>
    <cellStyle name="40% - Accent3 6 5 3" xfId="19729" xr:uid="{68D87A21-AC8A-437C-8B5C-D97DF9D7F63F}"/>
    <cellStyle name="40% - Accent3 6 5 3 2" xfId="19730" xr:uid="{57515811-4E9A-4C0C-B73A-D1CD5F7354C0}"/>
    <cellStyle name="40% - Accent3 6 5 4" xfId="19731" xr:uid="{8EB9883A-7A30-4F4F-BC64-D83D36DEBF7A}"/>
    <cellStyle name="40% - Accent3 6 5 4 2" xfId="19732" xr:uid="{F9191C5C-D1FA-42DE-8966-E3836B5FFA07}"/>
    <cellStyle name="40% - Accent3 6 5 5" xfId="19733" xr:uid="{FE011BDB-4764-4870-B89A-285D97E2D628}"/>
    <cellStyle name="40% - Accent3 6 5 5 2" xfId="19734" xr:uid="{85A973EE-0F6F-4964-81DF-EA139ED4C8ED}"/>
    <cellStyle name="40% - Accent3 6 5 6" xfId="19735" xr:uid="{15AC76A0-8727-48C0-A58B-5484E580C480}"/>
    <cellStyle name="40% - Accent3 6 6" xfId="19736" xr:uid="{250CB958-2A2E-446E-A641-E431FD76C7DC}"/>
    <cellStyle name="40% - Accent3 6 6 2" xfId="19737" xr:uid="{26AAFCBE-147D-4E1D-B30F-8FEA84355824}"/>
    <cellStyle name="40% - Accent3 6 6 2 2" xfId="19738" xr:uid="{499FAE05-66B4-4CC5-B442-25EEDECB457C}"/>
    <cellStyle name="40% - Accent3 6 6 2 2 2" xfId="19739" xr:uid="{F95CAD2B-30CC-45E5-9159-47FC244BC55F}"/>
    <cellStyle name="40% - Accent3 6 6 2 3" xfId="19740" xr:uid="{AC6F246E-5D30-451C-BE8B-0E04252DBF9D}"/>
    <cellStyle name="40% - Accent3 6 6 2 3 2" xfId="19741" xr:uid="{45BB6E67-D4BB-4653-B8B0-0B01F8F8061E}"/>
    <cellStyle name="40% - Accent3 6 6 2 4" xfId="19742" xr:uid="{FA642D65-5AFD-4C3B-BF92-EDA110810121}"/>
    <cellStyle name="40% - Accent3 6 6 3" xfId="19743" xr:uid="{A665F0E7-AA12-4443-91E4-966C5397F8E0}"/>
    <cellStyle name="40% - Accent3 6 6 3 2" xfId="19744" xr:uid="{B4A7C96C-E7DB-4886-A26D-42307AE9FF7B}"/>
    <cellStyle name="40% - Accent3 6 6 4" xfId="19745" xr:uid="{0612788F-70F3-48DD-AE81-539ECDB8A80C}"/>
    <cellStyle name="40% - Accent3 6 6 4 2" xfId="19746" xr:uid="{893ED94A-10FB-4EE1-9840-6EDDE17CF06D}"/>
    <cellStyle name="40% - Accent3 6 6 5" xfId="19747" xr:uid="{00A19679-0B17-4380-8359-556031A4C0EA}"/>
    <cellStyle name="40% - Accent3 6 6 5 2" xfId="19748" xr:uid="{2F4F2A1C-5689-4656-91C3-AF6B6E3F17B6}"/>
    <cellStyle name="40% - Accent3 6 6 6" xfId="19749" xr:uid="{FABE07E4-BC1E-41D3-9B17-A43AF7A9BFFF}"/>
    <cellStyle name="40% - Accent3 6 7" xfId="19750" xr:uid="{DBB7C3E2-6277-48D9-BED8-05877862C6B7}"/>
    <cellStyle name="40% - Accent3 6 7 2" xfId="19751" xr:uid="{06F05FA3-6B96-4484-99CD-343EA042FF4E}"/>
    <cellStyle name="40% - Accent3 6 7 2 2" xfId="19752" xr:uid="{6D654502-9662-4726-8C67-FCF115B652B8}"/>
    <cellStyle name="40% - Accent3 6 7 3" xfId="19753" xr:uid="{A963E353-075A-49F8-9D39-9EB0347D0A54}"/>
    <cellStyle name="40% - Accent3 6 7 3 2" xfId="19754" xr:uid="{A03B30A1-0115-4C23-B03F-F2B9BC623437}"/>
    <cellStyle name="40% - Accent3 6 7 4" xfId="19755" xr:uid="{3D023589-B395-48DA-988E-DC0A4A260077}"/>
    <cellStyle name="40% - Accent3 6 8" xfId="19756" xr:uid="{BF58F9AD-CD08-4B52-B206-7CB5A6F2DB19}"/>
    <cellStyle name="40% - Accent3 6 8 2" xfId="19757" xr:uid="{9443084D-D830-4EBA-A042-F7799C3E734A}"/>
    <cellStyle name="40% - Accent3 6 9" xfId="19758" xr:uid="{427C5EA7-E11D-4F3A-A3AD-14976CBFAEE7}"/>
    <cellStyle name="40% - Accent3 6 9 2" xfId="19759" xr:uid="{72CD9336-57C6-4851-BE2E-2E63F9669A90}"/>
    <cellStyle name="40% - Accent3 7" xfId="19760" xr:uid="{8E678EBE-4C2A-41CD-81EA-38CEC7D715E8}"/>
    <cellStyle name="40% - Accent3 7 10" xfId="19761" xr:uid="{634C3796-3CAA-4E52-B8B8-A3B834C2B2E1}"/>
    <cellStyle name="40% - Accent3 7 10 2" xfId="19762" xr:uid="{3ECD4FC3-BE0F-401B-8F88-635D42373B36}"/>
    <cellStyle name="40% - Accent3 7 11" xfId="19763" xr:uid="{DC3A6EC9-1A45-4848-B033-1AD6EF46B07C}"/>
    <cellStyle name="40% - Accent3 7 11 2" xfId="19764" xr:uid="{C0E19EE6-CED0-4E5B-A957-2D4FDE320AD6}"/>
    <cellStyle name="40% - Accent3 7 12" xfId="19765" xr:uid="{45B8ACF8-2594-467B-A3D9-60D093D58F4B}"/>
    <cellStyle name="40% - Accent3 7 13" xfId="19766" xr:uid="{BFBA54E1-31E0-4729-8FC5-8E1F10BC9A06}"/>
    <cellStyle name="40% - Accent3 7 2" xfId="19767" xr:uid="{C4A22A7D-90EA-429D-94E8-2BC57DE72E86}"/>
    <cellStyle name="40% - Accent3 7 2 10" xfId="19768" xr:uid="{7AF98B79-B5B2-430A-94D8-2EAF9D9BEE1E}"/>
    <cellStyle name="40% - Accent3 7 2 2" xfId="19769" xr:uid="{908EA7F5-CF91-426C-91A2-418D30CE0570}"/>
    <cellStyle name="40% - Accent3 7 2 2 2" xfId="19770" xr:uid="{4E4E6942-716A-4CEB-B29E-65176C91D8C8}"/>
    <cellStyle name="40% - Accent3 7 2 2 2 2" xfId="19771" xr:uid="{23A48F33-0056-4B24-B410-A5A1D6D19B11}"/>
    <cellStyle name="40% - Accent3 7 2 2 2 2 2" xfId="19772" xr:uid="{617EF97D-7A53-4CF3-80A5-7BF9D31669ED}"/>
    <cellStyle name="40% - Accent3 7 2 2 2 3" xfId="19773" xr:uid="{7F974082-42C5-4CE4-B9A1-FBBFBEFB5AE4}"/>
    <cellStyle name="40% - Accent3 7 2 2 2 3 2" xfId="19774" xr:uid="{C8DB1061-13E9-4CC8-A1A5-3507627610C3}"/>
    <cellStyle name="40% - Accent3 7 2 2 2 4" xfId="19775" xr:uid="{7F5BA9DF-89E9-46FF-80CA-1FD24046F6D1}"/>
    <cellStyle name="40% - Accent3 7 2 2 3" xfId="19776" xr:uid="{04AD848D-1013-4749-91C9-9A225BDA4BA6}"/>
    <cellStyle name="40% - Accent3 7 2 2 3 2" xfId="19777" xr:uid="{76F5BBF3-CFF8-4531-B408-F372B3B1CB27}"/>
    <cellStyle name="40% - Accent3 7 2 2 4" xfId="19778" xr:uid="{124BF155-24FA-474C-A8CC-55504432FB42}"/>
    <cellStyle name="40% - Accent3 7 2 2 4 2" xfId="19779" xr:uid="{AD8999FC-37EF-4B83-92D9-F73953948DBC}"/>
    <cellStyle name="40% - Accent3 7 2 2 5" xfId="19780" xr:uid="{F7EAF138-B7D6-47CF-ADCD-CE228263C8FB}"/>
    <cellStyle name="40% - Accent3 7 2 2 5 2" xfId="19781" xr:uid="{DD8D6B82-5445-420D-B2C2-370808A51436}"/>
    <cellStyle name="40% - Accent3 7 2 2 6" xfId="19782" xr:uid="{3BD71095-4816-4933-AF36-69E5B5E5FD65}"/>
    <cellStyle name="40% - Accent3 7 2 2 6 2" xfId="19783" xr:uid="{86636CCD-1725-4DB7-8B9F-7BCDD98C2DC0}"/>
    <cellStyle name="40% - Accent3 7 2 2 7" xfId="19784" xr:uid="{47542247-92A6-40FA-9197-E8CB6F620BA7}"/>
    <cellStyle name="40% - Accent3 7 2 2 7 2" xfId="19785" xr:uid="{3C770360-8300-4918-9D44-C852177344B1}"/>
    <cellStyle name="40% - Accent3 7 2 2 8" xfId="19786" xr:uid="{A7197421-93EA-40F5-9867-C24522C16AF1}"/>
    <cellStyle name="40% - Accent3 7 2 3" xfId="19787" xr:uid="{9AFCA833-BDD3-479A-B1C4-E88EE5D7FA76}"/>
    <cellStyle name="40% - Accent3 7 2 3 2" xfId="19788" xr:uid="{10ED8D6F-990C-4649-BCDB-2AFD4574629B}"/>
    <cellStyle name="40% - Accent3 7 2 3 2 2" xfId="19789" xr:uid="{F238FA24-DD42-4C3D-96DB-AE7465AF25EF}"/>
    <cellStyle name="40% - Accent3 7 2 3 2 2 2" xfId="19790" xr:uid="{DC270216-1B03-4579-980A-F9CCFE89ACE9}"/>
    <cellStyle name="40% - Accent3 7 2 3 2 3" xfId="19791" xr:uid="{0E6FF0B2-65FA-4947-B8D9-1E2372151293}"/>
    <cellStyle name="40% - Accent3 7 2 3 2 3 2" xfId="19792" xr:uid="{062E484E-2666-44EB-8AED-E276C92A9477}"/>
    <cellStyle name="40% - Accent3 7 2 3 2 4" xfId="19793" xr:uid="{DFF8ABE4-6052-43B1-8B8F-872151AB6BE1}"/>
    <cellStyle name="40% - Accent3 7 2 3 3" xfId="19794" xr:uid="{B639DA70-ED09-4A36-8FB5-2DE1A8E39379}"/>
    <cellStyle name="40% - Accent3 7 2 3 3 2" xfId="19795" xr:uid="{DEFD65CA-A586-4FD5-81DE-3E01B0E671DA}"/>
    <cellStyle name="40% - Accent3 7 2 3 4" xfId="19796" xr:uid="{5FA63520-09CF-41E7-912B-CA3434C99ABB}"/>
    <cellStyle name="40% - Accent3 7 2 3 4 2" xfId="19797" xr:uid="{3CE2F28E-A958-447C-AC26-A268D20A5EB1}"/>
    <cellStyle name="40% - Accent3 7 2 3 5" xfId="19798" xr:uid="{D4E313BC-E25C-40E6-99DC-D63390D8FE76}"/>
    <cellStyle name="40% - Accent3 7 2 3 5 2" xfId="19799" xr:uid="{2CE729ED-62A6-4AB9-B5E7-707D10B993EB}"/>
    <cellStyle name="40% - Accent3 7 2 3 6" xfId="19800" xr:uid="{8C98628A-0B79-4706-B508-256A44B02578}"/>
    <cellStyle name="40% - Accent3 7 2 4" xfId="19801" xr:uid="{5DEDD1F4-5D3B-424C-B1E6-1C150683A3AF}"/>
    <cellStyle name="40% - Accent3 7 2 4 2" xfId="19802" xr:uid="{361F4607-3349-4FBE-A87F-67FB8B2F83BB}"/>
    <cellStyle name="40% - Accent3 7 2 4 2 2" xfId="19803" xr:uid="{D6FA046A-CE91-442D-8277-7F4F406AEC95}"/>
    <cellStyle name="40% - Accent3 7 2 4 3" xfId="19804" xr:uid="{E5A33D31-E8B9-4031-AB11-E5BFED246011}"/>
    <cellStyle name="40% - Accent3 7 2 4 3 2" xfId="19805" xr:uid="{B9D4132C-3C09-4E24-A718-41E428AB9FF4}"/>
    <cellStyle name="40% - Accent3 7 2 4 4" xfId="19806" xr:uid="{4FF38A1E-DEEC-427D-93A0-BE292EE09223}"/>
    <cellStyle name="40% - Accent3 7 2 5" xfId="19807" xr:uid="{DEBCAB48-91FC-4701-8C23-926CE5B7EE99}"/>
    <cellStyle name="40% - Accent3 7 2 5 2" xfId="19808" xr:uid="{CDEB8656-6548-4673-9ED7-D1C85474B32C}"/>
    <cellStyle name="40% - Accent3 7 2 6" xfId="19809" xr:uid="{64AC4653-71B8-4DB8-898C-93495CBBF3A1}"/>
    <cellStyle name="40% - Accent3 7 2 6 2" xfId="19810" xr:uid="{7157D012-F546-4CB5-BA1F-E9F762DB696F}"/>
    <cellStyle name="40% - Accent3 7 2 7" xfId="19811" xr:uid="{2EEC3E54-FEB9-45B1-B625-357E760CC1D9}"/>
    <cellStyle name="40% - Accent3 7 2 7 2" xfId="19812" xr:uid="{9E19B651-CC10-4A83-95E4-8FF61685764C}"/>
    <cellStyle name="40% - Accent3 7 2 8" xfId="19813" xr:uid="{5930BA90-4B3E-4411-B1E6-29D12676D387}"/>
    <cellStyle name="40% - Accent3 7 2 8 2" xfId="19814" xr:uid="{4DD079F3-9668-4EEE-BB09-4F323BEBCE89}"/>
    <cellStyle name="40% - Accent3 7 2 9" xfId="19815" xr:uid="{989EC42D-BF8C-4CDB-A34A-7627D79404CD}"/>
    <cellStyle name="40% - Accent3 7 2 9 2" xfId="19816" xr:uid="{D0D9C10E-189A-4BBD-9BC5-679A1F8B1372}"/>
    <cellStyle name="40% - Accent3 7 3" xfId="19817" xr:uid="{B2D92590-4B2F-4520-935E-92DAC3D3CD8A}"/>
    <cellStyle name="40% - Accent3 7 3 10" xfId="19818" xr:uid="{C9B6B370-DA12-4339-BE35-A8E058F18D1A}"/>
    <cellStyle name="40% - Accent3 7 3 2" xfId="19819" xr:uid="{7660A294-02BD-4CE6-86C5-0EF44C22896C}"/>
    <cellStyle name="40% - Accent3 7 3 2 2" xfId="19820" xr:uid="{44271515-2333-4BB0-8A91-344CF9AF3B94}"/>
    <cellStyle name="40% - Accent3 7 3 2 2 2" xfId="19821" xr:uid="{BBD4AE7E-E73C-43B6-927C-765609456C91}"/>
    <cellStyle name="40% - Accent3 7 3 2 2 2 2" xfId="19822" xr:uid="{BEA36E95-32DD-4AB1-91D4-F8C2BE2DB93E}"/>
    <cellStyle name="40% - Accent3 7 3 2 2 3" xfId="19823" xr:uid="{9CB6F545-853C-474E-9B2B-3699B2FD5723}"/>
    <cellStyle name="40% - Accent3 7 3 2 2 3 2" xfId="19824" xr:uid="{96CD2025-A477-4780-A198-0BDFA749FF57}"/>
    <cellStyle name="40% - Accent3 7 3 2 2 4" xfId="19825" xr:uid="{E81B08D8-D256-45B2-9E61-A95ED4D01106}"/>
    <cellStyle name="40% - Accent3 7 3 2 3" xfId="19826" xr:uid="{A2449C19-5ECA-4881-A7FB-E7C55036039E}"/>
    <cellStyle name="40% - Accent3 7 3 2 3 2" xfId="19827" xr:uid="{D66197BE-387F-467B-93C9-B75819ACB554}"/>
    <cellStyle name="40% - Accent3 7 3 2 4" xfId="19828" xr:uid="{FF4FEF3D-BBEB-47AE-A666-EE354ADC0485}"/>
    <cellStyle name="40% - Accent3 7 3 2 4 2" xfId="19829" xr:uid="{32F79D1E-39E1-4DF2-AFC6-1E23E768AC71}"/>
    <cellStyle name="40% - Accent3 7 3 2 5" xfId="19830" xr:uid="{E904EE55-4AAC-455B-B729-6897E821F638}"/>
    <cellStyle name="40% - Accent3 7 3 2 5 2" xfId="19831" xr:uid="{A169F82B-1F3B-406A-AFF2-E94C6D6879FD}"/>
    <cellStyle name="40% - Accent3 7 3 2 6" xfId="19832" xr:uid="{FBEC94F5-2D4F-49CF-A4B2-F7B96A6AD1D7}"/>
    <cellStyle name="40% - Accent3 7 3 2 6 2" xfId="19833" xr:uid="{2B409479-E43D-4331-9548-F643F7F5E59F}"/>
    <cellStyle name="40% - Accent3 7 3 2 7" xfId="19834" xr:uid="{53D70692-A122-40FD-AA61-964F84D006BD}"/>
    <cellStyle name="40% - Accent3 7 3 2 7 2" xfId="19835" xr:uid="{5D210984-9A62-4ACD-BD71-D80EF5E65906}"/>
    <cellStyle name="40% - Accent3 7 3 2 8" xfId="19836" xr:uid="{4248C107-1384-4105-A0E2-CF1D858A1DDA}"/>
    <cellStyle name="40% - Accent3 7 3 3" xfId="19837" xr:uid="{68EE3205-E72E-4E70-BAAE-2C3F746C3B4D}"/>
    <cellStyle name="40% - Accent3 7 3 3 2" xfId="19838" xr:uid="{EE0AB942-155F-4C21-9A1C-A83A9A51FC07}"/>
    <cellStyle name="40% - Accent3 7 3 3 2 2" xfId="19839" xr:uid="{3440EE2C-7512-4DC3-86E2-E2F77E9367A1}"/>
    <cellStyle name="40% - Accent3 7 3 3 2 2 2" xfId="19840" xr:uid="{214D1FF8-56F1-4F4D-8B5D-6D7F4F9CA63B}"/>
    <cellStyle name="40% - Accent3 7 3 3 2 3" xfId="19841" xr:uid="{B1205F58-3DFF-468C-B043-9345C2FBF6CC}"/>
    <cellStyle name="40% - Accent3 7 3 3 2 3 2" xfId="19842" xr:uid="{28DEFD3E-E5CC-4769-90A8-604EF782A27D}"/>
    <cellStyle name="40% - Accent3 7 3 3 2 4" xfId="19843" xr:uid="{B4721A39-3013-4E2F-BA28-C2FA09F775BB}"/>
    <cellStyle name="40% - Accent3 7 3 3 3" xfId="19844" xr:uid="{F1591410-6B64-4076-9B29-8D173C93C73C}"/>
    <cellStyle name="40% - Accent3 7 3 3 3 2" xfId="19845" xr:uid="{8155CD5F-A40E-4B7C-A9E7-3D369F1BB942}"/>
    <cellStyle name="40% - Accent3 7 3 3 4" xfId="19846" xr:uid="{FCD70678-9D43-4A0F-B3E2-CA66250A1596}"/>
    <cellStyle name="40% - Accent3 7 3 3 4 2" xfId="19847" xr:uid="{24767398-52EE-4874-8028-C61E4CC84C9A}"/>
    <cellStyle name="40% - Accent3 7 3 3 5" xfId="19848" xr:uid="{E20F8AE2-1CF5-4E65-BCBA-335AF3FFFF22}"/>
    <cellStyle name="40% - Accent3 7 3 3 5 2" xfId="19849" xr:uid="{7CB8CB6C-9E2D-41B0-872C-D5F96945F08D}"/>
    <cellStyle name="40% - Accent3 7 3 3 6" xfId="19850" xr:uid="{8D0ACD23-9B1F-402B-839B-90E131F41777}"/>
    <cellStyle name="40% - Accent3 7 3 4" xfId="19851" xr:uid="{52308DE4-E205-419B-9BDF-896B3744331A}"/>
    <cellStyle name="40% - Accent3 7 3 4 2" xfId="19852" xr:uid="{AF805C97-823A-4ACE-BA60-F12858316B92}"/>
    <cellStyle name="40% - Accent3 7 3 4 2 2" xfId="19853" xr:uid="{6C01B42C-F391-4CCA-BA0A-D1DE9B01E2D7}"/>
    <cellStyle name="40% - Accent3 7 3 4 3" xfId="19854" xr:uid="{C1DC5FE8-9B89-4D45-B0B5-734465188B02}"/>
    <cellStyle name="40% - Accent3 7 3 4 3 2" xfId="19855" xr:uid="{14E1A5B6-4380-4B7D-A21A-9AECACAA358B}"/>
    <cellStyle name="40% - Accent3 7 3 4 4" xfId="19856" xr:uid="{4E5F9A77-0309-40CA-9711-50FDEF6A15D7}"/>
    <cellStyle name="40% - Accent3 7 3 5" xfId="19857" xr:uid="{26B2FA96-C289-4789-8186-D54ECB4C913B}"/>
    <cellStyle name="40% - Accent3 7 3 5 2" xfId="19858" xr:uid="{DAF6132D-8D39-4FB8-B62A-2CA60D1BE192}"/>
    <cellStyle name="40% - Accent3 7 3 6" xfId="19859" xr:uid="{D37BDDDE-201C-425F-A614-49855E421D0B}"/>
    <cellStyle name="40% - Accent3 7 3 6 2" xfId="19860" xr:uid="{099F8EE0-D269-4BD9-B46B-1DE44E5C452A}"/>
    <cellStyle name="40% - Accent3 7 3 7" xfId="19861" xr:uid="{E6123D5E-92F4-431A-96FC-683AF13029C7}"/>
    <cellStyle name="40% - Accent3 7 3 7 2" xfId="19862" xr:uid="{69ED502F-BCC6-4F76-8BEC-4CA048557DBE}"/>
    <cellStyle name="40% - Accent3 7 3 8" xfId="19863" xr:uid="{C26AD2E5-9B6C-4D3B-823D-87B03D4B16EB}"/>
    <cellStyle name="40% - Accent3 7 3 8 2" xfId="19864" xr:uid="{8D1A482F-902E-4996-8EDF-7994B6BD11A2}"/>
    <cellStyle name="40% - Accent3 7 3 9" xfId="19865" xr:uid="{39B4C7EE-5E13-419C-B543-244351219822}"/>
    <cellStyle name="40% - Accent3 7 3 9 2" xfId="19866" xr:uid="{5CC7533D-8F27-4554-8FEC-1AC699CD69F8}"/>
    <cellStyle name="40% - Accent3 7 4" xfId="19867" xr:uid="{741B1B4E-0F9D-41F3-9670-8D487646DA6D}"/>
    <cellStyle name="40% - Accent3 7 4 2" xfId="19868" xr:uid="{1566E2A2-6883-45E8-A527-327A12CF5F63}"/>
    <cellStyle name="40% - Accent3 7 4 2 2" xfId="19869" xr:uid="{EFE5497D-163D-43B8-B719-C4A8F2758C14}"/>
    <cellStyle name="40% - Accent3 7 4 2 2 2" xfId="19870" xr:uid="{ABAC9C99-BB36-4CAB-9347-63FBE10E64F4}"/>
    <cellStyle name="40% - Accent3 7 4 2 3" xfId="19871" xr:uid="{AA58B9B1-F311-4A8E-8ABC-8741C73FDDED}"/>
    <cellStyle name="40% - Accent3 7 4 2 3 2" xfId="19872" xr:uid="{DD35A2C2-8302-4131-92D7-0108E3362B5A}"/>
    <cellStyle name="40% - Accent3 7 4 2 4" xfId="19873" xr:uid="{D94A3E76-C427-4668-8A30-3461B1A5432B}"/>
    <cellStyle name="40% - Accent3 7 4 3" xfId="19874" xr:uid="{9F3366D3-A96B-44AB-B0D3-966563F8B122}"/>
    <cellStyle name="40% - Accent3 7 4 3 2" xfId="19875" xr:uid="{2AFD6B67-804C-4ACD-AFCE-0D0739B37BC7}"/>
    <cellStyle name="40% - Accent3 7 4 4" xfId="19876" xr:uid="{35328BDC-D1ED-4C4E-8212-7D0EAEACC6B0}"/>
    <cellStyle name="40% - Accent3 7 4 4 2" xfId="19877" xr:uid="{6D40985D-E093-48D3-9EDD-2EC5A8838D2B}"/>
    <cellStyle name="40% - Accent3 7 4 5" xfId="19878" xr:uid="{D1A5C6E6-9BDE-4C39-8CB9-408F8642718E}"/>
    <cellStyle name="40% - Accent3 7 4 5 2" xfId="19879" xr:uid="{032CFC07-3E92-44C2-9425-D3B8B93302FD}"/>
    <cellStyle name="40% - Accent3 7 4 6" xfId="19880" xr:uid="{9F017DD2-7442-4195-9DC2-9019195CF772}"/>
    <cellStyle name="40% - Accent3 7 4 6 2" xfId="19881" xr:uid="{80D56AD3-E8CC-4E8A-BAA0-732DBFD1DB19}"/>
    <cellStyle name="40% - Accent3 7 4 7" xfId="19882" xr:uid="{12A5D80E-0852-4985-A2CB-E398C9A4FD04}"/>
    <cellStyle name="40% - Accent3 7 4 7 2" xfId="19883" xr:uid="{F7565C98-F543-4022-B784-7973B241E3F9}"/>
    <cellStyle name="40% - Accent3 7 4 8" xfId="19884" xr:uid="{812B4342-9D5A-42D9-A366-BC06A85A9E44}"/>
    <cellStyle name="40% - Accent3 7 5" xfId="19885" xr:uid="{65E8535E-71A8-425E-9D9E-8CBE074ECCD9}"/>
    <cellStyle name="40% - Accent3 7 5 2" xfId="19886" xr:uid="{A9421A7F-D27B-4F7E-983D-130D562AFE91}"/>
    <cellStyle name="40% - Accent3 7 5 2 2" xfId="19887" xr:uid="{3A5E9524-3605-4704-AF62-0440F8E8DF91}"/>
    <cellStyle name="40% - Accent3 7 5 2 2 2" xfId="19888" xr:uid="{1A9CEFA5-CE06-4553-A2D8-D761A5F5C54B}"/>
    <cellStyle name="40% - Accent3 7 5 2 3" xfId="19889" xr:uid="{E4D810F2-3FDC-4975-A57A-725E8DDA8149}"/>
    <cellStyle name="40% - Accent3 7 5 2 3 2" xfId="19890" xr:uid="{F858FFAB-2B87-4953-8B30-826AD58439A5}"/>
    <cellStyle name="40% - Accent3 7 5 2 4" xfId="19891" xr:uid="{3F6CD1AE-653B-46D8-A344-5B64E4BA52DD}"/>
    <cellStyle name="40% - Accent3 7 5 3" xfId="19892" xr:uid="{4EEA02A5-AE6D-4C17-A9C2-E50AC869148E}"/>
    <cellStyle name="40% - Accent3 7 5 3 2" xfId="19893" xr:uid="{671EF54F-7F1E-4A67-B00B-D0DEB00D0C7D}"/>
    <cellStyle name="40% - Accent3 7 5 4" xfId="19894" xr:uid="{621DA11D-4AA6-43C6-A06E-C2DE34CBE4EA}"/>
    <cellStyle name="40% - Accent3 7 5 4 2" xfId="19895" xr:uid="{46D2EF71-48A2-4ECD-AFFA-641E94A63414}"/>
    <cellStyle name="40% - Accent3 7 5 5" xfId="19896" xr:uid="{C43A1D3C-C585-43D2-948E-FEF4D9629161}"/>
    <cellStyle name="40% - Accent3 7 5 5 2" xfId="19897" xr:uid="{2BE361CC-CCFA-4BEA-ACED-F1BC455C3624}"/>
    <cellStyle name="40% - Accent3 7 5 6" xfId="19898" xr:uid="{2BC97C53-D29A-4ACD-AA1B-85D422481779}"/>
    <cellStyle name="40% - Accent3 7 6" xfId="19899" xr:uid="{4BF4A3D0-2E63-45E7-B14F-D64C527FE97D}"/>
    <cellStyle name="40% - Accent3 7 6 2" xfId="19900" xr:uid="{7BC92361-79A2-465C-9E96-05778BB1E6FD}"/>
    <cellStyle name="40% - Accent3 7 6 2 2" xfId="19901" xr:uid="{90273C2C-D911-4C85-A044-1FCF9A4AA0A4}"/>
    <cellStyle name="40% - Accent3 7 6 3" xfId="19902" xr:uid="{A15F31B5-547A-40B3-B901-0DF6F51779E5}"/>
    <cellStyle name="40% - Accent3 7 6 3 2" xfId="19903" xr:uid="{A491F65C-872C-4620-BB40-4D83CF730810}"/>
    <cellStyle name="40% - Accent3 7 6 4" xfId="19904" xr:uid="{7F39BD07-4864-4C3A-94C2-747D4F02B587}"/>
    <cellStyle name="40% - Accent3 7 7" xfId="19905" xr:uid="{9032AB75-6321-4057-8822-6ABA52D87E94}"/>
    <cellStyle name="40% - Accent3 7 7 2" xfId="19906" xr:uid="{67574050-87E1-4FB6-8747-E21129295B70}"/>
    <cellStyle name="40% - Accent3 7 8" xfId="19907" xr:uid="{D2FD30F9-8081-49FA-9994-3FEC76BE257C}"/>
    <cellStyle name="40% - Accent3 7 8 2" xfId="19908" xr:uid="{2EF737EC-8CA2-4402-B1BC-813E7EC43987}"/>
    <cellStyle name="40% - Accent3 7 9" xfId="19909" xr:uid="{97D68D8D-DD59-4B70-8205-27C49A845543}"/>
    <cellStyle name="40% - Accent3 7 9 2" xfId="19910" xr:uid="{450E64E6-4ABF-4EB5-87EE-F4D0ED92AA90}"/>
    <cellStyle name="40% - Accent3 8" xfId="19911" xr:uid="{937D5601-572A-4CFE-B15F-DEDB98BFC867}"/>
    <cellStyle name="40% - Accent3 8 10" xfId="19912" xr:uid="{F595A695-9D36-4594-B93A-E37562DCBC7B}"/>
    <cellStyle name="40% - Accent3 8 11" xfId="19913" xr:uid="{4DD66BE0-EAE7-4958-977F-E3A1361006DF}"/>
    <cellStyle name="40% - Accent3 8 2" xfId="19914" xr:uid="{7DB06DAB-C378-4383-9ECC-BC3FF155C675}"/>
    <cellStyle name="40% - Accent3 8 2 2" xfId="19915" xr:uid="{A8CD0AC7-E64A-4962-9840-BBF3806B2DF7}"/>
    <cellStyle name="40% - Accent3 8 2 2 2" xfId="19916" xr:uid="{B0777755-E958-4B76-B312-906D0AA551F8}"/>
    <cellStyle name="40% - Accent3 8 2 2 2 2" xfId="19917" xr:uid="{DF98F59A-E13B-4F8D-A4B9-0944E7098F01}"/>
    <cellStyle name="40% - Accent3 8 2 2 3" xfId="19918" xr:uid="{F0210FAE-EE1F-4AE2-8046-E86E90980906}"/>
    <cellStyle name="40% - Accent3 8 2 2 3 2" xfId="19919" xr:uid="{F76F8076-EF5B-43D2-9D20-F683EE671BDE}"/>
    <cellStyle name="40% - Accent3 8 2 2 4" xfId="19920" xr:uid="{63EE112F-5007-49C0-B8FF-10730A39974B}"/>
    <cellStyle name="40% - Accent3 8 2 2 4 2" xfId="19921" xr:uid="{F09187DA-14CC-4D4B-BD13-4812DA1F9B70}"/>
    <cellStyle name="40% - Accent3 8 2 2 5" xfId="19922" xr:uid="{88B1CC24-D864-436D-A2F5-61C2F4D5F6BB}"/>
    <cellStyle name="40% - Accent3 8 2 2 5 2" xfId="19923" xr:uid="{84908055-F853-427E-A600-7924DBF0720B}"/>
    <cellStyle name="40% - Accent3 8 2 2 6" xfId="19924" xr:uid="{23BD5ADA-B8C8-41D9-89C9-DE2BE9390456}"/>
    <cellStyle name="40% - Accent3 8 2 3" xfId="19925" xr:uid="{28C5890D-1E37-40A1-AF41-2A7EC25D0C4B}"/>
    <cellStyle name="40% - Accent3 8 2 3 2" xfId="19926" xr:uid="{BAB3296C-E094-4110-B4F2-AD583051E23A}"/>
    <cellStyle name="40% - Accent3 8 2 4" xfId="19927" xr:uid="{DD54E0AF-67E6-496C-BD91-884FCD43EC15}"/>
    <cellStyle name="40% - Accent3 8 2 4 2" xfId="19928" xr:uid="{B03F8563-8D2C-467C-8C75-077249A455B2}"/>
    <cellStyle name="40% - Accent3 8 2 5" xfId="19929" xr:uid="{1ADCB6AD-54FC-498D-8804-D8185BC0A080}"/>
    <cellStyle name="40% - Accent3 8 2 5 2" xfId="19930" xr:uid="{F4CF7CB2-5A97-4F22-B5F8-54560544D875}"/>
    <cellStyle name="40% - Accent3 8 2 6" xfId="19931" xr:uid="{C43CB88A-C297-4E0F-AF4F-4C759CA83FCC}"/>
    <cellStyle name="40% - Accent3 8 2 6 2" xfId="19932" xr:uid="{0663F486-51C0-47FA-B097-613FC7DA3212}"/>
    <cellStyle name="40% - Accent3 8 2 7" xfId="19933" xr:uid="{6EBF2E27-B907-4028-B05C-639A1C67F5B4}"/>
    <cellStyle name="40% - Accent3 8 2 7 2" xfId="19934" xr:uid="{2F6DFC24-91A9-4DAB-8D52-285460A91988}"/>
    <cellStyle name="40% - Accent3 8 2 8" xfId="19935" xr:uid="{2220D49C-E7AB-414B-8AF6-E5EF41DC27F0}"/>
    <cellStyle name="40% - Accent3 8 3" xfId="19936" xr:uid="{BEBF76BD-BEE2-4435-B8AF-F4C6DE40DC51}"/>
    <cellStyle name="40% - Accent3 8 3 2" xfId="19937" xr:uid="{8BD5B496-777F-4FE4-92A6-CC9350801222}"/>
    <cellStyle name="40% - Accent3 8 3 2 2" xfId="19938" xr:uid="{C6B9B9B7-7F1C-4F0F-986F-CDF545D39CA6}"/>
    <cellStyle name="40% - Accent3 8 3 2 2 2" xfId="19939" xr:uid="{D82AE94B-523D-49E0-B1D4-197DDCBC4E63}"/>
    <cellStyle name="40% - Accent3 8 3 2 3" xfId="19940" xr:uid="{4AD720B1-3E63-49AE-A254-A9B8B6889EB8}"/>
    <cellStyle name="40% - Accent3 8 3 2 3 2" xfId="19941" xr:uid="{F3B0A71D-6D77-4BC0-8BEC-148198050152}"/>
    <cellStyle name="40% - Accent3 8 3 2 4" xfId="19942" xr:uid="{658E1827-06F9-4212-AA50-F06E7FD188E3}"/>
    <cellStyle name="40% - Accent3 8 3 2 4 2" xfId="19943" xr:uid="{8CFAF6A7-32EF-405E-8287-B5924BA5FFAB}"/>
    <cellStyle name="40% - Accent3 8 3 2 5" xfId="19944" xr:uid="{69760D40-1178-4491-8094-344A1A784A5C}"/>
    <cellStyle name="40% - Accent3 8 3 2 5 2" xfId="19945" xr:uid="{7E2C5C31-39C2-4D59-B14B-D5306C87E6FD}"/>
    <cellStyle name="40% - Accent3 8 3 2 6" xfId="19946" xr:uid="{59F7D8B1-08E4-422E-82BD-281C8734F3DC}"/>
    <cellStyle name="40% - Accent3 8 3 3" xfId="19947" xr:uid="{E9F3E501-6656-4591-AFAF-C0340232D5F0}"/>
    <cellStyle name="40% - Accent3 8 3 3 2" xfId="19948" xr:uid="{FF3BDFE2-9CBC-4901-9B7D-C1536B784639}"/>
    <cellStyle name="40% - Accent3 8 3 4" xfId="19949" xr:uid="{A5EE3BC4-2469-4A66-86B3-4A3B3F06E49C}"/>
    <cellStyle name="40% - Accent3 8 3 4 2" xfId="19950" xr:uid="{09AA2278-EECF-4856-9D13-F27392C35836}"/>
    <cellStyle name="40% - Accent3 8 3 5" xfId="19951" xr:uid="{C2EF7FB8-FF45-4113-9EBE-E48C2BDCEADE}"/>
    <cellStyle name="40% - Accent3 8 3 5 2" xfId="19952" xr:uid="{1634C8F9-3B5E-43B2-BC4E-EB620D562172}"/>
    <cellStyle name="40% - Accent3 8 3 6" xfId="19953" xr:uid="{5A796F3C-A1BE-4D05-94B6-DC1A984C33A5}"/>
    <cellStyle name="40% - Accent3 8 3 6 2" xfId="19954" xr:uid="{67AECCC9-DA32-4C37-B962-D92AFF355D38}"/>
    <cellStyle name="40% - Accent3 8 3 7" xfId="19955" xr:uid="{DDFD4E4F-B23F-4AFF-8CD7-CDA887A0FAA6}"/>
    <cellStyle name="40% - Accent3 8 3 7 2" xfId="19956" xr:uid="{EE601E25-0BE5-4F83-B7E5-0884587AB329}"/>
    <cellStyle name="40% - Accent3 8 3 8" xfId="19957" xr:uid="{260B3C52-14DC-4C46-8653-ECEE2E7986EC}"/>
    <cellStyle name="40% - Accent3 8 4" xfId="19958" xr:uid="{C578EFA9-5719-4744-BAB0-3AF4D6893EFD}"/>
    <cellStyle name="40% - Accent3 8 4 2" xfId="19959" xr:uid="{48149583-B260-41EB-AE24-E7404B004237}"/>
    <cellStyle name="40% - Accent3 8 4 2 2" xfId="19960" xr:uid="{1F7FB709-5F29-4C8D-957B-995B668B882D}"/>
    <cellStyle name="40% - Accent3 8 4 3" xfId="19961" xr:uid="{1C73E26A-0C16-474E-908C-5866F9DA4355}"/>
    <cellStyle name="40% - Accent3 8 4 3 2" xfId="19962" xr:uid="{D33021BD-1283-4A4D-8911-9DA140D8E54C}"/>
    <cellStyle name="40% - Accent3 8 4 4" xfId="19963" xr:uid="{FDA1E94E-7BC0-4A26-9B63-66005BF64333}"/>
    <cellStyle name="40% - Accent3 8 4 4 2" xfId="19964" xr:uid="{2C1BBD15-4231-4D8A-9D38-B55FB2EE446E}"/>
    <cellStyle name="40% - Accent3 8 4 5" xfId="19965" xr:uid="{6D966606-D297-4CB9-92CC-6EE9289EBC1E}"/>
    <cellStyle name="40% - Accent3 8 4 5 2" xfId="19966" xr:uid="{11716FD1-35FC-4559-96C6-2ADDF6C3EE32}"/>
    <cellStyle name="40% - Accent3 8 4 6" xfId="19967" xr:uid="{DFF9348C-68FB-4EE6-9F62-C6492DE2BE30}"/>
    <cellStyle name="40% - Accent3 8 5" xfId="19968" xr:uid="{F80E101E-34B6-4FCA-B2ED-C819B9924450}"/>
    <cellStyle name="40% - Accent3 8 5 2" xfId="19969" xr:uid="{68C23620-7DF4-490B-B207-9CDAA2492698}"/>
    <cellStyle name="40% - Accent3 8 6" xfId="19970" xr:uid="{F24ADCC0-D282-4AFF-A0F8-ECFA45D64C06}"/>
    <cellStyle name="40% - Accent3 8 6 2" xfId="19971" xr:uid="{0A01618E-3981-4DB6-8082-0AD8F5937F9D}"/>
    <cellStyle name="40% - Accent3 8 7" xfId="19972" xr:uid="{EB37F0AB-C543-4930-A070-6B665B2A4707}"/>
    <cellStyle name="40% - Accent3 8 7 2" xfId="19973" xr:uid="{F7705468-BD3B-489E-BB66-FA29AEEC581C}"/>
    <cellStyle name="40% - Accent3 8 8" xfId="19974" xr:uid="{08A81CF6-E14C-448F-B4B4-EFEF4C056AF6}"/>
    <cellStyle name="40% - Accent3 8 8 2" xfId="19975" xr:uid="{5287DDBF-69C5-4222-9B91-87ED504E4F42}"/>
    <cellStyle name="40% - Accent3 8 9" xfId="19976" xr:uid="{EA90E67E-21ED-4BA2-9F30-5DEB850D9D9C}"/>
    <cellStyle name="40% - Accent3 8 9 2" xfId="19977" xr:uid="{0F673764-368B-4360-BB35-CD04E828D1E9}"/>
    <cellStyle name="40% - Accent3 9" xfId="19978" xr:uid="{C076C2C9-CF68-481A-B9B6-3041A0393334}"/>
    <cellStyle name="40% - Accent3 9 10" xfId="19979" xr:uid="{1EBA7839-8A8F-41FE-A904-1E4D82EDE754}"/>
    <cellStyle name="40% - Accent3 9 2" xfId="19980" xr:uid="{BCBF356E-021B-4D55-9BD7-1AA38E4681EA}"/>
    <cellStyle name="40% - Accent3 9 2 2" xfId="19981" xr:uid="{A8C05B28-E159-4CFA-AC30-664D12F55939}"/>
    <cellStyle name="40% - Accent3 9 2 2 2" xfId="19982" xr:uid="{BD2427FC-B581-404A-8090-13C3B5230452}"/>
    <cellStyle name="40% - Accent3 9 2 2 2 2" xfId="19983" xr:uid="{F9E2EDD1-5B28-4B65-9C6C-57DD6D237344}"/>
    <cellStyle name="40% - Accent3 9 2 2 3" xfId="19984" xr:uid="{4D3B7B73-AA53-4DAD-99D1-6A3D245B0CA8}"/>
    <cellStyle name="40% - Accent3 9 2 2 3 2" xfId="19985" xr:uid="{339BB796-6D42-4960-886D-6EE7FCC600AC}"/>
    <cellStyle name="40% - Accent3 9 2 2 4" xfId="19986" xr:uid="{9F89D3A1-1762-4B83-A9AB-0539AC4BCDAE}"/>
    <cellStyle name="40% - Accent3 9 2 2 4 2" xfId="19987" xr:uid="{D4F0C12A-8CD4-4C1E-9285-1AA141BF58F4}"/>
    <cellStyle name="40% - Accent3 9 2 2 5" xfId="19988" xr:uid="{14741BD0-51B0-4AF2-9116-422AC41CCE74}"/>
    <cellStyle name="40% - Accent3 9 2 2 5 2" xfId="19989" xr:uid="{A8900878-42D3-4117-8127-22213C398A68}"/>
    <cellStyle name="40% - Accent3 9 2 2 6" xfId="19990" xr:uid="{CA0CC40A-12C4-40EC-814D-3F2571BB304B}"/>
    <cellStyle name="40% - Accent3 9 2 3" xfId="19991" xr:uid="{B9ADEDAD-ABBE-42E4-ABE5-BD04298DD8C6}"/>
    <cellStyle name="40% - Accent3 9 2 3 2" xfId="19992" xr:uid="{34FE56EF-E099-44D2-9DB6-ACD7005609E3}"/>
    <cellStyle name="40% - Accent3 9 2 4" xfId="19993" xr:uid="{E4D06A9D-7DD2-4057-85F7-D856F34B7C06}"/>
    <cellStyle name="40% - Accent3 9 2 4 2" xfId="19994" xr:uid="{BAC1EE9E-2C59-4B6D-8D01-5E87A48E8753}"/>
    <cellStyle name="40% - Accent3 9 2 5" xfId="19995" xr:uid="{457199A3-8A7C-490A-AA5E-5F2FDC93722E}"/>
    <cellStyle name="40% - Accent3 9 2 5 2" xfId="19996" xr:uid="{F17815ED-D0A1-4230-A924-4C54B33D71A7}"/>
    <cellStyle name="40% - Accent3 9 2 6" xfId="19997" xr:uid="{2DF2AFE4-BB7B-4616-BA70-FF894BFC612C}"/>
    <cellStyle name="40% - Accent3 9 2 6 2" xfId="19998" xr:uid="{CA9F7614-F762-483A-9264-C7378933FB69}"/>
    <cellStyle name="40% - Accent3 9 2 7" xfId="19999" xr:uid="{A40592C6-352D-4C08-B3E7-D933AA85553A}"/>
    <cellStyle name="40% - Accent3 9 2 7 2" xfId="20000" xr:uid="{F28478FC-86B1-4456-9EF9-B1179B80AB71}"/>
    <cellStyle name="40% - Accent3 9 2 8" xfId="20001" xr:uid="{E5756B75-E238-4DAE-B82D-1ABD04E52D91}"/>
    <cellStyle name="40% - Accent3 9 3" xfId="20002" xr:uid="{8CBD5FB8-84CB-47CF-A1AC-C8A32B7C6AD2}"/>
    <cellStyle name="40% - Accent3 9 3 2" xfId="20003" xr:uid="{D4D6BBD6-397F-4A2A-975D-5C3CB86E80A6}"/>
    <cellStyle name="40% - Accent3 9 3 2 2" xfId="20004" xr:uid="{A3F47423-E1F5-474B-8595-46ED2D31B45F}"/>
    <cellStyle name="40% - Accent3 9 3 2 2 2" xfId="20005" xr:uid="{1C4707B9-6F03-4D21-9B3E-2968EF5B576E}"/>
    <cellStyle name="40% - Accent3 9 3 2 3" xfId="20006" xr:uid="{35F4B27B-2275-4233-86EE-FDB036790292}"/>
    <cellStyle name="40% - Accent3 9 3 2 3 2" xfId="20007" xr:uid="{4ABF6CB0-136D-4D18-9E63-2AA9B3E67818}"/>
    <cellStyle name="40% - Accent3 9 3 2 4" xfId="20008" xr:uid="{0E00F547-8800-423C-8D74-DC3D4C41CF59}"/>
    <cellStyle name="40% - Accent3 9 3 2 4 2" xfId="20009" xr:uid="{2B4F11D8-7905-423E-9020-4F385C8DEA31}"/>
    <cellStyle name="40% - Accent3 9 3 2 5" xfId="20010" xr:uid="{E4BAFA3F-8A3A-43CC-9808-BF727F43206A}"/>
    <cellStyle name="40% - Accent3 9 3 2 5 2" xfId="20011" xr:uid="{DBBBDAB6-B8C6-4E94-B482-E086F073BB82}"/>
    <cellStyle name="40% - Accent3 9 3 2 6" xfId="20012" xr:uid="{EB328B73-C0C2-4826-BEC4-7B525CFF689A}"/>
    <cellStyle name="40% - Accent3 9 3 3" xfId="20013" xr:uid="{4C40E0AE-6E09-4D4C-A0E7-36BAE830D1B3}"/>
    <cellStyle name="40% - Accent3 9 3 3 2" xfId="20014" xr:uid="{25660070-E6BD-434B-8C53-D1578AACAACB}"/>
    <cellStyle name="40% - Accent3 9 3 4" xfId="20015" xr:uid="{E0920717-35BB-4CB8-83FB-019A59143077}"/>
    <cellStyle name="40% - Accent3 9 3 4 2" xfId="20016" xr:uid="{372AC427-BD05-403D-9402-13E777F5FBA6}"/>
    <cellStyle name="40% - Accent3 9 3 5" xfId="20017" xr:uid="{6E69078A-AF64-4BED-B4DA-8AE4E072CF6E}"/>
    <cellStyle name="40% - Accent3 9 3 5 2" xfId="20018" xr:uid="{3AB21D4A-FA48-4185-BD15-4C66214A900A}"/>
    <cellStyle name="40% - Accent3 9 3 6" xfId="20019" xr:uid="{4BF74B5C-D5A6-455A-A323-EFBEFF8A1CE3}"/>
    <cellStyle name="40% - Accent3 9 3 6 2" xfId="20020" xr:uid="{7923728B-6555-46C7-97A3-3CA0860BE953}"/>
    <cellStyle name="40% - Accent3 9 3 7" xfId="20021" xr:uid="{7068BC07-BC3D-485C-840B-753E1D8757E8}"/>
    <cellStyle name="40% - Accent3 9 3 7 2" xfId="20022" xr:uid="{504D61E7-A951-437D-9A31-B52A35DDE1BB}"/>
    <cellStyle name="40% - Accent3 9 3 8" xfId="20023" xr:uid="{6DE56200-FBDA-40D5-AE0B-E2DE0A189364}"/>
    <cellStyle name="40% - Accent3 9 4" xfId="20024" xr:uid="{3BAC2768-DF5C-4AE3-9567-48F36A12DF0F}"/>
    <cellStyle name="40% - Accent3 9 4 2" xfId="20025" xr:uid="{80E56D31-C27B-4A09-B0EA-2708A9E0773C}"/>
    <cellStyle name="40% - Accent3 9 4 2 2" xfId="20026" xr:uid="{A31D55FE-3846-40FD-88F2-CD31E7793BBB}"/>
    <cellStyle name="40% - Accent3 9 4 3" xfId="20027" xr:uid="{130A37EF-B24A-44F6-94CA-F7879343499D}"/>
    <cellStyle name="40% - Accent3 9 4 3 2" xfId="20028" xr:uid="{E6647561-1EF6-41E1-B449-B40811D32E4F}"/>
    <cellStyle name="40% - Accent3 9 4 4" xfId="20029" xr:uid="{A59AA75C-7C86-41ED-8A1C-AF7F3696BAFA}"/>
    <cellStyle name="40% - Accent3 9 4 4 2" xfId="20030" xr:uid="{4C08E225-3D5E-44DC-A7F0-365E8008C7ED}"/>
    <cellStyle name="40% - Accent3 9 4 5" xfId="20031" xr:uid="{BF531135-3B33-4179-A72D-FA948E6EAB4C}"/>
    <cellStyle name="40% - Accent3 9 4 5 2" xfId="20032" xr:uid="{C05C47BB-7073-42BD-89FE-C3D5B1EABFC4}"/>
    <cellStyle name="40% - Accent3 9 4 6" xfId="20033" xr:uid="{D9B0FA0B-04AC-425E-B102-41E895F97ADC}"/>
    <cellStyle name="40% - Accent3 9 5" xfId="20034" xr:uid="{3F8414E8-7319-4D14-AFAE-0D6520C4463F}"/>
    <cellStyle name="40% - Accent3 9 5 2" xfId="20035" xr:uid="{448A2865-D76C-4140-9069-B122905A4DCD}"/>
    <cellStyle name="40% - Accent3 9 6" xfId="20036" xr:uid="{2B860150-B382-4B2D-83B6-293F30072BC2}"/>
    <cellStyle name="40% - Accent3 9 6 2" xfId="20037" xr:uid="{5066B183-B13C-4680-A472-40F9E01D09C7}"/>
    <cellStyle name="40% - Accent3 9 7" xfId="20038" xr:uid="{483D0154-2CB5-410C-8509-52382C9359AA}"/>
    <cellStyle name="40% - Accent3 9 7 2" xfId="20039" xr:uid="{1C756969-5DE9-44E6-9231-8EBE81672E79}"/>
    <cellStyle name="40% - Accent3 9 8" xfId="20040" xr:uid="{F7FE9EC9-08B2-4CB9-A700-E398660878D8}"/>
    <cellStyle name="40% - Accent3 9 8 2" xfId="20041" xr:uid="{F5A2018C-A296-4343-AAA4-9635C7279792}"/>
    <cellStyle name="40% - Accent3 9 9" xfId="20042" xr:uid="{CBFAF2E8-C93F-4AB5-9A66-6A0C487B99C5}"/>
    <cellStyle name="40% - Accent3 9 9 2" xfId="20043" xr:uid="{7F2BC5BC-145C-4E27-A110-F9698D30EE0D}"/>
    <cellStyle name="40% - Accent4" xfId="20044" builtinId="43" customBuiltin="1"/>
    <cellStyle name="40% - Accent4 10" xfId="20045" xr:uid="{B4666EF7-7FBF-42C5-94F7-2CCF4DF05884}"/>
    <cellStyle name="40% - Accent4 10 10" xfId="20046" xr:uid="{23DE64D2-C64A-4236-B399-8B66BE5B46B5}"/>
    <cellStyle name="40% - Accent4 10 2" xfId="20047" xr:uid="{459606A5-D145-40E5-A36F-4C27F6DA6AAA}"/>
    <cellStyle name="40% - Accent4 10 2 2" xfId="20048" xr:uid="{929620AE-9BDE-4775-B7CB-61EBF7AD2B5E}"/>
    <cellStyle name="40% - Accent4 10 2 2 2" xfId="20049" xr:uid="{D2B4BE62-5263-41BD-A690-9832B4A7915C}"/>
    <cellStyle name="40% - Accent4 10 2 2 2 2" xfId="20050" xr:uid="{D3E9D584-199A-4485-B66E-3F1DB5B8594C}"/>
    <cellStyle name="40% - Accent4 10 2 2 3" xfId="20051" xr:uid="{F5169473-E75D-45C0-910D-37EC0BBE08FB}"/>
    <cellStyle name="40% - Accent4 10 2 2 3 2" xfId="20052" xr:uid="{28C16AD6-9EC2-4AB1-A2A0-B837B439BF6C}"/>
    <cellStyle name="40% - Accent4 10 2 2 4" xfId="20053" xr:uid="{FD07F6CE-9421-4CC0-99CF-E8B35D999844}"/>
    <cellStyle name="40% - Accent4 10 2 3" xfId="20054" xr:uid="{3E006C28-742C-40CB-BA06-9E5C7C2144D0}"/>
    <cellStyle name="40% - Accent4 10 2 3 2" xfId="20055" xr:uid="{578C847C-F099-41CF-8C47-3AC514918D79}"/>
    <cellStyle name="40% - Accent4 10 2 4" xfId="20056" xr:uid="{B372CBD4-A1AA-4074-B1C0-BC3B0727C841}"/>
    <cellStyle name="40% - Accent4 10 2 4 2" xfId="20057" xr:uid="{B4FECE83-392B-42D7-851B-63BA80E9A4FD}"/>
    <cellStyle name="40% - Accent4 10 2 5" xfId="20058" xr:uid="{C6E0AF6A-BE3A-4873-A63A-57D47D7A0E4D}"/>
    <cellStyle name="40% - Accent4 10 2 5 2" xfId="20059" xr:uid="{EA3A0D27-98EB-4EFB-B4A9-23E654D31A75}"/>
    <cellStyle name="40% - Accent4 10 2 6" xfId="20060" xr:uid="{867E46CB-F98C-4C38-A62D-FEA380A21065}"/>
    <cellStyle name="40% - Accent4 10 2 6 2" xfId="20061" xr:uid="{20E4C025-9729-4E7C-A6AE-1FD25D74B7F3}"/>
    <cellStyle name="40% - Accent4 10 2 7" xfId="20062" xr:uid="{937FD3E3-A4D5-4E5D-B9BD-BBFCA1AA590C}"/>
    <cellStyle name="40% - Accent4 10 2 7 2" xfId="20063" xr:uid="{BA1A059D-2E9C-4803-9FBB-B4BF101695F7}"/>
    <cellStyle name="40% - Accent4 10 2 8" xfId="20064" xr:uid="{6D52BC57-8D6B-464A-ABD2-E2CD803A647D}"/>
    <cellStyle name="40% - Accent4 10 3" xfId="20065" xr:uid="{128FB265-E682-4268-97C6-837D2DB1A0B8}"/>
    <cellStyle name="40% - Accent4 10 3 2" xfId="20066" xr:uid="{991A23EA-EAF3-40AD-B2A5-CD2CF860878B}"/>
    <cellStyle name="40% - Accent4 10 3 2 2" xfId="20067" xr:uid="{B34AD476-900A-4CB1-9A88-AB6605026D69}"/>
    <cellStyle name="40% - Accent4 10 3 2 2 2" xfId="20068" xr:uid="{38262670-15F2-423D-BF93-63B062BC5839}"/>
    <cellStyle name="40% - Accent4 10 3 2 3" xfId="20069" xr:uid="{F916FD55-66A7-4770-B669-0017E86881B5}"/>
    <cellStyle name="40% - Accent4 10 3 2 3 2" xfId="20070" xr:uid="{6FC0064F-586D-46AF-B22A-B661D160CB3C}"/>
    <cellStyle name="40% - Accent4 10 3 2 4" xfId="20071" xr:uid="{48822538-0D2B-4872-BC64-37A35A96741C}"/>
    <cellStyle name="40% - Accent4 10 3 3" xfId="20072" xr:uid="{B5000A6A-CC37-49DD-9D06-8A9CB5858C8D}"/>
    <cellStyle name="40% - Accent4 10 3 3 2" xfId="20073" xr:uid="{5D16E650-59B2-4B53-ABC4-DE063F679DDB}"/>
    <cellStyle name="40% - Accent4 10 3 4" xfId="20074" xr:uid="{7404DAD6-C421-442F-BFDA-AF6656F1D66B}"/>
    <cellStyle name="40% - Accent4 10 3 4 2" xfId="20075" xr:uid="{DDA97281-3220-465D-8FCD-F3DDF01D2029}"/>
    <cellStyle name="40% - Accent4 10 3 5" xfId="20076" xr:uid="{93D4657C-B73E-48B7-8C7D-F2FEB41CAA93}"/>
    <cellStyle name="40% - Accent4 10 3 5 2" xfId="20077" xr:uid="{B447F31B-A6DF-44F3-BCB3-22C1CE451C20}"/>
    <cellStyle name="40% - Accent4 10 3 6" xfId="20078" xr:uid="{D7944171-347F-484E-A8C5-444E9692C2D2}"/>
    <cellStyle name="40% - Accent4 10 4" xfId="20079" xr:uid="{768380FC-D749-4F27-8A2D-A078F795B680}"/>
    <cellStyle name="40% - Accent4 10 4 2" xfId="20080" xr:uid="{C933181B-DBE9-48F0-A89D-443155198647}"/>
    <cellStyle name="40% - Accent4 10 4 2 2" xfId="20081" xr:uid="{40BC0752-B81A-41D8-9F59-D752F5632C39}"/>
    <cellStyle name="40% - Accent4 10 4 3" xfId="20082" xr:uid="{61F42FF5-8E89-437C-8B58-AFBF6D7326F3}"/>
    <cellStyle name="40% - Accent4 10 4 3 2" xfId="20083" xr:uid="{056A3281-1991-42D3-B4B1-36CF1054C9D7}"/>
    <cellStyle name="40% - Accent4 10 4 4" xfId="20084" xr:uid="{85942328-F169-4C6E-B7A3-806E0E6EA6C4}"/>
    <cellStyle name="40% - Accent4 10 5" xfId="20085" xr:uid="{E57477AA-64D9-460F-B4F2-B54ED1BA8DE4}"/>
    <cellStyle name="40% - Accent4 10 5 2" xfId="20086" xr:uid="{A89B2968-F3AF-4B6E-9DF7-147713991ECF}"/>
    <cellStyle name="40% - Accent4 10 6" xfId="20087" xr:uid="{E1EC3B3A-8AA4-4014-BC79-B801A721D1C3}"/>
    <cellStyle name="40% - Accent4 10 6 2" xfId="20088" xr:uid="{D6FA1632-5F5F-4D78-8679-FE919B8049AA}"/>
    <cellStyle name="40% - Accent4 10 7" xfId="20089" xr:uid="{DEF9A60D-9DA1-466F-8335-74DA0F20D64F}"/>
    <cellStyle name="40% - Accent4 10 7 2" xfId="20090" xr:uid="{E2401C6A-C32D-4606-B795-374574B035E6}"/>
    <cellStyle name="40% - Accent4 10 8" xfId="20091" xr:uid="{7C5C266A-3BC4-4465-A2EB-6F6201843FDE}"/>
    <cellStyle name="40% - Accent4 10 8 2" xfId="20092" xr:uid="{A515DC36-8FC9-403F-B869-2655482DFBC0}"/>
    <cellStyle name="40% - Accent4 10 9" xfId="20093" xr:uid="{7085646E-A753-4D81-ABCD-92D874954A30}"/>
    <cellStyle name="40% - Accent4 10 9 2" xfId="20094" xr:uid="{F2CEF09C-53E8-43DB-A074-55E145002C35}"/>
    <cellStyle name="40% - Accent4 11" xfId="20095" xr:uid="{AFC51816-A29D-46EA-B783-6F01F80F1BF8}"/>
    <cellStyle name="40% - Accent4 11 10" xfId="20096" xr:uid="{ED2CDAB8-5B06-45D8-ACAF-D27F7BBB204D}"/>
    <cellStyle name="40% - Accent4 11 2" xfId="20097" xr:uid="{BE00662D-8ADD-4B22-A4CC-AEB7ACA8FF5C}"/>
    <cellStyle name="40% - Accent4 11 2 2" xfId="20098" xr:uid="{822960E4-B5C1-4841-B416-E9F106888684}"/>
    <cellStyle name="40% - Accent4 11 2 2 2" xfId="20099" xr:uid="{B1AED4E3-2B29-484E-8608-123BD05D4314}"/>
    <cellStyle name="40% - Accent4 11 2 2 2 2" xfId="20100" xr:uid="{5B948C80-3FB5-4CC7-AAB3-15756DAA9E64}"/>
    <cellStyle name="40% - Accent4 11 2 2 3" xfId="20101" xr:uid="{7A3466F4-AFE5-460D-AB1F-639FCF8F196D}"/>
    <cellStyle name="40% - Accent4 11 2 2 3 2" xfId="20102" xr:uid="{CAE02BEA-E41B-4B16-946C-54CF541C6AD6}"/>
    <cellStyle name="40% - Accent4 11 2 2 4" xfId="20103" xr:uid="{760FA221-138E-453F-84B8-FEB575F66E46}"/>
    <cellStyle name="40% - Accent4 11 2 3" xfId="20104" xr:uid="{449C6BE8-683B-4FBC-B616-EB1938DB76F0}"/>
    <cellStyle name="40% - Accent4 11 2 3 2" xfId="20105" xr:uid="{71E3B61D-F7EE-4DBC-B017-6705CF81B42F}"/>
    <cellStyle name="40% - Accent4 11 2 4" xfId="20106" xr:uid="{25E87875-D812-4E2A-AA03-F52078274C5A}"/>
    <cellStyle name="40% - Accent4 11 2 4 2" xfId="20107" xr:uid="{59CAB2E2-8DF0-40DA-B7D9-401F2E8403F3}"/>
    <cellStyle name="40% - Accent4 11 2 5" xfId="20108" xr:uid="{1F512AAA-0C4B-46CF-8D41-71B90EEAAE2B}"/>
    <cellStyle name="40% - Accent4 11 2 5 2" xfId="20109" xr:uid="{87FEB0CC-ACDA-4C56-84A0-0468D9B1AB6A}"/>
    <cellStyle name="40% - Accent4 11 2 6" xfId="20110" xr:uid="{E181281A-102C-4EB4-BC75-5DCD58ABD9E2}"/>
    <cellStyle name="40% - Accent4 11 2 6 2" xfId="20111" xr:uid="{91E04F03-056F-4F0A-B092-E5B439CDB201}"/>
    <cellStyle name="40% - Accent4 11 2 7" xfId="20112" xr:uid="{C508995E-0891-4794-8CE2-6A63438DB19B}"/>
    <cellStyle name="40% - Accent4 11 2 7 2" xfId="20113" xr:uid="{8A6CDCED-6E09-4DF0-BC3B-ADE9C09ABF33}"/>
    <cellStyle name="40% - Accent4 11 2 8" xfId="20114" xr:uid="{5DA0E1D0-2807-46B8-A802-996AEEAF5212}"/>
    <cellStyle name="40% - Accent4 11 3" xfId="20115" xr:uid="{04E9EC00-2021-47D8-BD56-206BF8A1EB46}"/>
    <cellStyle name="40% - Accent4 11 3 2" xfId="20116" xr:uid="{A7ED90AC-9FCB-43A9-B91E-B0A6BD40F738}"/>
    <cellStyle name="40% - Accent4 11 3 2 2" xfId="20117" xr:uid="{EBD0F333-5203-47FF-90CE-C5DE2AFA893B}"/>
    <cellStyle name="40% - Accent4 11 3 2 2 2" xfId="20118" xr:uid="{C10850C8-092E-4D2F-BE1B-227B2D0C16C3}"/>
    <cellStyle name="40% - Accent4 11 3 2 3" xfId="20119" xr:uid="{43BB0D1A-D4D4-44A9-BEB9-CD62C4AC424D}"/>
    <cellStyle name="40% - Accent4 11 3 2 3 2" xfId="20120" xr:uid="{84BD0C31-E21B-46CC-AA3C-5C07C0059FDB}"/>
    <cellStyle name="40% - Accent4 11 3 2 4" xfId="20121" xr:uid="{3AAAB752-7561-47AE-A044-C6F58EA38B94}"/>
    <cellStyle name="40% - Accent4 11 3 3" xfId="20122" xr:uid="{F9244AC7-27E5-4DCE-A58F-4A87D066C7DB}"/>
    <cellStyle name="40% - Accent4 11 3 3 2" xfId="20123" xr:uid="{41B7B42D-890B-4F16-BF25-FE931B0B388F}"/>
    <cellStyle name="40% - Accent4 11 3 4" xfId="20124" xr:uid="{E29919E6-5330-4EA2-A592-69D812AF2083}"/>
    <cellStyle name="40% - Accent4 11 3 4 2" xfId="20125" xr:uid="{9D77B3B1-E841-4166-ADB8-20AB3B447523}"/>
    <cellStyle name="40% - Accent4 11 3 5" xfId="20126" xr:uid="{C51D123A-4DCF-4E29-8867-B71117544034}"/>
    <cellStyle name="40% - Accent4 11 3 5 2" xfId="20127" xr:uid="{C9532E47-46C0-46A3-B50F-C254F3BA5931}"/>
    <cellStyle name="40% - Accent4 11 3 6" xfId="20128" xr:uid="{3E4863E4-5C86-45A2-82CE-5FD383DC9949}"/>
    <cellStyle name="40% - Accent4 11 4" xfId="20129" xr:uid="{90936A9B-6835-49C2-AA4A-88C679BA6E07}"/>
    <cellStyle name="40% - Accent4 11 4 2" xfId="20130" xr:uid="{45979DCB-727F-4A73-99FA-AE5FF1C49904}"/>
    <cellStyle name="40% - Accent4 11 4 2 2" xfId="20131" xr:uid="{50941C2D-536B-4A8A-BFF4-8AAE06947705}"/>
    <cellStyle name="40% - Accent4 11 4 3" xfId="20132" xr:uid="{3DF408E5-7E9C-4636-9641-9FAC65FB75F5}"/>
    <cellStyle name="40% - Accent4 11 4 3 2" xfId="20133" xr:uid="{E6964942-25DA-4B5C-A682-9EBD401B6292}"/>
    <cellStyle name="40% - Accent4 11 4 4" xfId="20134" xr:uid="{16DD1AA1-C7A6-4104-9D89-D542838A98BC}"/>
    <cellStyle name="40% - Accent4 11 5" xfId="20135" xr:uid="{2431EA62-B99F-44F5-9B59-C13E294B9999}"/>
    <cellStyle name="40% - Accent4 11 5 2" xfId="20136" xr:uid="{AC85D551-FF04-4C70-BE63-9E1236253807}"/>
    <cellStyle name="40% - Accent4 11 6" xfId="20137" xr:uid="{9D0C0C34-E0E7-4189-853D-7AC3C74A10AF}"/>
    <cellStyle name="40% - Accent4 11 6 2" xfId="20138" xr:uid="{AF716A2C-1FC3-4F05-BC90-EB7C20F2622B}"/>
    <cellStyle name="40% - Accent4 11 7" xfId="20139" xr:uid="{671003D8-AEEB-4B37-BEFA-07929E98A36C}"/>
    <cellStyle name="40% - Accent4 11 7 2" xfId="20140" xr:uid="{E69F56B2-5883-4029-857D-5113A73F2A1A}"/>
    <cellStyle name="40% - Accent4 11 8" xfId="20141" xr:uid="{10BE8CD4-6DAE-4B3B-8B62-23CC7B729D07}"/>
    <cellStyle name="40% - Accent4 11 8 2" xfId="20142" xr:uid="{6C260467-5FB7-457E-AD64-596F5A8D79E3}"/>
    <cellStyle name="40% - Accent4 11 9" xfId="20143" xr:uid="{37B4C14D-0A77-4635-A1F6-9F02DA65BCBC}"/>
    <cellStyle name="40% - Accent4 11 9 2" xfId="20144" xr:uid="{50336597-BC0D-4E53-A5AB-A418B3859889}"/>
    <cellStyle name="40% - Accent4 12" xfId="20145" xr:uid="{831BD664-EE6B-4C98-9E81-3C7275674A38}"/>
    <cellStyle name="40% - Accent4 12 10" xfId="20146" xr:uid="{159AAB22-B1D6-4FB5-A123-B5C5148C1C5A}"/>
    <cellStyle name="40% - Accent4 12 2" xfId="20147" xr:uid="{964DE9B8-A97C-4DEA-8A47-00796C4F9323}"/>
    <cellStyle name="40% - Accent4 12 2 2" xfId="20148" xr:uid="{0ABD5A83-3886-448F-AC15-4828DF17EB01}"/>
    <cellStyle name="40% - Accent4 12 2 2 2" xfId="20149" xr:uid="{A1F6A891-DF2A-4AEA-8EB7-544AAC3ACD45}"/>
    <cellStyle name="40% - Accent4 12 2 2 2 2" xfId="20150" xr:uid="{3638AF80-BA86-44C9-9B3D-900277E59EC9}"/>
    <cellStyle name="40% - Accent4 12 2 2 3" xfId="20151" xr:uid="{F1FEF0CB-F206-4A81-84C8-FADD33ED18A5}"/>
    <cellStyle name="40% - Accent4 12 2 2 3 2" xfId="20152" xr:uid="{12E60CED-DC50-47D7-BFDE-23520CD6FC83}"/>
    <cellStyle name="40% - Accent4 12 2 2 4" xfId="20153" xr:uid="{E3A90AE1-A3A8-455A-972A-BA8ED18BFFBA}"/>
    <cellStyle name="40% - Accent4 12 2 3" xfId="20154" xr:uid="{F2E74F0C-FDD6-4AFA-9E4D-1313B0864F39}"/>
    <cellStyle name="40% - Accent4 12 2 3 2" xfId="20155" xr:uid="{19DE0936-C93B-473D-B49A-26DE31EA4A28}"/>
    <cellStyle name="40% - Accent4 12 2 4" xfId="20156" xr:uid="{7B143B0A-985C-4FE6-8D4A-8F02D5664821}"/>
    <cellStyle name="40% - Accent4 12 2 4 2" xfId="20157" xr:uid="{BE271452-AD45-4347-A539-B4298C1EDAFB}"/>
    <cellStyle name="40% - Accent4 12 2 5" xfId="20158" xr:uid="{45BCFD29-F43F-47D5-B8DB-D76A56059A2C}"/>
    <cellStyle name="40% - Accent4 12 2 5 2" xfId="20159" xr:uid="{C400EDE6-B5FD-4987-88C7-207D28282BA1}"/>
    <cellStyle name="40% - Accent4 12 2 6" xfId="20160" xr:uid="{92213B0D-5C8B-4B09-8FB7-57506DAB4275}"/>
    <cellStyle name="40% - Accent4 12 2 6 2" xfId="20161" xr:uid="{9272DB8E-4DD7-47DC-BA54-19EF90B2650B}"/>
    <cellStyle name="40% - Accent4 12 2 7" xfId="20162" xr:uid="{D5049FF7-1DBE-45AD-8C6B-381EB44CB965}"/>
    <cellStyle name="40% - Accent4 12 2 7 2" xfId="20163" xr:uid="{00FAC3D3-6963-4387-9819-16E424069E87}"/>
    <cellStyle name="40% - Accent4 12 2 8" xfId="20164" xr:uid="{86DF4715-231B-4DA0-8D48-57FC9CA87B99}"/>
    <cellStyle name="40% - Accent4 12 3" xfId="20165" xr:uid="{BD22454F-34FB-424D-AEE4-63C68C7E80FB}"/>
    <cellStyle name="40% - Accent4 12 3 2" xfId="20166" xr:uid="{3D34466F-240D-4ED7-97E7-48687E21E42F}"/>
    <cellStyle name="40% - Accent4 12 3 2 2" xfId="20167" xr:uid="{21DE488B-B09D-44AA-B82F-D67A5EC4F0EC}"/>
    <cellStyle name="40% - Accent4 12 3 2 2 2" xfId="20168" xr:uid="{31F21CCC-0B3D-4E91-820E-9F0A63D8FA77}"/>
    <cellStyle name="40% - Accent4 12 3 2 3" xfId="20169" xr:uid="{439EBF93-58E3-4387-BB59-257DB91A991D}"/>
    <cellStyle name="40% - Accent4 12 3 2 3 2" xfId="20170" xr:uid="{0F54481C-AC7B-4362-83AC-37B23E11B0BC}"/>
    <cellStyle name="40% - Accent4 12 3 2 4" xfId="20171" xr:uid="{829BEDD7-C471-4B97-99E2-E9D793DDD82A}"/>
    <cellStyle name="40% - Accent4 12 3 3" xfId="20172" xr:uid="{E3E70C29-35F3-4B74-931C-7AB5876070D4}"/>
    <cellStyle name="40% - Accent4 12 3 3 2" xfId="20173" xr:uid="{A12654A7-3A96-419C-9B88-085744E4A4BF}"/>
    <cellStyle name="40% - Accent4 12 3 4" xfId="20174" xr:uid="{59D0F776-1ECC-46F6-90AA-F6D5D224F6C2}"/>
    <cellStyle name="40% - Accent4 12 3 4 2" xfId="20175" xr:uid="{D9B3AC2A-D9A5-49B3-9E2E-EE92AB82B370}"/>
    <cellStyle name="40% - Accent4 12 3 5" xfId="20176" xr:uid="{9F9AFDD8-EACC-4BE0-97A6-952FE8A0C19D}"/>
    <cellStyle name="40% - Accent4 12 3 5 2" xfId="20177" xr:uid="{850BBCB3-4EF5-48F6-B25A-47E4CE5E44E1}"/>
    <cellStyle name="40% - Accent4 12 3 6" xfId="20178" xr:uid="{366929D0-30BB-4728-86E5-4E4894338E23}"/>
    <cellStyle name="40% - Accent4 12 4" xfId="20179" xr:uid="{13A2D32B-72EE-4F19-BFE4-48147D3D811B}"/>
    <cellStyle name="40% - Accent4 12 4 2" xfId="20180" xr:uid="{F8BAC54A-6EE8-4946-820E-D769D77F61D9}"/>
    <cellStyle name="40% - Accent4 12 4 2 2" xfId="20181" xr:uid="{BA36D0F7-C84E-457E-9A09-751616C5B364}"/>
    <cellStyle name="40% - Accent4 12 4 3" xfId="20182" xr:uid="{A803DDCD-46F9-4BC2-8375-AD1762959DF2}"/>
    <cellStyle name="40% - Accent4 12 4 3 2" xfId="20183" xr:uid="{2F28E7B6-7A33-4BCE-9BFF-3770C3840B44}"/>
    <cellStyle name="40% - Accent4 12 4 4" xfId="20184" xr:uid="{4B10A026-BF48-4C96-9CB4-E0DAE392F6A9}"/>
    <cellStyle name="40% - Accent4 12 5" xfId="20185" xr:uid="{207A374E-8CA6-4C4D-8B18-CFEAE0DEB18B}"/>
    <cellStyle name="40% - Accent4 12 5 2" xfId="20186" xr:uid="{15908F19-4840-48FC-BFF4-F580E9E506B6}"/>
    <cellStyle name="40% - Accent4 12 6" xfId="20187" xr:uid="{3411B754-6CA5-4CE0-835B-CDE3AD655509}"/>
    <cellStyle name="40% - Accent4 12 6 2" xfId="20188" xr:uid="{6A7FC4B8-DB20-4817-9C9E-2676695D17C9}"/>
    <cellStyle name="40% - Accent4 12 7" xfId="20189" xr:uid="{125B1B27-3534-4867-AEDA-0D125B90957F}"/>
    <cellStyle name="40% - Accent4 12 7 2" xfId="20190" xr:uid="{02BEB670-B112-4A79-A12A-8046D2A69E21}"/>
    <cellStyle name="40% - Accent4 12 8" xfId="20191" xr:uid="{91139C8A-B11C-4511-9D87-FC1915BCE394}"/>
    <cellStyle name="40% - Accent4 12 8 2" xfId="20192" xr:uid="{3B5BDA9F-C3BD-4901-9E8B-E9F64BD1100D}"/>
    <cellStyle name="40% - Accent4 12 9" xfId="20193" xr:uid="{52BE4D15-6762-454E-BBA7-8D518F84498C}"/>
    <cellStyle name="40% - Accent4 12 9 2" xfId="20194" xr:uid="{EFEF7AB0-0305-4FA1-B99A-98990DD166F4}"/>
    <cellStyle name="40% - Accent4 13" xfId="20195" xr:uid="{4CA7B3E4-9072-4DE6-8F1A-9B3167678E4A}"/>
    <cellStyle name="40% - Accent4 13 10" xfId="20196" xr:uid="{409CBDEB-669B-4C8E-98FF-B850016B04E3}"/>
    <cellStyle name="40% - Accent4 13 2" xfId="20197" xr:uid="{E5447838-D3F1-49CC-BD7E-95E9B7D26633}"/>
    <cellStyle name="40% - Accent4 13 2 2" xfId="20198" xr:uid="{43FDC893-A4B8-4EA0-BEF0-50F8E8D68297}"/>
    <cellStyle name="40% - Accent4 13 2 2 2" xfId="20199" xr:uid="{8BFCE9AA-CB7A-4DD7-97A7-00BFD46CAFD0}"/>
    <cellStyle name="40% - Accent4 13 2 2 2 2" xfId="20200" xr:uid="{2D15263C-2B99-4E72-9294-B6AE4996FD54}"/>
    <cellStyle name="40% - Accent4 13 2 2 3" xfId="20201" xr:uid="{8FD117FF-19CE-45D9-AC4F-510756F8B339}"/>
    <cellStyle name="40% - Accent4 13 2 2 3 2" xfId="20202" xr:uid="{19C91F60-6483-4AF5-9F50-D31861A5931F}"/>
    <cellStyle name="40% - Accent4 13 2 2 4" xfId="20203" xr:uid="{471FE0D2-A2A4-4094-970F-6C91292E77A2}"/>
    <cellStyle name="40% - Accent4 13 2 3" xfId="20204" xr:uid="{20794D03-7272-4FDE-8091-3F0B61C08295}"/>
    <cellStyle name="40% - Accent4 13 2 3 2" xfId="20205" xr:uid="{1DDFE024-9318-427E-B6AD-A741C8C2EA84}"/>
    <cellStyle name="40% - Accent4 13 2 4" xfId="20206" xr:uid="{09BE8A6C-BF12-4A1D-9BCB-7E2A5A3B59E6}"/>
    <cellStyle name="40% - Accent4 13 2 4 2" xfId="20207" xr:uid="{6D105A46-C6E0-42E4-BAFD-905AB727E160}"/>
    <cellStyle name="40% - Accent4 13 2 5" xfId="20208" xr:uid="{4F6CBF81-C089-4A68-98C1-BD947283E023}"/>
    <cellStyle name="40% - Accent4 13 2 5 2" xfId="20209" xr:uid="{CF4A99A8-E567-4A3F-A47C-99ADB5B8DFFF}"/>
    <cellStyle name="40% - Accent4 13 2 6" xfId="20210" xr:uid="{8F08B578-C972-4D85-BE34-69A515E148CD}"/>
    <cellStyle name="40% - Accent4 13 2 6 2" xfId="20211" xr:uid="{B5EB739A-66CF-4167-B70A-B74E58DCAEF2}"/>
    <cellStyle name="40% - Accent4 13 2 7" xfId="20212" xr:uid="{3C940510-4981-4AE5-8B9C-CC01046CD1B7}"/>
    <cellStyle name="40% - Accent4 13 2 7 2" xfId="20213" xr:uid="{034F8CE2-1373-48D4-99E1-69CF1514A9DD}"/>
    <cellStyle name="40% - Accent4 13 2 8" xfId="20214" xr:uid="{19629876-A3BF-4F05-B545-69489742AE8B}"/>
    <cellStyle name="40% - Accent4 13 3" xfId="20215" xr:uid="{1BEB51D2-C7EF-4682-B409-EE3A79A5B1D5}"/>
    <cellStyle name="40% - Accent4 13 3 2" xfId="20216" xr:uid="{285BE133-426A-4ED7-8EB7-69BE2A5395D8}"/>
    <cellStyle name="40% - Accent4 13 3 2 2" xfId="20217" xr:uid="{691FC5A8-D996-42F0-B1C9-08287220DC86}"/>
    <cellStyle name="40% - Accent4 13 3 2 2 2" xfId="20218" xr:uid="{A52C2904-CF83-4054-A489-0F1B17382BDD}"/>
    <cellStyle name="40% - Accent4 13 3 2 3" xfId="20219" xr:uid="{A73794C4-601A-4F96-BDEF-DEA2C552AB8A}"/>
    <cellStyle name="40% - Accent4 13 3 2 3 2" xfId="20220" xr:uid="{87D7DDD5-6136-4911-BF2B-A39D7779A4D1}"/>
    <cellStyle name="40% - Accent4 13 3 2 4" xfId="20221" xr:uid="{190717A8-EE46-4B01-B92D-37290D7CCD40}"/>
    <cellStyle name="40% - Accent4 13 3 3" xfId="20222" xr:uid="{02FA663E-D09F-4F08-AB10-0A8429993D89}"/>
    <cellStyle name="40% - Accent4 13 3 3 2" xfId="20223" xr:uid="{2F650E91-1F26-4D9F-B2C2-8AE609D3B9C5}"/>
    <cellStyle name="40% - Accent4 13 3 4" xfId="20224" xr:uid="{C043D889-14D7-44F3-A2B2-2224B7DB19A6}"/>
    <cellStyle name="40% - Accent4 13 3 4 2" xfId="20225" xr:uid="{06BC0677-698D-4D04-B663-5385593C29D7}"/>
    <cellStyle name="40% - Accent4 13 3 5" xfId="20226" xr:uid="{5C132BE5-CD69-4D3D-8662-584F9BCE9533}"/>
    <cellStyle name="40% - Accent4 13 3 5 2" xfId="20227" xr:uid="{CB204B6B-52FA-4752-8911-64C694BF27A2}"/>
    <cellStyle name="40% - Accent4 13 3 6" xfId="20228" xr:uid="{198BCAA3-72B8-48C0-A983-10A7C3465C89}"/>
    <cellStyle name="40% - Accent4 13 4" xfId="20229" xr:uid="{B1F8E8A2-2B2C-4424-B1A5-304B828CB055}"/>
    <cellStyle name="40% - Accent4 13 4 2" xfId="20230" xr:uid="{A082231D-F1CA-49DF-BB53-0F9B9AE16369}"/>
    <cellStyle name="40% - Accent4 13 4 2 2" xfId="20231" xr:uid="{F767037F-3B45-4955-BAFA-759EBAC57AC3}"/>
    <cellStyle name="40% - Accent4 13 4 3" xfId="20232" xr:uid="{28EA0E9C-5AD4-4701-99AF-C735D17547A1}"/>
    <cellStyle name="40% - Accent4 13 4 3 2" xfId="20233" xr:uid="{7EE1F66B-340A-42E3-A6FF-DC8304F6E5AC}"/>
    <cellStyle name="40% - Accent4 13 4 4" xfId="20234" xr:uid="{3F1B9CFE-93A1-40C2-AE26-D1D6D52E7202}"/>
    <cellStyle name="40% - Accent4 13 5" xfId="20235" xr:uid="{1020C204-9C8F-490D-9AD3-38803F4A8BC3}"/>
    <cellStyle name="40% - Accent4 13 5 2" xfId="20236" xr:uid="{B49D11FF-A631-4641-90C7-FCBA6194D33C}"/>
    <cellStyle name="40% - Accent4 13 6" xfId="20237" xr:uid="{6675A5BE-399A-4B7F-A382-7037B6A4E639}"/>
    <cellStyle name="40% - Accent4 13 6 2" xfId="20238" xr:uid="{F5FF59F1-4B9D-4E40-9D68-9EF818393E73}"/>
    <cellStyle name="40% - Accent4 13 7" xfId="20239" xr:uid="{27E8389F-ADE0-4B7D-9848-297C2F771346}"/>
    <cellStyle name="40% - Accent4 13 7 2" xfId="20240" xr:uid="{E06D5ABC-9230-41A4-A2B9-D5729641763B}"/>
    <cellStyle name="40% - Accent4 13 8" xfId="20241" xr:uid="{FA58D090-89D1-4971-A80C-7E7C19A1FCA3}"/>
    <cellStyle name="40% - Accent4 13 8 2" xfId="20242" xr:uid="{B9C478F1-1CA1-431B-B0D8-DD0A6C5B2801}"/>
    <cellStyle name="40% - Accent4 13 9" xfId="20243" xr:uid="{479B55CA-3A95-447E-856A-716A58D14EEF}"/>
    <cellStyle name="40% - Accent4 13 9 2" xfId="20244" xr:uid="{EE461EDD-C185-43CD-A15D-DED7EFD0B555}"/>
    <cellStyle name="40% - Accent4 14" xfId="20245" xr:uid="{DB381CB2-72A2-444D-BEFC-F3A1A7CD0ABE}"/>
    <cellStyle name="40% - Accent4 14 10" xfId="20246" xr:uid="{FF647504-FB92-4959-BE2F-34B138A5D2B5}"/>
    <cellStyle name="40% - Accent4 14 2" xfId="20247" xr:uid="{F583B348-793E-402F-85F5-7E2E1794D584}"/>
    <cellStyle name="40% - Accent4 14 2 2" xfId="20248" xr:uid="{18E8F021-1801-4A0E-8657-2EFFBC8A58EB}"/>
    <cellStyle name="40% - Accent4 14 2 2 2" xfId="20249" xr:uid="{8B7E6154-1D4F-47DE-A485-E13BBBE9E9E5}"/>
    <cellStyle name="40% - Accent4 14 2 2 2 2" xfId="20250" xr:uid="{B7A7665F-F81D-4884-9919-6860ED22BE4A}"/>
    <cellStyle name="40% - Accent4 14 2 2 3" xfId="20251" xr:uid="{D78A638D-B8A4-4370-BA90-21BD6450D0C8}"/>
    <cellStyle name="40% - Accent4 14 2 2 3 2" xfId="20252" xr:uid="{10F12CE9-08A5-44A6-94D3-0F5E13E4A818}"/>
    <cellStyle name="40% - Accent4 14 2 2 4" xfId="20253" xr:uid="{697902D4-B501-4DC6-9BF1-6DF32EF4203F}"/>
    <cellStyle name="40% - Accent4 14 2 3" xfId="20254" xr:uid="{664B0D75-C506-48D5-B1CC-03A108EE2CF4}"/>
    <cellStyle name="40% - Accent4 14 2 3 2" xfId="20255" xr:uid="{DF4D6B0D-76D2-4E1F-A282-9D0893885949}"/>
    <cellStyle name="40% - Accent4 14 2 4" xfId="20256" xr:uid="{235C2923-25BB-438F-9CC7-D8789F5396E8}"/>
    <cellStyle name="40% - Accent4 14 2 4 2" xfId="20257" xr:uid="{0E8596BA-7BF8-4D12-A4BE-1E1F49F10E17}"/>
    <cellStyle name="40% - Accent4 14 2 5" xfId="20258" xr:uid="{0A01246D-62CB-4A4D-8DD4-D33C40D51392}"/>
    <cellStyle name="40% - Accent4 14 2 5 2" xfId="20259" xr:uid="{25A08951-61B6-4058-BF2B-A46B59E30401}"/>
    <cellStyle name="40% - Accent4 14 2 6" xfId="20260" xr:uid="{436C8B10-2524-4463-BA0E-17B74A62D142}"/>
    <cellStyle name="40% - Accent4 14 2 6 2" xfId="20261" xr:uid="{901AB7EB-DC3D-40CD-9214-4174E036722D}"/>
    <cellStyle name="40% - Accent4 14 2 7" xfId="20262" xr:uid="{691C0EA8-DCB6-41B9-B611-1099BC096C34}"/>
    <cellStyle name="40% - Accent4 14 2 7 2" xfId="20263" xr:uid="{BF40FC00-09EF-4EED-AAE0-650026EAE697}"/>
    <cellStyle name="40% - Accent4 14 2 8" xfId="20264" xr:uid="{6C4D4FC6-B9A2-455B-813A-2452B28A1409}"/>
    <cellStyle name="40% - Accent4 14 3" xfId="20265" xr:uid="{803C1B6E-0533-4BF7-BBFF-A041EBE72C71}"/>
    <cellStyle name="40% - Accent4 14 3 2" xfId="20266" xr:uid="{C5789B3F-54CF-4256-B0B8-4F4AC2CF420E}"/>
    <cellStyle name="40% - Accent4 14 3 2 2" xfId="20267" xr:uid="{2BF2B4D1-7C1F-4E34-9805-3852C156476E}"/>
    <cellStyle name="40% - Accent4 14 3 2 2 2" xfId="20268" xr:uid="{76CBB780-4DE4-4B37-ACAE-DDEA5BD12317}"/>
    <cellStyle name="40% - Accent4 14 3 2 3" xfId="20269" xr:uid="{5209AD5D-F8CB-471D-B577-0448C5CB10C3}"/>
    <cellStyle name="40% - Accent4 14 3 2 3 2" xfId="20270" xr:uid="{1CE9D290-0C2A-4837-9DBA-CBF0EE9A5CBE}"/>
    <cellStyle name="40% - Accent4 14 3 2 4" xfId="20271" xr:uid="{5B79F074-1417-40DF-B490-7CFB20AE297D}"/>
    <cellStyle name="40% - Accent4 14 3 3" xfId="20272" xr:uid="{479424DC-FB1B-4D74-A1D1-31FB6D5C26D6}"/>
    <cellStyle name="40% - Accent4 14 3 3 2" xfId="20273" xr:uid="{77064BC1-BEA7-472C-9875-C3D10334AE55}"/>
    <cellStyle name="40% - Accent4 14 3 4" xfId="20274" xr:uid="{1B9A9D92-9BEF-45EE-8276-0F4884D0A350}"/>
    <cellStyle name="40% - Accent4 14 3 4 2" xfId="20275" xr:uid="{8ADE3B65-4666-48B3-83AA-D0C97CFDA06F}"/>
    <cellStyle name="40% - Accent4 14 3 5" xfId="20276" xr:uid="{1A813971-7E43-41C0-9713-B288C2035B2E}"/>
    <cellStyle name="40% - Accent4 14 3 5 2" xfId="20277" xr:uid="{A564FFC6-EA7C-480F-A27C-86358D639A27}"/>
    <cellStyle name="40% - Accent4 14 3 6" xfId="20278" xr:uid="{DD3B005F-1487-4F97-94DF-F351468DBE74}"/>
    <cellStyle name="40% - Accent4 14 4" xfId="20279" xr:uid="{20F97679-432D-4682-A4D0-2BD7C9408DB2}"/>
    <cellStyle name="40% - Accent4 14 4 2" xfId="20280" xr:uid="{1ACE7F35-AC21-4CEC-8EC4-4CAF2725A3C7}"/>
    <cellStyle name="40% - Accent4 14 4 2 2" xfId="20281" xr:uid="{BE853540-4ADA-42A7-890C-6945AC129001}"/>
    <cellStyle name="40% - Accent4 14 4 3" xfId="20282" xr:uid="{3AFE6803-B8E4-4AA8-9EBF-612CADE01AD0}"/>
    <cellStyle name="40% - Accent4 14 4 3 2" xfId="20283" xr:uid="{4F618918-005A-45A1-B0AA-EAAD2405ECC5}"/>
    <cellStyle name="40% - Accent4 14 4 4" xfId="20284" xr:uid="{00092640-038A-400A-8F60-FC67902D9E3C}"/>
    <cellStyle name="40% - Accent4 14 5" xfId="20285" xr:uid="{2084EEA1-1AFD-4456-978B-B9C0FB9653F0}"/>
    <cellStyle name="40% - Accent4 14 5 2" xfId="20286" xr:uid="{75229D02-7ADE-4D22-9E2A-9A0286BD6522}"/>
    <cellStyle name="40% - Accent4 14 6" xfId="20287" xr:uid="{32F98366-305E-4284-B7E1-63F4987A5CBF}"/>
    <cellStyle name="40% - Accent4 14 6 2" xfId="20288" xr:uid="{1A06F596-B936-469E-8812-3A38EED44E67}"/>
    <cellStyle name="40% - Accent4 14 7" xfId="20289" xr:uid="{DC1F0410-2C7D-4414-BE60-AF625D9B020B}"/>
    <cellStyle name="40% - Accent4 14 7 2" xfId="20290" xr:uid="{5635A555-7148-4E46-B8BE-3F0C749B725C}"/>
    <cellStyle name="40% - Accent4 14 8" xfId="20291" xr:uid="{60605429-BE72-45D7-9B34-B922981CABFC}"/>
    <cellStyle name="40% - Accent4 14 8 2" xfId="20292" xr:uid="{5207BBB7-5244-4AAC-A644-FD93AAA2D6EF}"/>
    <cellStyle name="40% - Accent4 14 9" xfId="20293" xr:uid="{73A80018-DF2C-4B55-981D-71D33DD1C0E6}"/>
    <cellStyle name="40% - Accent4 14 9 2" xfId="20294" xr:uid="{CA18CDCD-3B4E-43C3-9438-094F45A78027}"/>
    <cellStyle name="40% - Accent4 15" xfId="20295" xr:uid="{4C09B7B4-45F9-4872-B6A5-BC701752EDF6}"/>
    <cellStyle name="40% - Accent4 15 10" xfId="20296" xr:uid="{AC4E3976-F7DC-4421-A9C6-7DB70613F865}"/>
    <cellStyle name="40% - Accent4 15 2" xfId="20297" xr:uid="{200ED498-46A4-4541-8613-047AC6F91ACD}"/>
    <cellStyle name="40% - Accent4 15 2 2" xfId="20298" xr:uid="{012D94CF-04EF-4357-B8A2-321A0C183654}"/>
    <cellStyle name="40% - Accent4 15 2 2 2" xfId="20299" xr:uid="{A1C36A57-F78F-4006-9F80-7F2D2AD41CFF}"/>
    <cellStyle name="40% - Accent4 15 2 2 2 2" xfId="20300" xr:uid="{1D47B111-6EF0-4AE9-B12C-CEAAD0EC9105}"/>
    <cellStyle name="40% - Accent4 15 2 2 3" xfId="20301" xr:uid="{C7FC1A91-E02C-42C9-B218-A28D3E33A2F1}"/>
    <cellStyle name="40% - Accent4 15 2 2 3 2" xfId="20302" xr:uid="{41579146-802C-4495-80B6-4D1531B31375}"/>
    <cellStyle name="40% - Accent4 15 2 2 4" xfId="20303" xr:uid="{33520F48-2B8D-4CA7-880E-332212EA8F09}"/>
    <cellStyle name="40% - Accent4 15 2 3" xfId="20304" xr:uid="{E5972450-DC97-4BDE-80EF-6C5587169DAC}"/>
    <cellStyle name="40% - Accent4 15 2 3 2" xfId="20305" xr:uid="{A0344ABC-A8A8-413F-A331-25ACACAAB310}"/>
    <cellStyle name="40% - Accent4 15 2 4" xfId="20306" xr:uid="{84181F0C-A35A-42F7-A409-8B2E97DFE0C2}"/>
    <cellStyle name="40% - Accent4 15 2 4 2" xfId="20307" xr:uid="{5AE97E59-F825-44E7-A17A-AEE75A654725}"/>
    <cellStyle name="40% - Accent4 15 2 5" xfId="20308" xr:uid="{E6F9D937-4A86-4800-B704-ACE6AA6A0AA8}"/>
    <cellStyle name="40% - Accent4 15 2 5 2" xfId="20309" xr:uid="{6C26A9AB-1C84-49CB-87CD-6D9127DC7158}"/>
    <cellStyle name="40% - Accent4 15 2 6" xfId="20310" xr:uid="{1C83AED3-21AD-45F2-BBCB-11927D953DAA}"/>
    <cellStyle name="40% - Accent4 15 2 6 2" xfId="20311" xr:uid="{EE8C8415-8546-44CA-A0DC-BFABCA6F92B4}"/>
    <cellStyle name="40% - Accent4 15 2 7" xfId="20312" xr:uid="{0A0EEE72-BA44-4396-9A6F-76FC42966EA1}"/>
    <cellStyle name="40% - Accent4 15 2 7 2" xfId="20313" xr:uid="{0CDA7C5B-D479-4417-A8E2-B78770162843}"/>
    <cellStyle name="40% - Accent4 15 2 8" xfId="20314" xr:uid="{F7A3972D-237E-468A-83FC-78BA774E71DA}"/>
    <cellStyle name="40% - Accent4 15 3" xfId="20315" xr:uid="{467557C0-B972-4414-9707-5837C74F60E8}"/>
    <cellStyle name="40% - Accent4 15 3 2" xfId="20316" xr:uid="{1342FA56-CB7B-4333-B96C-21441C17CD33}"/>
    <cellStyle name="40% - Accent4 15 3 2 2" xfId="20317" xr:uid="{5F917C78-D763-4F5B-A5AC-66AA7D19CEBD}"/>
    <cellStyle name="40% - Accent4 15 3 2 2 2" xfId="20318" xr:uid="{CB1C43AE-8085-480B-B618-982154B745E0}"/>
    <cellStyle name="40% - Accent4 15 3 2 3" xfId="20319" xr:uid="{C4FF02E7-6CE2-47A6-94DE-F3ABB713B407}"/>
    <cellStyle name="40% - Accent4 15 3 2 3 2" xfId="20320" xr:uid="{3077FEB3-1541-4CAF-8480-38157E0F7B85}"/>
    <cellStyle name="40% - Accent4 15 3 2 4" xfId="20321" xr:uid="{FE15556C-61A1-4128-AFCC-9C5E2EC4BD28}"/>
    <cellStyle name="40% - Accent4 15 3 3" xfId="20322" xr:uid="{1C4FD8D4-AFA2-45C9-B5F8-C05616EA4E17}"/>
    <cellStyle name="40% - Accent4 15 3 3 2" xfId="20323" xr:uid="{0A6E97D7-6F70-4D42-93E5-0A1EB501BA35}"/>
    <cellStyle name="40% - Accent4 15 3 4" xfId="20324" xr:uid="{2861D024-20BA-4499-9D4B-1270E4D5E8B3}"/>
    <cellStyle name="40% - Accent4 15 3 4 2" xfId="20325" xr:uid="{6A2BCF63-EA97-4BA3-AA6F-B0D93ABA7D12}"/>
    <cellStyle name="40% - Accent4 15 3 5" xfId="20326" xr:uid="{C68D362E-1DBC-4CC4-AD88-67B7672A0F82}"/>
    <cellStyle name="40% - Accent4 15 3 5 2" xfId="20327" xr:uid="{A95897CB-7ECB-49D4-BFF8-38A64C4D3C92}"/>
    <cellStyle name="40% - Accent4 15 3 6" xfId="20328" xr:uid="{965C1ECF-9A01-4F04-AEBC-C46F70CD23D3}"/>
    <cellStyle name="40% - Accent4 15 4" xfId="20329" xr:uid="{256FDA15-A30B-4399-A94B-E31695A698E4}"/>
    <cellStyle name="40% - Accent4 15 4 2" xfId="20330" xr:uid="{25F260A2-A706-48C6-B529-4353165F80F1}"/>
    <cellStyle name="40% - Accent4 15 4 2 2" xfId="20331" xr:uid="{E21BFAD1-23AD-42E5-8672-EF6E4CED11B7}"/>
    <cellStyle name="40% - Accent4 15 4 3" xfId="20332" xr:uid="{6889ACE0-E6F9-4ADD-B06B-3571EA292EDF}"/>
    <cellStyle name="40% - Accent4 15 4 3 2" xfId="20333" xr:uid="{03A57362-49C5-4DB0-8E24-02E2553AF93C}"/>
    <cellStyle name="40% - Accent4 15 4 4" xfId="20334" xr:uid="{1094C92D-6004-4F5F-9345-A6CBD51A490E}"/>
    <cellStyle name="40% - Accent4 15 5" xfId="20335" xr:uid="{4F0BFEDC-0FE7-469E-8FE4-4D04CDF439F0}"/>
    <cellStyle name="40% - Accent4 15 5 2" xfId="20336" xr:uid="{D9ADC75D-8505-4E2C-B62A-2EDBA572D3E6}"/>
    <cellStyle name="40% - Accent4 15 6" xfId="20337" xr:uid="{6E299EBA-DBC6-4B53-A26D-F4802AA440ED}"/>
    <cellStyle name="40% - Accent4 15 6 2" xfId="20338" xr:uid="{6BA88A64-2B48-4A5E-909E-6DECEF8A259A}"/>
    <cellStyle name="40% - Accent4 15 7" xfId="20339" xr:uid="{1272BA5F-30ED-4356-BD3C-5E4F9E2C280D}"/>
    <cellStyle name="40% - Accent4 15 7 2" xfId="20340" xr:uid="{552EC05F-28AD-4CCA-ABD6-0DC80BEF0F39}"/>
    <cellStyle name="40% - Accent4 15 8" xfId="20341" xr:uid="{398CB64A-241B-4A6F-A40C-D2909AD87A06}"/>
    <cellStyle name="40% - Accent4 15 8 2" xfId="20342" xr:uid="{72DE8C32-03B1-41ED-9EFC-AD3F2891CEF0}"/>
    <cellStyle name="40% - Accent4 15 9" xfId="20343" xr:uid="{E15E0C80-F8A7-404D-8C70-48D9DC505AD9}"/>
    <cellStyle name="40% - Accent4 15 9 2" xfId="20344" xr:uid="{0ACE28DC-BF6C-4AD1-9A44-59E61E3D479C}"/>
    <cellStyle name="40% - Accent4 16" xfId="20345" xr:uid="{0A04A0F5-5190-48B7-93E9-DC0725739983}"/>
    <cellStyle name="40% - Accent4 16 10" xfId="20346" xr:uid="{CC2CB179-2E2F-484F-9DDF-94F44FC3C5C9}"/>
    <cellStyle name="40% - Accent4 16 2" xfId="20347" xr:uid="{614B503F-160C-4852-AB68-89651B0FB9D3}"/>
    <cellStyle name="40% - Accent4 16 2 2" xfId="20348" xr:uid="{F31B3FFB-500F-4631-B82B-20DD1FFB2821}"/>
    <cellStyle name="40% - Accent4 16 2 2 2" xfId="20349" xr:uid="{537BFBC5-B22C-47E1-98E4-B16BF00554CE}"/>
    <cellStyle name="40% - Accent4 16 2 2 2 2" xfId="20350" xr:uid="{124B6667-EBB9-4AB3-ACBA-E1E1CCEF7FCB}"/>
    <cellStyle name="40% - Accent4 16 2 2 3" xfId="20351" xr:uid="{D1F0E854-B223-4B98-913A-DD21BFC3B916}"/>
    <cellStyle name="40% - Accent4 16 2 2 3 2" xfId="20352" xr:uid="{CB574C7B-EE23-41C6-9E5D-C956D6471CC4}"/>
    <cellStyle name="40% - Accent4 16 2 2 4" xfId="20353" xr:uid="{6D45D014-40CB-41A4-9E22-5B0DDCDA52F2}"/>
    <cellStyle name="40% - Accent4 16 2 3" xfId="20354" xr:uid="{AC816B88-2E78-4658-9AAA-BECACD12506A}"/>
    <cellStyle name="40% - Accent4 16 2 3 2" xfId="20355" xr:uid="{DBF66DFE-1021-434E-AC27-550A34976624}"/>
    <cellStyle name="40% - Accent4 16 2 4" xfId="20356" xr:uid="{DDEEEF63-F103-4467-97BE-632C2437847F}"/>
    <cellStyle name="40% - Accent4 16 2 4 2" xfId="20357" xr:uid="{166DBB45-5205-4DE9-B89D-BC94DED9A7A6}"/>
    <cellStyle name="40% - Accent4 16 2 5" xfId="20358" xr:uid="{BCB668EA-8E6E-422B-BDF4-D73E49AFD550}"/>
    <cellStyle name="40% - Accent4 16 2 5 2" xfId="20359" xr:uid="{41AE5020-CADA-4565-806E-19C351B5BEA2}"/>
    <cellStyle name="40% - Accent4 16 2 6" xfId="20360" xr:uid="{A33AD258-FC58-41FE-B2C8-363DD5645F73}"/>
    <cellStyle name="40% - Accent4 16 2 6 2" xfId="20361" xr:uid="{C694384F-E508-42C9-B15E-37D948B43301}"/>
    <cellStyle name="40% - Accent4 16 2 7" xfId="20362" xr:uid="{3FF38D36-4C67-42B9-9D3D-26E21BF7DE17}"/>
    <cellStyle name="40% - Accent4 16 2 7 2" xfId="20363" xr:uid="{F1C92A59-B273-48E9-9BB6-B1FF1B2C5848}"/>
    <cellStyle name="40% - Accent4 16 2 8" xfId="20364" xr:uid="{E73E1DDD-7A4B-4336-90A4-4027B96B60E7}"/>
    <cellStyle name="40% - Accent4 16 3" xfId="20365" xr:uid="{CBBFEA0F-293D-40DA-B5C5-75B74A43240F}"/>
    <cellStyle name="40% - Accent4 16 3 2" xfId="20366" xr:uid="{70600548-20F0-4C84-A771-3F0DA9CFA0F8}"/>
    <cellStyle name="40% - Accent4 16 3 2 2" xfId="20367" xr:uid="{E16F2E4A-D78A-48D6-813C-9608336E18D1}"/>
    <cellStyle name="40% - Accent4 16 3 2 2 2" xfId="20368" xr:uid="{814657C7-AB85-4682-BF7B-8AA1CAE0A71E}"/>
    <cellStyle name="40% - Accent4 16 3 2 3" xfId="20369" xr:uid="{C557261E-8693-4096-B9F9-BB8D25F64D66}"/>
    <cellStyle name="40% - Accent4 16 3 2 3 2" xfId="20370" xr:uid="{1AA8A6C7-8E81-44A1-BE62-52DB00BD579B}"/>
    <cellStyle name="40% - Accent4 16 3 2 4" xfId="20371" xr:uid="{379BAAF7-BBAB-492A-80A9-59CF258670BF}"/>
    <cellStyle name="40% - Accent4 16 3 3" xfId="20372" xr:uid="{BDD64A13-1477-4BF1-B29B-28235C7EA59E}"/>
    <cellStyle name="40% - Accent4 16 3 3 2" xfId="20373" xr:uid="{92ECF089-B3A9-478C-970D-AB145D49BCE0}"/>
    <cellStyle name="40% - Accent4 16 3 4" xfId="20374" xr:uid="{7542B834-939F-417F-AC58-C15706E1C1AF}"/>
    <cellStyle name="40% - Accent4 16 3 4 2" xfId="20375" xr:uid="{2739EE17-F65B-465A-BE8C-FCA216566341}"/>
    <cellStyle name="40% - Accent4 16 3 5" xfId="20376" xr:uid="{0568B3A0-4416-4EA5-896E-91A175ED12FC}"/>
    <cellStyle name="40% - Accent4 16 3 5 2" xfId="20377" xr:uid="{DC11AD9D-8A61-402E-8A3C-98335BB0BFB6}"/>
    <cellStyle name="40% - Accent4 16 3 6" xfId="20378" xr:uid="{EC941085-D861-462E-9FD7-9DCA28E62664}"/>
    <cellStyle name="40% - Accent4 16 4" xfId="20379" xr:uid="{3E02408F-C196-4A26-B529-95DBAC987A15}"/>
    <cellStyle name="40% - Accent4 16 4 2" xfId="20380" xr:uid="{EF0EAD69-0315-4CB1-B8B5-8181807BA3AA}"/>
    <cellStyle name="40% - Accent4 16 4 2 2" xfId="20381" xr:uid="{574A253D-9533-4BD6-8A9A-957170CBD44C}"/>
    <cellStyle name="40% - Accent4 16 4 3" xfId="20382" xr:uid="{D2DEF28F-C09F-4B69-9802-D826D847E619}"/>
    <cellStyle name="40% - Accent4 16 4 3 2" xfId="20383" xr:uid="{3B848BD7-47D3-452F-8406-79A7BE4177F8}"/>
    <cellStyle name="40% - Accent4 16 4 4" xfId="20384" xr:uid="{FAB554BE-969E-47CD-8B5F-774452AB066D}"/>
    <cellStyle name="40% - Accent4 16 5" xfId="20385" xr:uid="{8F88FC58-6994-4A43-8541-478F3C3D16F6}"/>
    <cellStyle name="40% - Accent4 16 5 2" xfId="20386" xr:uid="{709966B4-A672-4621-9992-F0E454C407EF}"/>
    <cellStyle name="40% - Accent4 16 6" xfId="20387" xr:uid="{F4EA3745-CF2F-4C40-9113-936A3BD30CAC}"/>
    <cellStyle name="40% - Accent4 16 6 2" xfId="20388" xr:uid="{B05408FA-0067-4374-A3A3-43B854D93035}"/>
    <cellStyle name="40% - Accent4 16 7" xfId="20389" xr:uid="{079F1212-D01B-452A-8285-0498C99CF89C}"/>
    <cellStyle name="40% - Accent4 16 7 2" xfId="20390" xr:uid="{CA40141E-92C7-4513-8D14-955F3A488EF6}"/>
    <cellStyle name="40% - Accent4 16 8" xfId="20391" xr:uid="{BAEFDF7B-3DEC-49A4-BE85-AE0B364A244A}"/>
    <cellStyle name="40% - Accent4 16 8 2" xfId="20392" xr:uid="{C6260F8B-6858-498A-A615-5F45429FD3AB}"/>
    <cellStyle name="40% - Accent4 16 9" xfId="20393" xr:uid="{65EA6EF6-7D78-4396-B1C6-FFA30BA49AD4}"/>
    <cellStyle name="40% - Accent4 16 9 2" xfId="20394" xr:uid="{DDD52740-247B-43CB-A2A9-1DFF6B850B06}"/>
    <cellStyle name="40% - Accent4 17" xfId="20395" xr:uid="{DCE3F25D-50BA-400D-AB38-3F4BD47C6450}"/>
    <cellStyle name="40% - Accent4 17 2" xfId="20396" xr:uid="{2F023C3D-1AD7-4A6A-B353-1417ECFD971A}"/>
    <cellStyle name="40% - Accent4 17 2 2" xfId="20397" xr:uid="{7D683DA8-7EBE-45E8-8B42-F69C4CBC8CF0}"/>
    <cellStyle name="40% - Accent4 17 2 2 2" xfId="20398" xr:uid="{CD55C10B-9B2B-46A1-9CF6-5201D76939B1}"/>
    <cellStyle name="40% - Accent4 17 2 3" xfId="20399" xr:uid="{3E02BCB0-A5B0-46C2-BB4E-DACCC1DEA562}"/>
    <cellStyle name="40% - Accent4 17 2 3 2" xfId="20400" xr:uid="{8681F38F-3EED-4CC6-820F-BE892D42FECC}"/>
    <cellStyle name="40% - Accent4 17 2 4" xfId="20401" xr:uid="{09EE548F-4723-420E-8321-E8FFD7C7FE87}"/>
    <cellStyle name="40% - Accent4 17 2 4 2" xfId="20402" xr:uid="{F029EE13-F0BD-4849-8BC8-B9261164659F}"/>
    <cellStyle name="40% - Accent4 17 2 5" xfId="20403" xr:uid="{2330576F-0491-41FD-A307-F12F26D96821}"/>
    <cellStyle name="40% - Accent4 17 2 5 2" xfId="20404" xr:uid="{A15E2125-6DA9-4C0E-9E49-F8F13943DF9F}"/>
    <cellStyle name="40% - Accent4 17 2 6" xfId="20405" xr:uid="{3331135E-0C3E-4914-B4C2-180F77DB021C}"/>
    <cellStyle name="40% - Accent4 17 3" xfId="20406" xr:uid="{86F6D935-69BC-45FA-8FFA-54364C0660CA}"/>
    <cellStyle name="40% - Accent4 17 3 2" xfId="20407" xr:uid="{0A36A6D3-831D-4F0D-BAE3-7D58259CF90B}"/>
    <cellStyle name="40% - Accent4 17 4" xfId="20408" xr:uid="{FF69C09F-33DA-42AC-B2D9-9F3A124339FB}"/>
    <cellStyle name="40% - Accent4 17 4 2" xfId="20409" xr:uid="{F08474C4-4895-4D66-80A8-FAE502489580}"/>
    <cellStyle name="40% - Accent4 17 5" xfId="20410" xr:uid="{6D7ABD44-312B-4428-BFAC-C224691658E2}"/>
    <cellStyle name="40% - Accent4 17 5 2" xfId="20411" xr:uid="{99956354-FF63-4AB7-895C-CF5135A3174A}"/>
    <cellStyle name="40% - Accent4 17 6" xfId="20412" xr:uid="{28550D98-5675-4206-8F8A-16C0C2A15566}"/>
    <cellStyle name="40% - Accent4 17 6 2" xfId="20413" xr:uid="{CBBC5AE2-BE1C-4E32-9070-3610F4602ADE}"/>
    <cellStyle name="40% - Accent4 17 7" xfId="20414" xr:uid="{79D5A67E-A8D4-4A6C-BC3D-CB9E0A49401E}"/>
    <cellStyle name="40% - Accent4 17 7 2" xfId="20415" xr:uid="{94EB9BD3-8850-4436-A83B-A43650ED3FB5}"/>
    <cellStyle name="40% - Accent4 17 8" xfId="20416" xr:uid="{EB77D3B9-08DF-49DA-AA37-FFC50D8245C4}"/>
    <cellStyle name="40% - Accent4 18" xfId="20417" xr:uid="{DDF625A5-9D15-4E30-BF20-960FEED61878}"/>
    <cellStyle name="40% - Accent4 18 2" xfId="20418" xr:uid="{91F27D08-0868-4A03-8A20-DBA1FAADE903}"/>
    <cellStyle name="40% - Accent4 18 2 2" xfId="20419" xr:uid="{2B0AB9E8-53AE-4653-93C6-39C6A7234F47}"/>
    <cellStyle name="40% - Accent4 18 2 2 2" xfId="20420" xr:uid="{C726B7A0-1E37-4BD8-B871-EB3DB5EE2CF9}"/>
    <cellStyle name="40% - Accent4 18 2 3" xfId="20421" xr:uid="{487BD863-C856-49E3-B232-E58C14C7654A}"/>
    <cellStyle name="40% - Accent4 18 2 3 2" xfId="20422" xr:uid="{039D8B49-5134-4DE7-BB7A-F41AB7153AE3}"/>
    <cellStyle name="40% - Accent4 18 2 4" xfId="20423" xr:uid="{614E50EF-E847-4152-A557-4C5C0531DE00}"/>
    <cellStyle name="40% - Accent4 18 3" xfId="20424" xr:uid="{8A5F8959-4817-4AE1-B60D-B2B8AAEEAB27}"/>
    <cellStyle name="40% - Accent4 18 3 2" xfId="20425" xr:uid="{83DD5F3B-697B-4CD0-84BB-4D3767898C8C}"/>
    <cellStyle name="40% - Accent4 18 4" xfId="20426" xr:uid="{8F9FD7F4-3BB7-446D-9124-3E7047CFF954}"/>
    <cellStyle name="40% - Accent4 18 4 2" xfId="20427" xr:uid="{1029C78F-C517-40E4-A2DF-43F04466C56C}"/>
    <cellStyle name="40% - Accent4 18 5" xfId="20428" xr:uid="{599D994D-974D-4612-92C3-6BE90ACF1D00}"/>
    <cellStyle name="40% - Accent4 18 5 2" xfId="20429" xr:uid="{03F9FBAC-B654-4D2B-9384-69ADB5ED1751}"/>
    <cellStyle name="40% - Accent4 18 6" xfId="20430" xr:uid="{04F6E40A-4CF6-43F0-BF09-7E960128C796}"/>
    <cellStyle name="40% - Accent4 18 6 2" xfId="20431" xr:uid="{C9A454C5-FCD8-489C-B8C2-CE0E10B12F16}"/>
    <cellStyle name="40% - Accent4 18 7" xfId="20432" xr:uid="{7CADEA36-74DC-48ED-B58F-B4099CABDEB5}"/>
    <cellStyle name="40% - Accent4 18 7 2" xfId="20433" xr:uid="{09364A19-2CF5-4229-9347-0706A4910BE6}"/>
    <cellStyle name="40% - Accent4 18 8" xfId="20434" xr:uid="{DD55DCB6-2DAA-4B45-90E6-949E3CC4746E}"/>
    <cellStyle name="40% - Accent4 19" xfId="20435" xr:uid="{E6E42BEC-251D-46B0-A5D2-E3948FB9BB23}"/>
    <cellStyle name="40% - Accent4 19 2" xfId="20436" xr:uid="{90A3A61D-CC6D-4398-AA35-FD89E5720479}"/>
    <cellStyle name="40% - Accent4 19 2 2" xfId="20437" xr:uid="{6CE80846-5434-4A4D-AC5A-04A54DCE9627}"/>
    <cellStyle name="40% - Accent4 19 3" xfId="20438" xr:uid="{462D469F-6203-4B0C-8020-AC5CB9788F94}"/>
    <cellStyle name="40% - Accent4 19 3 2" xfId="20439" xr:uid="{0735C0E4-D916-48D4-8205-7A45011BA2CC}"/>
    <cellStyle name="40% - Accent4 19 4" xfId="20440" xr:uid="{28ABC2C3-74FD-476B-8531-5B231FC0210C}"/>
    <cellStyle name="40% - Accent4 19 4 2" xfId="20441" xr:uid="{CA994D06-9044-4A75-B562-0B497668BF16}"/>
    <cellStyle name="40% - Accent4 19 5" xfId="20442" xr:uid="{D4A10DC8-C2D2-418F-906A-D97D2F8FE32A}"/>
    <cellStyle name="40% - Accent4 19 5 2" xfId="20443" xr:uid="{39A089C1-862A-4E13-A8DE-D5DB094C19E3}"/>
    <cellStyle name="40% - Accent4 19 6" xfId="20444" xr:uid="{5A34935A-6229-4E60-ACB4-55273D1E9762}"/>
    <cellStyle name="40% - Accent4 19 6 2" xfId="20445" xr:uid="{BF0C646E-392C-4EEC-A9BC-52AABDD8C397}"/>
    <cellStyle name="40% - Accent4 19 7" xfId="20446" xr:uid="{55354705-81D9-43E0-861C-781A97D0356C}"/>
    <cellStyle name="40% - Accent4 2" xfId="20447" xr:uid="{2B470AAC-6E07-4425-B4BF-46B028FAF5E0}"/>
    <cellStyle name="40% - Accent4 2 10" xfId="20448" xr:uid="{7BF0F335-C0AD-460F-9880-92E07BFAAAA5}"/>
    <cellStyle name="40% - Accent4 2 10 2" xfId="20449" xr:uid="{B293EC9A-10DA-4B11-B785-BBE5A10B0916}"/>
    <cellStyle name="40% - Accent4 2 11" xfId="20450" xr:uid="{967789D2-2476-4B48-85C1-2E445C6BABEC}"/>
    <cellStyle name="40% - Accent4 2 11 2" xfId="20451" xr:uid="{1C7216A2-8FEA-4683-8F60-57A460F16BDD}"/>
    <cellStyle name="40% - Accent4 2 12" xfId="20452" xr:uid="{AEB37BD5-D6CB-4CF6-A261-CF5F0118D39E}"/>
    <cellStyle name="40% - Accent4 2 12 2" xfId="20453" xr:uid="{F3628BC7-922D-4F78-BC5D-9BBC45158842}"/>
    <cellStyle name="40% - Accent4 2 13" xfId="20454" xr:uid="{925790CD-CE43-42BC-AA4F-80B915EBAE7B}"/>
    <cellStyle name="40% - Accent4 2 13 2" xfId="20455" xr:uid="{B4DE9242-1816-494B-A15B-90BDAAB86D55}"/>
    <cellStyle name="40% - Accent4 2 14" xfId="20456" xr:uid="{62612F6D-6D5E-46AD-B70D-E6B659206CA0}"/>
    <cellStyle name="40% - Accent4 2 14 2" xfId="20457" xr:uid="{BC44099E-7053-4C17-9896-8BD0170C5E18}"/>
    <cellStyle name="40% - Accent4 2 15" xfId="20458" xr:uid="{05556098-08B1-4BB7-9ED1-A4B55BBD3C24}"/>
    <cellStyle name="40% - Accent4 2 15 2" xfId="20459" xr:uid="{B6898CDD-6FA0-4046-BA5F-F44893568C44}"/>
    <cellStyle name="40% - Accent4 2 16" xfId="20460" xr:uid="{9F6AA3FC-4935-4752-9F31-46E0378723B7}"/>
    <cellStyle name="40% - Accent4 2 17" xfId="20461" xr:uid="{9B292DED-F8CA-4D67-A055-2EED3EF0DBF9}"/>
    <cellStyle name="40% - Accent4 2 2" xfId="20462" xr:uid="{0FE97C55-3993-4D25-B3A4-5E8856FEA3EE}"/>
    <cellStyle name="40% - Accent4 2 2 10" xfId="20463" xr:uid="{E59671FB-241C-4162-B3E5-7662759403DD}"/>
    <cellStyle name="40% - Accent4 2 2 10 2" xfId="20464" xr:uid="{6650B5E1-407F-4A38-A2DB-C63D300E99AA}"/>
    <cellStyle name="40% - Accent4 2 2 11" xfId="20465" xr:uid="{67607548-969C-49D3-9DD3-3CF4D6492576}"/>
    <cellStyle name="40% - Accent4 2 2 11 2" xfId="20466" xr:uid="{DFFDFC1E-C480-44F4-B78D-3B1F0E2F0565}"/>
    <cellStyle name="40% - Accent4 2 2 12" xfId="20467" xr:uid="{A244F72D-E83A-4641-BA64-A6A59DC5C017}"/>
    <cellStyle name="40% - Accent4 2 2 2" xfId="20468" xr:uid="{14ED8E82-40CC-4309-BF0C-BD6496130E80}"/>
    <cellStyle name="40% - Accent4 2 2 2 10" xfId="20469" xr:uid="{1F55ADF4-FDCC-4E38-B51C-A9DD569099D9}"/>
    <cellStyle name="40% - Accent4 2 2 2 2" xfId="20470" xr:uid="{E9112D8C-11C6-4BC2-8BE4-CCCEDE325DA7}"/>
    <cellStyle name="40% - Accent4 2 2 2 2 2" xfId="20471" xr:uid="{571FF2AF-451B-4D2A-BB2F-BF29B8EED639}"/>
    <cellStyle name="40% - Accent4 2 2 2 2 2 2" xfId="20472" xr:uid="{FC10E298-2E47-473D-87A3-88401D8664AF}"/>
    <cellStyle name="40% - Accent4 2 2 2 2 2 2 2" xfId="20473" xr:uid="{4ADB8A12-38A4-4EBD-B4DB-FE3393D2ACEF}"/>
    <cellStyle name="40% - Accent4 2 2 2 2 2 3" xfId="20474" xr:uid="{1014783B-CEED-493A-B461-6CB4B1542971}"/>
    <cellStyle name="40% - Accent4 2 2 2 2 2 3 2" xfId="20475" xr:uid="{9236A150-7302-4970-BD60-DEAB7A65E5B7}"/>
    <cellStyle name="40% - Accent4 2 2 2 2 2 4" xfId="20476" xr:uid="{04D4BA86-87A6-401A-93F9-39369AE39428}"/>
    <cellStyle name="40% - Accent4 2 2 2 2 3" xfId="20477" xr:uid="{8EFCB1FF-E054-4B9E-819F-C40693AB6F6D}"/>
    <cellStyle name="40% - Accent4 2 2 2 2 3 2" xfId="20478" xr:uid="{1CB5CCEF-6734-4D2F-86A3-E31EBF83B985}"/>
    <cellStyle name="40% - Accent4 2 2 2 2 4" xfId="20479" xr:uid="{29031E24-7DB5-4BB9-A489-D29416E512A0}"/>
    <cellStyle name="40% - Accent4 2 2 2 2 4 2" xfId="20480" xr:uid="{19AFD94D-408E-4004-A7C0-4686D97534CC}"/>
    <cellStyle name="40% - Accent4 2 2 2 2 5" xfId="20481" xr:uid="{593A6F22-5467-4AFE-BF59-1A8D31326F0F}"/>
    <cellStyle name="40% - Accent4 2 2 2 2 5 2" xfId="20482" xr:uid="{D0ECD67C-E3B0-4879-B5F9-75F6918F0936}"/>
    <cellStyle name="40% - Accent4 2 2 2 2 6" xfId="20483" xr:uid="{4DFB9798-AF57-47BA-96C1-C0CB3C04CB96}"/>
    <cellStyle name="40% - Accent4 2 2 2 3" xfId="20484" xr:uid="{734BF74E-A162-45E0-A8A4-20EC24FBDCA6}"/>
    <cellStyle name="40% - Accent4 2 2 2 3 2" xfId="20485" xr:uid="{11282856-5AA9-43C4-9852-B1F85D86CD7B}"/>
    <cellStyle name="40% - Accent4 2 2 2 3 2 2" xfId="20486" xr:uid="{A5CAC7F6-8BDE-4B50-A257-92E6BC9A0163}"/>
    <cellStyle name="40% - Accent4 2 2 2 3 2 2 2" xfId="20487" xr:uid="{7F3CD82A-0805-475B-ABD7-2FB4DD77B0FF}"/>
    <cellStyle name="40% - Accent4 2 2 2 3 2 3" xfId="20488" xr:uid="{9C9963E9-D763-49BF-ACFF-6FFFABFDC790}"/>
    <cellStyle name="40% - Accent4 2 2 2 3 2 3 2" xfId="20489" xr:uid="{D1CB97A0-E869-4EAA-A864-92FC4845E94C}"/>
    <cellStyle name="40% - Accent4 2 2 2 3 2 4" xfId="20490" xr:uid="{A5AD566A-50B5-4530-848F-3EE851365A6E}"/>
    <cellStyle name="40% - Accent4 2 2 2 3 3" xfId="20491" xr:uid="{5DF6588D-C6C8-45FD-A0DB-D4B551A79278}"/>
    <cellStyle name="40% - Accent4 2 2 2 3 3 2" xfId="20492" xr:uid="{7004C389-B4B0-4CB9-A437-6AA6A558A198}"/>
    <cellStyle name="40% - Accent4 2 2 2 3 4" xfId="20493" xr:uid="{9E4A0E91-4103-4DAE-B22B-9B74C1E19067}"/>
    <cellStyle name="40% - Accent4 2 2 2 3 4 2" xfId="20494" xr:uid="{96A52A29-E246-4FC8-8E52-BA8E86C43C64}"/>
    <cellStyle name="40% - Accent4 2 2 2 3 5" xfId="20495" xr:uid="{94346535-1DA6-4447-9A0E-F7BDF58B18D9}"/>
    <cellStyle name="40% - Accent4 2 2 2 3 5 2" xfId="20496" xr:uid="{087F5F10-0F59-496C-8A5C-513F59908BD1}"/>
    <cellStyle name="40% - Accent4 2 2 2 3 6" xfId="20497" xr:uid="{04417596-E90E-4C0F-A939-4201C263EBF4}"/>
    <cellStyle name="40% - Accent4 2 2 2 4" xfId="20498" xr:uid="{8824846E-E95B-4EB6-A7AD-F93D531313E5}"/>
    <cellStyle name="40% - Accent4 2 2 2 4 2" xfId="20499" xr:uid="{ACF052A1-E6EE-4F3B-B76A-FE867E0D2695}"/>
    <cellStyle name="40% - Accent4 2 2 2 4 2 2" xfId="20500" xr:uid="{F46B39AE-D40D-437B-A73A-52A357CC2167}"/>
    <cellStyle name="40% - Accent4 2 2 2 4 3" xfId="20501" xr:uid="{F5A73853-76DF-41A6-8A7F-A6C5E15C4C2B}"/>
    <cellStyle name="40% - Accent4 2 2 2 4 3 2" xfId="20502" xr:uid="{58B3BE0D-E369-4C8D-AE4D-CA896E06258C}"/>
    <cellStyle name="40% - Accent4 2 2 2 4 4" xfId="20503" xr:uid="{FA7B3015-1C55-47B6-BC06-B844C94C4623}"/>
    <cellStyle name="40% - Accent4 2 2 2 5" xfId="20504" xr:uid="{1352B8CA-7199-4231-90B9-4FDF96C1A08C}"/>
    <cellStyle name="40% - Accent4 2 2 2 5 2" xfId="20505" xr:uid="{B7D81809-4093-4D53-A10E-923C4E16879A}"/>
    <cellStyle name="40% - Accent4 2 2 2 6" xfId="20506" xr:uid="{1778C380-EDE1-4083-A369-02677101CBD2}"/>
    <cellStyle name="40% - Accent4 2 2 2 6 2" xfId="20507" xr:uid="{24639F2C-984C-4644-89A9-82B21D360B7E}"/>
    <cellStyle name="40% - Accent4 2 2 2 7" xfId="20508" xr:uid="{196471BD-6468-479D-80EF-64CF76184DAA}"/>
    <cellStyle name="40% - Accent4 2 2 2 7 2" xfId="20509" xr:uid="{26E1A1BE-7092-4737-BBA6-CE6537641EFA}"/>
    <cellStyle name="40% - Accent4 2 2 2 8" xfId="20510" xr:uid="{960E9CD9-2EC9-4DA1-97E0-63B20C54D824}"/>
    <cellStyle name="40% - Accent4 2 2 2 8 2" xfId="20511" xr:uid="{1D40A1FF-1B12-48AB-B149-71545E1DBFA7}"/>
    <cellStyle name="40% - Accent4 2 2 2 9" xfId="20512" xr:uid="{7028A1AB-CBDB-4416-82D3-3EDCFDB2158A}"/>
    <cellStyle name="40% - Accent4 2 2 2 9 2" xfId="20513" xr:uid="{E483859E-D982-4BCB-8468-6B8AC0548D1B}"/>
    <cellStyle name="40% - Accent4 2 2 3" xfId="20514" xr:uid="{1DBF6D4A-8E15-4829-983C-ED717F8DE8CB}"/>
    <cellStyle name="40% - Accent4 2 2 3 2" xfId="20515" xr:uid="{79081140-1A8D-4704-97F7-DA2EFA29DEEB}"/>
    <cellStyle name="40% - Accent4 2 2 3 2 2" xfId="20516" xr:uid="{6AF19D5C-5315-48C4-B45F-50141B184161}"/>
    <cellStyle name="40% - Accent4 2 2 3 2 2 2" xfId="20517" xr:uid="{084A92BD-5D67-4E0B-A5C8-0DEDB5058D80}"/>
    <cellStyle name="40% - Accent4 2 2 3 2 2 2 2" xfId="20518" xr:uid="{BE2171F7-87A2-40E2-9FEE-FE1D2DBC6041}"/>
    <cellStyle name="40% - Accent4 2 2 3 2 2 3" xfId="20519" xr:uid="{8FBD9051-5FED-4786-871D-15C4A531CD90}"/>
    <cellStyle name="40% - Accent4 2 2 3 2 2 3 2" xfId="20520" xr:uid="{6BDC7C13-CC49-4E3D-A857-633690532BB7}"/>
    <cellStyle name="40% - Accent4 2 2 3 2 2 4" xfId="20521" xr:uid="{13E7734A-F148-4605-BB90-5D63D7F32FD2}"/>
    <cellStyle name="40% - Accent4 2 2 3 2 3" xfId="20522" xr:uid="{0939A9AB-D1E8-47E3-9662-5C32724F4FEB}"/>
    <cellStyle name="40% - Accent4 2 2 3 2 3 2" xfId="20523" xr:uid="{6339F071-D39B-4DA2-8AAF-82791F6CFA15}"/>
    <cellStyle name="40% - Accent4 2 2 3 2 4" xfId="20524" xr:uid="{8A734E50-1C9B-4017-892F-5A24364D2D58}"/>
    <cellStyle name="40% - Accent4 2 2 3 2 4 2" xfId="20525" xr:uid="{F358F04E-595B-4724-8599-4D147D9711D4}"/>
    <cellStyle name="40% - Accent4 2 2 3 2 5" xfId="20526" xr:uid="{8EF4BBB7-EE0F-4F3A-9FE4-9EC20FCF6DC4}"/>
    <cellStyle name="40% - Accent4 2 2 3 2 5 2" xfId="20527" xr:uid="{A67958DC-3699-4F27-9FB3-ADAE9892CF9C}"/>
    <cellStyle name="40% - Accent4 2 2 3 2 6" xfId="20528" xr:uid="{1590C0E4-E5DF-4813-9CA9-619280ABF6AC}"/>
    <cellStyle name="40% - Accent4 2 2 3 3" xfId="20529" xr:uid="{0D165CEA-B92B-4CB3-9B15-32ED5B4B4B8C}"/>
    <cellStyle name="40% - Accent4 2 2 3 3 2" xfId="20530" xr:uid="{88A22AC4-D901-4DAA-ABAB-803E0C9BA2A0}"/>
    <cellStyle name="40% - Accent4 2 2 3 3 2 2" xfId="20531" xr:uid="{B8B99180-AADC-4272-B44C-EB1DF6B62B04}"/>
    <cellStyle name="40% - Accent4 2 2 3 3 2 2 2" xfId="20532" xr:uid="{A39FA4BD-E37B-44DC-B119-012286F2E1BF}"/>
    <cellStyle name="40% - Accent4 2 2 3 3 2 3" xfId="20533" xr:uid="{D38ADFE5-D5CB-4981-B962-778FE2718FD2}"/>
    <cellStyle name="40% - Accent4 2 2 3 3 2 3 2" xfId="20534" xr:uid="{1654C62C-4019-4416-A3A7-971D04D5AFDC}"/>
    <cellStyle name="40% - Accent4 2 2 3 3 2 4" xfId="20535" xr:uid="{F71AE2C4-BF02-494A-8957-18DC2AEED3E8}"/>
    <cellStyle name="40% - Accent4 2 2 3 3 3" xfId="20536" xr:uid="{A0FD7EF9-5D01-4707-B838-5332C7EC65F3}"/>
    <cellStyle name="40% - Accent4 2 2 3 3 3 2" xfId="20537" xr:uid="{430F00F7-0C70-4390-BBB5-94851A22755B}"/>
    <cellStyle name="40% - Accent4 2 2 3 3 4" xfId="20538" xr:uid="{E450E6B4-BADB-4575-B44F-1A031FA2A50E}"/>
    <cellStyle name="40% - Accent4 2 2 3 3 4 2" xfId="20539" xr:uid="{37929C05-9E10-496B-AE18-0A364B17A93A}"/>
    <cellStyle name="40% - Accent4 2 2 3 3 5" xfId="20540" xr:uid="{C9284D37-F3E3-4422-A9AB-F87125F2E993}"/>
    <cellStyle name="40% - Accent4 2 2 3 3 5 2" xfId="20541" xr:uid="{9D65DD3C-53F2-49B9-9462-711C2778ED14}"/>
    <cellStyle name="40% - Accent4 2 2 3 3 6" xfId="20542" xr:uid="{E143C97D-A34F-493C-ADFF-B56EDA36C1A0}"/>
    <cellStyle name="40% - Accent4 2 2 3 4" xfId="20543" xr:uid="{8DB646FD-6823-4606-8E64-000AF6B86C9E}"/>
    <cellStyle name="40% - Accent4 2 2 3 4 2" xfId="20544" xr:uid="{FEE2BE5E-BA51-4FBB-AB71-221F33B42D40}"/>
    <cellStyle name="40% - Accent4 2 2 3 4 2 2" xfId="20545" xr:uid="{88556AD0-F174-4A3C-9571-DE4CB3338F70}"/>
    <cellStyle name="40% - Accent4 2 2 3 4 3" xfId="20546" xr:uid="{455600E9-5CFA-4C6F-B214-1EC5D22DBE4A}"/>
    <cellStyle name="40% - Accent4 2 2 3 4 3 2" xfId="20547" xr:uid="{D0B7EFCA-7AC0-497F-AF05-5317B7CE20D7}"/>
    <cellStyle name="40% - Accent4 2 2 3 4 4" xfId="20548" xr:uid="{34F2E2DE-7A21-47F6-BB78-4F5A598BF6F4}"/>
    <cellStyle name="40% - Accent4 2 2 3 5" xfId="20549" xr:uid="{A9723EA3-1533-48E4-A370-94CB6F79E8C1}"/>
    <cellStyle name="40% - Accent4 2 2 3 5 2" xfId="20550" xr:uid="{56BD6FEB-72C5-4320-B031-0797FE788D05}"/>
    <cellStyle name="40% - Accent4 2 2 3 6" xfId="20551" xr:uid="{87730496-0541-4370-A727-2AE7E693F80D}"/>
    <cellStyle name="40% - Accent4 2 2 3 6 2" xfId="20552" xr:uid="{D63D266E-0C34-406F-BCF9-18192D726368}"/>
    <cellStyle name="40% - Accent4 2 2 3 7" xfId="20553" xr:uid="{7A312C3E-B3C6-49CA-A2F6-A9D6002AD63E}"/>
    <cellStyle name="40% - Accent4 2 2 3 7 2" xfId="20554" xr:uid="{B521E5D6-323F-4AEA-86F5-C5316DD86BED}"/>
    <cellStyle name="40% - Accent4 2 2 3 8" xfId="20555" xr:uid="{677395A5-796C-4AC9-879A-C3EC0CE270D2}"/>
    <cellStyle name="40% - Accent4 2 2 4" xfId="20556" xr:uid="{7D325F78-A0D3-41DA-B64C-FF06C6CECDFE}"/>
    <cellStyle name="40% - Accent4 2 2 4 2" xfId="20557" xr:uid="{6CEA688D-EF1F-4236-945D-397FD22DB579}"/>
    <cellStyle name="40% - Accent4 2 2 4 2 2" xfId="20558" xr:uid="{D5FC6F71-FDDC-4422-8155-034B6805DF36}"/>
    <cellStyle name="40% - Accent4 2 2 4 2 2 2" xfId="20559" xr:uid="{27E2E26B-BE1A-4940-8D96-C18658862D3A}"/>
    <cellStyle name="40% - Accent4 2 2 4 2 3" xfId="20560" xr:uid="{30ADCC32-CC2A-4679-BF87-AF879F49299A}"/>
    <cellStyle name="40% - Accent4 2 2 4 2 3 2" xfId="20561" xr:uid="{A419D54F-8D29-4C36-A583-B43926A852E2}"/>
    <cellStyle name="40% - Accent4 2 2 4 2 4" xfId="20562" xr:uid="{592976F0-BA74-4930-ACB8-C65A1CB345F0}"/>
    <cellStyle name="40% - Accent4 2 2 4 3" xfId="20563" xr:uid="{9C1674F8-D453-4B45-BE51-A9DB736DD111}"/>
    <cellStyle name="40% - Accent4 2 2 4 3 2" xfId="20564" xr:uid="{160FDE64-4AF8-4611-8A52-812E48D1626A}"/>
    <cellStyle name="40% - Accent4 2 2 4 4" xfId="20565" xr:uid="{4AB8AD98-5C5C-4C06-A296-C602A28CAFB5}"/>
    <cellStyle name="40% - Accent4 2 2 4 4 2" xfId="20566" xr:uid="{6E9352F1-850D-4EE2-82CE-C708BAEAE106}"/>
    <cellStyle name="40% - Accent4 2 2 4 5" xfId="20567" xr:uid="{01222AAC-6F86-4272-B802-510EE3F1E49D}"/>
    <cellStyle name="40% - Accent4 2 2 4 5 2" xfId="20568" xr:uid="{BC48634A-231D-4F0A-A288-A52CCB04A8FF}"/>
    <cellStyle name="40% - Accent4 2 2 4 6" xfId="20569" xr:uid="{2A99B44B-37E4-4102-92AE-C0BA4B93D2BF}"/>
    <cellStyle name="40% - Accent4 2 2 5" xfId="20570" xr:uid="{7CC9E87B-8362-42CE-9DC6-3A6F1C568220}"/>
    <cellStyle name="40% - Accent4 2 2 5 2" xfId="20571" xr:uid="{20BB1D93-8E3D-4B18-8079-C45E40330CA4}"/>
    <cellStyle name="40% - Accent4 2 2 5 2 2" xfId="20572" xr:uid="{3F861051-AF75-4468-BFAC-2C7EFC7696B6}"/>
    <cellStyle name="40% - Accent4 2 2 5 2 2 2" xfId="20573" xr:uid="{CBB2C6FB-C663-4721-8012-F2720D7469CF}"/>
    <cellStyle name="40% - Accent4 2 2 5 2 3" xfId="20574" xr:uid="{924193CB-4339-48FC-83FA-410E26450022}"/>
    <cellStyle name="40% - Accent4 2 2 5 2 3 2" xfId="20575" xr:uid="{4700CABC-6437-4AD1-9B9D-0B973CD49F4A}"/>
    <cellStyle name="40% - Accent4 2 2 5 2 4" xfId="20576" xr:uid="{7EE0432D-71CA-484D-8EE0-C689AD6E7D5E}"/>
    <cellStyle name="40% - Accent4 2 2 5 3" xfId="20577" xr:uid="{5D34950E-D422-4F51-AC28-50EFF7EA0223}"/>
    <cellStyle name="40% - Accent4 2 2 5 3 2" xfId="20578" xr:uid="{502A9FD9-F42C-4DF0-A616-1F66186204B9}"/>
    <cellStyle name="40% - Accent4 2 2 5 4" xfId="20579" xr:uid="{8DA6302F-4678-4332-9C2C-E9AD637D3980}"/>
    <cellStyle name="40% - Accent4 2 2 5 4 2" xfId="20580" xr:uid="{D72C411E-9EBA-4C31-83BD-FE62DC7B9F59}"/>
    <cellStyle name="40% - Accent4 2 2 5 5" xfId="20581" xr:uid="{268032B9-F2C9-4423-95C1-48E6EF31EA1D}"/>
    <cellStyle name="40% - Accent4 2 2 5 5 2" xfId="20582" xr:uid="{52C1A16A-6933-4AC8-84C0-15BA9A9D7582}"/>
    <cellStyle name="40% - Accent4 2 2 5 6" xfId="20583" xr:uid="{8EFDBED0-503E-4B00-ADB9-85D877C6D90E}"/>
    <cellStyle name="40% - Accent4 2 2 6" xfId="20584" xr:uid="{D7266FEA-D7B6-480D-B29F-4F62AD92F0C5}"/>
    <cellStyle name="40% - Accent4 2 2 6 2" xfId="20585" xr:uid="{DF449F4D-C808-4641-9DB7-B5871E84E003}"/>
    <cellStyle name="40% - Accent4 2 2 6 2 2" xfId="20586" xr:uid="{9E0391B3-804B-40E0-862B-DB614990D7B8}"/>
    <cellStyle name="40% - Accent4 2 2 6 3" xfId="20587" xr:uid="{8DF1ECAD-566E-41E9-B5B5-FCB508B2304E}"/>
    <cellStyle name="40% - Accent4 2 2 6 3 2" xfId="20588" xr:uid="{8C7AED39-3B5F-46AF-ACF7-F54F7D079499}"/>
    <cellStyle name="40% - Accent4 2 2 6 4" xfId="20589" xr:uid="{A746E797-91DC-4BD2-B6B8-8C0BE4D068B4}"/>
    <cellStyle name="40% - Accent4 2 2 7" xfId="20590" xr:uid="{A10D3160-3197-4221-8826-CB2A6FA810A4}"/>
    <cellStyle name="40% - Accent4 2 2 7 2" xfId="20591" xr:uid="{49FACB09-3242-4E0D-AB25-760313103F09}"/>
    <cellStyle name="40% - Accent4 2 2 8" xfId="20592" xr:uid="{8D61E45D-D8AB-498B-858C-8024A1CE8FB0}"/>
    <cellStyle name="40% - Accent4 2 2 8 2" xfId="20593" xr:uid="{9A8ADE92-91B8-4426-B628-025DBAB07FFE}"/>
    <cellStyle name="40% - Accent4 2 2 9" xfId="20594" xr:uid="{7E0A1CC7-E40A-4DF1-896F-F0E27496FF55}"/>
    <cellStyle name="40% - Accent4 2 2 9 2" xfId="20595" xr:uid="{C90A019E-FF56-4F92-91D9-AA3E00BF3514}"/>
    <cellStyle name="40% - Accent4 2 3" xfId="20596" xr:uid="{D2F33736-2E26-4D7F-8E93-FAF3822ACD11}"/>
    <cellStyle name="40% - Accent4 2 3 10" xfId="20597" xr:uid="{ED6563AC-414D-464C-A888-602F3B66D011}"/>
    <cellStyle name="40% - Accent4 2 3 2" xfId="20598" xr:uid="{78A0C445-D15D-4ECE-9408-637B14CC1BB4}"/>
    <cellStyle name="40% - Accent4 2 3 2 2" xfId="20599" xr:uid="{B90C68F3-B3B3-46D4-B156-F53D52A08E14}"/>
    <cellStyle name="40% - Accent4 2 3 2 2 2" xfId="20600" xr:uid="{A5AEDBF8-6BB8-47E4-9725-68DFF4946B4D}"/>
    <cellStyle name="40% - Accent4 2 3 2 2 2 2" xfId="20601" xr:uid="{53F74D84-AB1C-4A29-B0B4-BFCC1DE77CC2}"/>
    <cellStyle name="40% - Accent4 2 3 2 2 3" xfId="20602" xr:uid="{FE5EBBDA-09B3-4D68-8D7C-FFF2D682D0FE}"/>
    <cellStyle name="40% - Accent4 2 3 2 2 3 2" xfId="20603" xr:uid="{E1FD9F89-AEBD-473C-B275-303915D8F3A8}"/>
    <cellStyle name="40% - Accent4 2 3 2 2 4" xfId="20604" xr:uid="{CE9CA34A-D717-46FB-A1EE-43EA30212A87}"/>
    <cellStyle name="40% - Accent4 2 3 2 3" xfId="20605" xr:uid="{D2BF3C8C-14B4-4EF2-8D39-A781C8B31B79}"/>
    <cellStyle name="40% - Accent4 2 3 2 3 2" xfId="20606" xr:uid="{60812AE6-1FB5-4005-92E6-59AEDB647FE8}"/>
    <cellStyle name="40% - Accent4 2 3 2 4" xfId="20607" xr:uid="{6816FC80-6C73-4A5F-B409-414C0FD0C84C}"/>
    <cellStyle name="40% - Accent4 2 3 2 4 2" xfId="20608" xr:uid="{CFA5EE9C-A84E-4737-8675-413F2B51F18E}"/>
    <cellStyle name="40% - Accent4 2 3 2 5" xfId="20609" xr:uid="{D369D525-0485-49F6-8A13-BC83BA1F6F82}"/>
    <cellStyle name="40% - Accent4 2 3 2 5 2" xfId="20610" xr:uid="{B84A3975-FC97-47EF-8F11-E2A74814EC6B}"/>
    <cellStyle name="40% - Accent4 2 3 2 6" xfId="20611" xr:uid="{0D4813D0-B406-49F9-A3FE-AD2175C74FAA}"/>
    <cellStyle name="40% - Accent4 2 3 2 6 2" xfId="20612" xr:uid="{96023AAE-57BE-476D-A305-93C57BD421C4}"/>
    <cellStyle name="40% - Accent4 2 3 2 7" xfId="20613" xr:uid="{F80734AF-2F80-4497-AF19-41E24A959E57}"/>
    <cellStyle name="40% - Accent4 2 3 2 7 2" xfId="20614" xr:uid="{994A219A-69A0-4861-920B-80D9D7699255}"/>
    <cellStyle name="40% - Accent4 2 3 2 8" xfId="20615" xr:uid="{2BE8267E-198F-4497-9D45-BB5B4F49A29E}"/>
    <cellStyle name="40% - Accent4 2 3 3" xfId="20616" xr:uid="{54D3D805-C431-4E75-B960-A04C4995A57A}"/>
    <cellStyle name="40% - Accent4 2 3 3 2" xfId="20617" xr:uid="{84D8A3C5-8730-4371-B757-A74DE27798A5}"/>
    <cellStyle name="40% - Accent4 2 3 3 2 2" xfId="20618" xr:uid="{D1F746F8-C245-4872-883B-5D049AE3E4FF}"/>
    <cellStyle name="40% - Accent4 2 3 3 2 2 2" xfId="20619" xr:uid="{60CB2C3C-4675-4AA2-B12A-30ED8F6021E4}"/>
    <cellStyle name="40% - Accent4 2 3 3 2 3" xfId="20620" xr:uid="{F2EC115A-FECB-4B4E-BF4A-7156549A3FDA}"/>
    <cellStyle name="40% - Accent4 2 3 3 2 3 2" xfId="20621" xr:uid="{3F595443-2277-4220-A83F-EBC5F3D09E0C}"/>
    <cellStyle name="40% - Accent4 2 3 3 2 4" xfId="20622" xr:uid="{13595F85-60A6-4C22-A6BF-50229397ECFA}"/>
    <cellStyle name="40% - Accent4 2 3 3 3" xfId="20623" xr:uid="{21D51FE4-6C61-4EB2-82E5-0121BF565B77}"/>
    <cellStyle name="40% - Accent4 2 3 3 3 2" xfId="20624" xr:uid="{53116AF0-13D5-472A-90BB-7EB1BF9C087A}"/>
    <cellStyle name="40% - Accent4 2 3 3 4" xfId="20625" xr:uid="{48608101-7050-4D1B-87E4-9C4190DB606B}"/>
    <cellStyle name="40% - Accent4 2 3 3 4 2" xfId="20626" xr:uid="{4ECDB45A-2E92-4842-8D9C-092E26F882EF}"/>
    <cellStyle name="40% - Accent4 2 3 3 5" xfId="20627" xr:uid="{FF0634BD-ED90-410D-B9A3-3A3718375CAE}"/>
    <cellStyle name="40% - Accent4 2 3 3 5 2" xfId="20628" xr:uid="{E17FBC0F-50C2-48FE-9C0E-B96D3C35A580}"/>
    <cellStyle name="40% - Accent4 2 3 3 6" xfId="20629" xr:uid="{845748FF-54B4-4C57-A7AB-7C6FDBBFEB61}"/>
    <cellStyle name="40% - Accent4 2 3 4" xfId="20630" xr:uid="{ACF4D4C0-00BD-4B36-B706-1DE31FAF3010}"/>
    <cellStyle name="40% - Accent4 2 3 4 2" xfId="20631" xr:uid="{9985DE47-13B2-4BA2-AA9B-E4E4882E78DC}"/>
    <cellStyle name="40% - Accent4 2 3 4 2 2" xfId="20632" xr:uid="{1E39B918-A24F-418E-BE44-C8F032D0B0B5}"/>
    <cellStyle name="40% - Accent4 2 3 4 3" xfId="20633" xr:uid="{EFCB038F-F7E6-4A80-927F-E5F3D728B2DF}"/>
    <cellStyle name="40% - Accent4 2 3 4 3 2" xfId="20634" xr:uid="{5D6E2ECA-490A-458B-842B-6290784C8F9F}"/>
    <cellStyle name="40% - Accent4 2 3 4 4" xfId="20635" xr:uid="{269CABA8-7EB0-4BD7-B04E-CBA57C379012}"/>
    <cellStyle name="40% - Accent4 2 3 5" xfId="20636" xr:uid="{3955CA82-B721-4260-9A86-8EA9B9E65CC4}"/>
    <cellStyle name="40% - Accent4 2 3 5 2" xfId="20637" xr:uid="{366D2C14-6ED9-45B4-B9C3-AC38FB1A8522}"/>
    <cellStyle name="40% - Accent4 2 3 6" xfId="20638" xr:uid="{D7AA4085-CE99-46D0-9E15-C3D805CFFB8C}"/>
    <cellStyle name="40% - Accent4 2 3 6 2" xfId="20639" xr:uid="{579F12D0-9240-4609-B942-DF40D2B5DF99}"/>
    <cellStyle name="40% - Accent4 2 3 7" xfId="20640" xr:uid="{0BBF4DA7-E6D4-455D-BC69-A2430C13B804}"/>
    <cellStyle name="40% - Accent4 2 3 7 2" xfId="20641" xr:uid="{2C45D395-AB75-4A76-B86E-21DC5E059BB8}"/>
    <cellStyle name="40% - Accent4 2 3 8" xfId="20642" xr:uid="{C256679C-83E5-458C-9931-C9190C8C4B4D}"/>
    <cellStyle name="40% - Accent4 2 3 8 2" xfId="20643" xr:uid="{154244EA-F8A2-4D8D-8734-0B0F1DDD10C3}"/>
    <cellStyle name="40% - Accent4 2 3 9" xfId="20644" xr:uid="{EB05D0C1-B0A0-4284-92DD-6BCFE51CF932}"/>
    <cellStyle name="40% - Accent4 2 3 9 2" xfId="20645" xr:uid="{206975E8-E8D7-4D7E-91E4-1223F936B8EA}"/>
    <cellStyle name="40% - Accent4 2 4" xfId="20646" xr:uid="{D57E6D19-E07A-4265-ABB3-77C8D7DB3D19}"/>
    <cellStyle name="40% - Accent4 2 4 10" xfId="20647" xr:uid="{60FAE17B-D9D8-47A3-969A-99EDF37121F0}"/>
    <cellStyle name="40% - Accent4 2 4 2" xfId="20648" xr:uid="{F7CD67CE-F744-4C23-AF6C-10E576849551}"/>
    <cellStyle name="40% - Accent4 2 4 2 2" xfId="20649" xr:uid="{FF838CD3-57D4-4C43-BC9C-60D8EF306DDA}"/>
    <cellStyle name="40% - Accent4 2 4 2 2 2" xfId="20650" xr:uid="{9858E9C4-C3CE-41A4-8494-1866CE5CD8B1}"/>
    <cellStyle name="40% - Accent4 2 4 2 2 2 2" xfId="20651" xr:uid="{400E58F1-C419-40E5-A251-B5B4BE38645C}"/>
    <cellStyle name="40% - Accent4 2 4 2 2 3" xfId="20652" xr:uid="{8E448F79-E3DE-42C8-BC34-66E7F4CE872C}"/>
    <cellStyle name="40% - Accent4 2 4 2 2 3 2" xfId="20653" xr:uid="{F27B0F9B-2776-4194-A3DF-F1C64439C766}"/>
    <cellStyle name="40% - Accent4 2 4 2 2 4" xfId="20654" xr:uid="{59A2987C-45C6-49D6-B941-581BE25B3FCA}"/>
    <cellStyle name="40% - Accent4 2 4 2 3" xfId="20655" xr:uid="{101F65CD-39F0-486C-B605-0695F8EF849F}"/>
    <cellStyle name="40% - Accent4 2 4 2 3 2" xfId="20656" xr:uid="{E39C6654-C1C9-4273-8E86-3C74DFAF2A32}"/>
    <cellStyle name="40% - Accent4 2 4 2 4" xfId="20657" xr:uid="{12ED9B46-C8CD-4471-8C33-A77FC9EC6689}"/>
    <cellStyle name="40% - Accent4 2 4 2 4 2" xfId="20658" xr:uid="{53FE9D54-E667-45A2-9904-E376AA4859AB}"/>
    <cellStyle name="40% - Accent4 2 4 2 5" xfId="20659" xr:uid="{6F393AB0-DCA5-4D0D-A2CF-68B4401C7793}"/>
    <cellStyle name="40% - Accent4 2 4 2 5 2" xfId="20660" xr:uid="{060A70BC-58CC-4677-98AF-8A2F2E155D03}"/>
    <cellStyle name="40% - Accent4 2 4 2 6" xfId="20661" xr:uid="{9D41D813-2781-4C77-87E2-7CD243C69323}"/>
    <cellStyle name="40% - Accent4 2 4 3" xfId="20662" xr:uid="{8ACB836D-A845-4979-84A9-04F0C5413BCF}"/>
    <cellStyle name="40% - Accent4 2 4 3 2" xfId="20663" xr:uid="{1A051C6A-7107-442F-AF84-D2620C8D8874}"/>
    <cellStyle name="40% - Accent4 2 4 3 2 2" xfId="20664" xr:uid="{30CE859C-FF94-4785-93BC-A2771E7D10DC}"/>
    <cellStyle name="40% - Accent4 2 4 3 2 2 2" xfId="20665" xr:uid="{9FD19101-BAF5-4A41-9939-44B7DC4FA939}"/>
    <cellStyle name="40% - Accent4 2 4 3 2 3" xfId="20666" xr:uid="{29B21EDE-90AF-47AB-8A0B-9ED4E63DFDB0}"/>
    <cellStyle name="40% - Accent4 2 4 3 2 3 2" xfId="20667" xr:uid="{5090DD17-B940-403E-BE58-A856BA4E21D9}"/>
    <cellStyle name="40% - Accent4 2 4 3 2 4" xfId="20668" xr:uid="{79187472-8FDE-4801-897E-2772FE4148F4}"/>
    <cellStyle name="40% - Accent4 2 4 3 3" xfId="20669" xr:uid="{DB11F012-4F53-4B31-9FFC-58CC92565312}"/>
    <cellStyle name="40% - Accent4 2 4 3 3 2" xfId="20670" xr:uid="{72A507C9-5357-4501-B185-1F271FF4AFBC}"/>
    <cellStyle name="40% - Accent4 2 4 3 4" xfId="20671" xr:uid="{90696608-9805-4DE3-AE7C-0B941A35FC54}"/>
    <cellStyle name="40% - Accent4 2 4 3 4 2" xfId="20672" xr:uid="{44D8E98D-6538-4331-95DA-4E56E44A877E}"/>
    <cellStyle name="40% - Accent4 2 4 3 5" xfId="20673" xr:uid="{B198D743-040D-4EC5-B45A-2709FE985AB2}"/>
    <cellStyle name="40% - Accent4 2 4 3 5 2" xfId="20674" xr:uid="{E64A179E-DC58-488F-A255-40483DCE1CEA}"/>
    <cellStyle name="40% - Accent4 2 4 3 6" xfId="20675" xr:uid="{3C3CE3C7-8A8E-45BA-ABB5-40D23302153D}"/>
    <cellStyle name="40% - Accent4 2 4 4" xfId="20676" xr:uid="{D41C16A0-674D-4848-8C82-B1EA39D8F8A6}"/>
    <cellStyle name="40% - Accent4 2 4 4 2" xfId="20677" xr:uid="{412A0EA3-300B-40DE-8C1E-9F23F99C0537}"/>
    <cellStyle name="40% - Accent4 2 4 4 2 2" xfId="20678" xr:uid="{5D7DC099-3853-4165-B989-22F158662E3A}"/>
    <cellStyle name="40% - Accent4 2 4 4 3" xfId="20679" xr:uid="{048EF4B4-E855-4177-A636-911B790F492B}"/>
    <cellStyle name="40% - Accent4 2 4 4 3 2" xfId="20680" xr:uid="{B3542194-D60F-4476-8D1A-6DB3BF664917}"/>
    <cellStyle name="40% - Accent4 2 4 4 4" xfId="20681" xr:uid="{EF8353F6-5C1F-4DD1-AF06-7072456ED435}"/>
    <cellStyle name="40% - Accent4 2 4 5" xfId="20682" xr:uid="{E814EF58-3008-4587-8874-83D23AC4269E}"/>
    <cellStyle name="40% - Accent4 2 4 5 2" xfId="20683" xr:uid="{B52DFD82-4910-4829-9109-625F7A39B410}"/>
    <cellStyle name="40% - Accent4 2 4 6" xfId="20684" xr:uid="{3F48FE9C-2D52-4FF0-88D9-63B3DB3C941A}"/>
    <cellStyle name="40% - Accent4 2 4 6 2" xfId="20685" xr:uid="{8B151FF4-1629-4CF6-B7C3-9428939421D1}"/>
    <cellStyle name="40% - Accent4 2 4 7" xfId="20686" xr:uid="{D6CC5C00-162F-4573-8388-7EE1115A6CF5}"/>
    <cellStyle name="40% - Accent4 2 4 7 2" xfId="20687" xr:uid="{BEA50481-12B1-4D18-A36E-2BB689A459EF}"/>
    <cellStyle name="40% - Accent4 2 4 8" xfId="20688" xr:uid="{D8071734-62DC-4F68-AAF7-186901A90317}"/>
    <cellStyle name="40% - Accent4 2 4 8 2" xfId="20689" xr:uid="{9932FEE6-B772-4FE6-B65C-955E3A145F96}"/>
    <cellStyle name="40% - Accent4 2 4 9" xfId="20690" xr:uid="{886E3D7A-EDE8-496B-B0D4-72C6B38F3B3F}"/>
    <cellStyle name="40% - Accent4 2 4 9 2" xfId="20691" xr:uid="{7D9968B3-4717-441B-9573-B07632C712CC}"/>
    <cellStyle name="40% - Accent4 2 5" xfId="20692" xr:uid="{53D5B37A-432F-4126-A859-00872072E069}"/>
    <cellStyle name="40% - Accent4 2 5 2" xfId="20693" xr:uid="{86E9E3B6-0D26-49FA-A2E2-58B11D68DE90}"/>
    <cellStyle name="40% - Accent4 2 5 2 2" xfId="20694" xr:uid="{4A012462-3894-495E-ACB7-A5CC80B6F56F}"/>
    <cellStyle name="40% - Accent4 2 5 2 2 2" xfId="20695" xr:uid="{048EAD29-A402-4EAA-99F2-75FD6E97EA41}"/>
    <cellStyle name="40% - Accent4 2 5 2 2 2 2" xfId="20696" xr:uid="{2F46B7A2-70A2-42E4-AB2F-D7E4D07F1F44}"/>
    <cellStyle name="40% - Accent4 2 5 2 2 3" xfId="20697" xr:uid="{8F0652EE-D432-4D20-B515-592F94F873D2}"/>
    <cellStyle name="40% - Accent4 2 5 2 2 3 2" xfId="20698" xr:uid="{3E2112E0-69FB-4268-949C-FBEEB36F0A29}"/>
    <cellStyle name="40% - Accent4 2 5 2 2 4" xfId="20699" xr:uid="{C0F2A2BB-8824-466E-AE7A-711947D87C8A}"/>
    <cellStyle name="40% - Accent4 2 5 2 3" xfId="20700" xr:uid="{B633BAFE-D167-47DF-A7D8-F764C33B87A8}"/>
    <cellStyle name="40% - Accent4 2 5 2 3 2" xfId="20701" xr:uid="{93502D65-3639-4D7A-8BBD-3518D2F1B288}"/>
    <cellStyle name="40% - Accent4 2 5 2 4" xfId="20702" xr:uid="{0DE380F4-D3CA-4167-9BBA-DA701FF787E4}"/>
    <cellStyle name="40% - Accent4 2 5 2 4 2" xfId="20703" xr:uid="{1E68BBC8-1BBC-4727-B888-00A0A4C8EA3C}"/>
    <cellStyle name="40% - Accent4 2 5 2 5" xfId="20704" xr:uid="{33352411-3309-4729-8747-FB7DCAC35D81}"/>
    <cellStyle name="40% - Accent4 2 5 2 5 2" xfId="20705" xr:uid="{51A89EEE-FCBF-4537-8457-0322CE594506}"/>
    <cellStyle name="40% - Accent4 2 5 2 6" xfId="20706" xr:uid="{7B801348-15BC-4AA5-9B7A-BCA7058D1328}"/>
    <cellStyle name="40% - Accent4 2 5 3" xfId="20707" xr:uid="{2A639D29-6A1E-4DE5-B4D6-8830C76D5BBA}"/>
    <cellStyle name="40% - Accent4 2 5 3 2" xfId="20708" xr:uid="{B81F8435-6D33-4BB6-9549-B8BA83517703}"/>
    <cellStyle name="40% - Accent4 2 5 3 2 2" xfId="20709" xr:uid="{0F2F3EBA-C80E-4663-848A-6312F6B9B238}"/>
    <cellStyle name="40% - Accent4 2 5 3 2 2 2" xfId="20710" xr:uid="{97C6AEC6-6C8D-429D-B72A-AE9194A73AF5}"/>
    <cellStyle name="40% - Accent4 2 5 3 2 3" xfId="20711" xr:uid="{09588F99-49BE-4393-96F9-8337847D4807}"/>
    <cellStyle name="40% - Accent4 2 5 3 2 3 2" xfId="20712" xr:uid="{3A34A288-698B-4235-B478-B0F8A16D611E}"/>
    <cellStyle name="40% - Accent4 2 5 3 2 4" xfId="20713" xr:uid="{C92B04F2-6BA0-47FF-8355-DCC90D4493AE}"/>
    <cellStyle name="40% - Accent4 2 5 3 3" xfId="20714" xr:uid="{B54B9D05-BE13-43C0-8F63-1955381B8894}"/>
    <cellStyle name="40% - Accent4 2 5 3 3 2" xfId="20715" xr:uid="{5021F215-B438-40CF-A869-43061F0E47FA}"/>
    <cellStyle name="40% - Accent4 2 5 3 4" xfId="20716" xr:uid="{02A386FD-9FCE-4A62-8D83-A94BFCC97864}"/>
    <cellStyle name="40% - Accent4 2 5 3 4 2" xfId="20717" xr:uid="{9AB1DA2F-FC3F-4060-8922-8A4252428D9D}"/>
    <cellStyle name="40% - Accent4 2 5 3 5" xfId="20718" xr:uid="{C0CB3FEF-7AC4-414D-8C12-42D7A774ACFD}"/>
    <cellStyle name="40% - Accent4 2 5 3 5 2" xfId="20719" xr:uid="{892B3D18-8BF1-4A11-ABBE-4F7358B94741}"/>
    <cellStyle name="40% - Accent4 2 5 3 6" xfId="20720" xr:uid="{F2CCEBF8-698D-4A0D-A4D3-464A847E7838}"/>
    <cellStyle name="40% - Accent4 2 5 4" xfId="20721" xr:uid="{688D9724-740D-4D02-A77F-A6C8CF26C3A3}"/>
    <cellStyle name="40% - Accent4 2 5 4 2" xfId="20722" xr:uid="{6A6D3DD2-5B69-43D9-9F87-26053F16BB3F}"/>
    <cellStyle name="40% - Accent4 2 5 4 2 2" xfId="20723" xr:uid="{D0D0B36A-FBEC-4E6F-A8E5-B90FD05F65A1}"/>
    <cellStyle name="40% - Accent4 2 5 4 3" xfId="20724" xr:uid="{B79D5E8D-6EB8-44CB-B705-9F8500C43A4A}"/>
    <cellStyle name="40% - Accent4 2 5 4 3 2" xfId="20725" xr:uid="{09FC7372-8843-4959-A29D-AE600F1DBA63}"/>
    <cellStyle name="40% - Accent4 2 5 4 4" xfId="20726" xr:uid="{B2997E01-53E4-4ABD-A4AC-DFD5BC2EAC3D}"/>
    <cellStyle name="40% - Accent4 2 5 5" xfId="20727" xr:uid="{B50047DA-5C4B-4E35-ADE1-CB6472CE3EF7}"/>
    <cellStyle name="40% - Accent4 2 5 5 2" xfId="20728" xr:uid="{6109452F-7611-4A79-AD36-47EB64BB8D63}"/>
    <cellStyle name="40% - Accent4 2 5 6" xfId="20729" xr:uid="{17B061F6-474B-4DD2-9048-449CFDA10FA4}"/>
    <cellStyle name="40% - Accent4 2 5 6 2" xfId="20730" xr:uid="{FAB4278E-B8B6-4ADF-B6E6-B27751BD50D3}"/>
    <cellStyle name="40% - Accent4 2 5 7" xfId="20731" xr:uid="{CB5509BA-7F91-4473-8413-BBC2B1E55220}"/>
    <cellStyle name="40% - Accent4 2 5 7 2" xfId="20732" xr:uid="{3B7E0B46-5709-4350-90CC-BD46F06DF610}"/>
    <cellStyle name="40% - Accent4 2 5 8" xfId="20733" xr:uid="{FD098BC8-EE0F-40BD-9F33-97A20B3C22F6}"/>
    <cellStyle name="40% - Accent4 2 6" xfId="20734" xr:uid="{4DB08D03-896D-453F-80CE-AEDA12D3B0FE}"/>
    <cellStyle name="40% - Accent4 2 6 2" xfId="20735" xr:uid="{75C689B9-CDD9-4E9E-9278-6F90BE3DA7E1}"/>
    <cellStyle name="40% - Accent4 2 6 2 2" xfId="20736" xr:uid="{35968D68-1DD3-4D16-8486-AD9E24C96B8F}"/>
    <cellStyle name="40% - Accent4 2 6 2 2 2" xfId="20737" xr:uid="{EAA42382-38EE-4774-B57C-FEA9A2B0499F}"/>
    <cellStyle name="40% - Accent4 2 6 2 3" xfId="20738" xr:uid="{68D75AD7-5209-4435-A55A-2D37DEFDA219}"/>
    <cellStyle name="40% - Accent4 2 6 2 3 2" xfId="20739" xr:uid="{06E2B338-4A9B-4C36-8BC5-1C28836848C9}"/>
    <cellStyle name="40% - Accent4 2 6 2 4" xfId="20740" xr:uid="{E81631CE-E204-4CD3-9843-529ED75ACDEE}"/>
    <cellStyle name="40% - Accent4 2 6 3" xfId="20741" xr:uid="{1EE873FD-433B-4DDB-9E82-5864E526E34E}"/>
    <cellStyle name="40% - Accent4 2 6 3 2" xfId="20742" xr:uid="{8327336C-3E13-41F6-A5D6-CE413470BE9A}"/>
    <cellStyle name="40% - Accent4 2 6 4" xfId="20743" xr:uid="{515A39D2-B6B1-4752-8B81-DD96BC59BCC0}"/>
    <cellStyle name="40% - Accent4 2 6 4 2" xfId="20744" xr:uid="{60672B04-2E71-4A86-B0FA-6CAE384099AB}"/>
    <cellStyle name="40% - Accent4 2 6 5" xfId="20745" xr:uid="{B74ED5EC-7A25-4315-B21D-E9A0AC7ECDE1}"/>
    <cellStyle name="40% - Accent4 2 6 5 2" xfId="20746" xr:uid="{45EEF53D-FDAE-4A88-B330-98E0AF53E8CF}"/>
    <cellStyle name="40% - Accent4 2 6 6" xfId="20747" xr:uid="{4762BA9D-D152-4D3A-8B58-3C1055456801}"/>
    <cellStyle name="40% - Accent4 2 7" xfId="20748" xr:uid="{D1CF5A22-F333-44BC-9C38-A8CF4DD636C6}"/>
    <cellStyle name="40% - Accent4 2 7 2" xfId="20749" xr:uid="{72CA4835-D988-4C4B-9F90-0AF4E8CBDF6A}"/>
    <cellStyle name="40% - Accent4 2 7 2 2" xfId="20750" xr:uid="{89683711-6BEC-4726-BFBE-755EFB83FD66}"/>
    <cellStyle name="40% - Accent4 2 7 2 2 2" xfId="20751" xr:uid="{74B6DEBD-CE0D-4905-85AA-5481F1AF6E2A}"/>
    <cellStyle name="40% - Accent4 2 7 2 3" xfId="20752" xr:uid="{8EE72517-4926-49C0-A493-EAF1D1A99431}"/>
    <cellStyle name="40% - Accent4 2 7 2 3 2" xfId="20753" xr:uid="{DE45C7BA-6F91-4CFC-8749-D20CA304ABD9}"/>
    <cellStyle name="40% - Accent4 2 7 2 4" xfId="20754" xr:uid="{60CABBA5-BC88-4269-9B5D-0960E7EBAB5F}"/>
    <cellStyle name="40% - Accent4 2 7 3" xfId="20755" xr:uid="{FB1612B4-84A2-407C-9B94-BD0970E01E53}"/>
    <cellStyle name="40% - Accent4 2 7 3 2" xfId="20756" xr:uid="{AFED25EC-6187-439F-9E67-629C6E22EA68}"/>
    <cellStyle name="40% - Accent4 2 7 4" xfId="20757" xr:uid="{8A0FB357-2161-48CB-AF42-D56CC663AF67}"/>
    <cellStyle name="40% - Accent4 2 7 4 2" xfId="20758" xr:uid="{3AE3A8C8-5EEC-423F-BFA8-8052E8CCA2F0}"/>
    <cellStyle name="40% - Accent4 2 7 5" xfId="20759" xr:uid="{8581ABEC-0CE6-4764-B5D8-D731CADC7F75}"/>
    <cellStyle name="40% - Accent4 2 7 5 2" xfId="20760" xr:uid="{39107EDD-2576-44FB-B737-DE6615843B2E}"/>
    <cellStyle name="40% - Accent4 2 7 6" xfId="20761" xr:uid="{DCD7DAC2-C119-42C8-B710-4ABDC1FDAC89}"/>
    <cellStyle name="40% - Accent4 2 8" xfId="20762" xr:uid="{352AD972-A689-431F-B376-ED63902D313C}"/>
    <cellStyle name="40% - Accent4 2 8 2" xfId="20763" xr:uid="{D86FF1AE-D7A1-4162-BC2E-B056709704A5}"/>
    <cellStyle name="40% - Accent4 2 8 2 2" xfId="20764" xr:uid="{505A014D-6481-4774-88AC-4E96A2EE0477}"/>
    <cellStyle name="40% - Accent4 2 8 3" xfId="20765" xr:uid="{A027AFAF-882E-4CC3-9C88-56AABD304F5C}"/>
    <cellStyle name="40% - Accent4 2 8 3 2" xfId="20766" xr:uid="{B15CAEDE-515F-444C-B9C6-ACD91EB07E43}"/>
    <cellStyle name="40% - Accent4 2 8 4" xfId="20767" xr:uid="{442A849F-5A19-4EC6-86EA-39A4ACEE5AB9}"/>
    <cellStyle name="40% - Accent4 2 9" xfId="20768" xr:uid="{15E510CB-09FC-4990-8AAB-C7AEC41B9F19}"/>
    <cellStyle name="40% - Accent4 2 9 2" xfId="20769" xr:uid="{D0321C85-9EE2-4B1E-9FA0-87F29C8E2E9A}"/>
    <cellStyle name="40% - Accent4 20" xfId="20770" xr:uid="{D508DF92-B912-4190-A28A-F0DAD007A5CA}"/>
    <cellStyle name="40% - Accent4 20 2" xfId="20771" xr:uid="{FE401BF0-60A6-4BB0-A5B5-C3B39C674BBF}"/>
    <cellStyle name="40% - Accent4 20 2 2" xfId="20772" xr:uid="{8CAD58A5-CC47-4A48-A9BF-27DB6B67CCCB}"/>
    <cellStyle name="40% - Accent4 20 3" xfId="20773" xr:uid="{16F881E6-F70C-4D8E-8D8A-751CDDB70D25}"/>
    <cellStyle name="40% - Accent4 20 3 2" xfId="20774" xr:uid="{D3119099-CE24-4A41-B1A8-34630CFAC18D}"/>
    <cellStyle name="40% - Accent4 20 4" xfId="20775" xr:uid="{E3186A33-A15A-4A8F-9AF7-BADB0690BE06}"/>
    <cellStyle name="40% - Accent4 21" xfId="20776" xr:uid="{72343AEF-416B-43BA-A012-2CBE6320873B}"/>
    <cellStyle name="40% - Accent4 21 2" xfId="20777" xr:uid="{102BD539-91DC-4BCA-9EA3-E12E218D21E0}"/>
    <cellStyle name="40% - Accent4 21 2 2" xfId="20778" xr:uid="{F8BB7DB4-B1A2-4E5F-8E9C-4D3979573269}"/>
    <cellStyle name="40% - Accent4 21 3" xfId="20779" xr:uid="{E194B204-16F4-436F-A604-F1DF88304D59}"/>
    <cellStyle name="40% - Accent4 21 3 2" xfId="20780" xr:uid="{A91438EF-5B03-4DC2-A2AB-1271D3090F44}"/>
    <cellStyle name="40% - Accent4 21 4" xfId="20781" xr:uid="{E39DC4B3-3AE3-478E-9DD1-575850E6985D}"/>
    <cellStyle name="40% - Accent4 22" xfId="20782" xr:uid="{7A751AA8-E32F-4506-BE93-76489832531E}"/>
    <cellStyle name="40% - Accent4 22 2" xfId="20783" xr:uid="{619FD511-B961-4AAC-B5CF-F8F39512363F}"/>
    <cellStyle name="40% - Accent4 22 2 2" xfId="20784" xr:uid="{FAF7D6B6-7EB6-4BB8-BC7A-42D307630938}"/>
    <cellStyle name="40% - Accent4 22 3" xfId="20785" xr:uid="{D2B9A09F-E867-4D0E-B421-9E4EE0E52117}"/>
    <cellStyle name="40% - Accent4 22 3 2" xfId="20786" xr:uid="{42934CC2-DE15-4324-A276-F4244C9B5E1D}"/>
    <cellStyle name="40% - Accent4 22 4" xfId="20787" xr:uid="{3F885C49-8478-45B1-87C6-4BB7066490AC}"/>
    <cellStyle name="40% - Accent4 23" xfId="20788" xr:uid="{A02666D7-4768-47E7-8382-31C461B6CF23}"/>
    <cellStyle name="40% - Accent4 23 2" xfId="20789" xr:uid="{137ADB0E-8823-4A9A-ACB3-7A510A64AB0B}"/>
    <cellStyle name="40% - Accent4 23 3" xfId="20790" xr:uid="{88CE7AB0-30C7-46D2-9288-9089D1FD3A53}"/>
    <cellStyle name="40% - Accent4 24" xfId="20791" xr:uid="{E848815F-7ABE-43F9-A429-802A4AD54619}"/>
    <cellStyle name="40% - Accent4 24 2" xfId="20792" xr:uid="{C7C7168E-1355-4C81-92AD-DC82CEB5C9A9}"/>
    <cellStyle name="40% - Accent4 25" xfId="20793" xr:uid="{BB5982DD-4BC7-40F3-9ACB-4987CA4A998B}"/>
    <cellStyle name="40% - Accent4 25 2" xfId="20794" xr:uid="{11FBE314-F21F-4CB9-96AD-7F26C6671240}"/>
    <cellStyle name="40% - Accent4 26" xfId="20795" xr:uid="{2D777031-F9EF-4251-BAFC-1D02581003F0}"/>
    <cellStyle name="40% - Accent4 26 2" xfId="20796" xr:uid="{642DA474-FCF4-452F-9786-6C2DFC21BDCC}"/>
    <cellStyle name="40% - Accent4 27" xfId="20797" xr:uid="{C139F1A9-41E5-4087-9900-C8A080639363}"/>
    <cellStyle name="40% - Accent4 27 2" xfId="20798" xr:uid="{1BF22053-0356-4E21-AFBD-FD9439FF536D}"/>
    <cellStyle name="40% - Accent4 28" xfId="20799" xr:uid="{2E013E32-7BD8-4A83-A999-E659F4A5DEFE}"/>
    <cellStyle name="40% - Accent4 28 2" xfId="20800" xr:uid="{8E05FC9A-578C-4538-97FA-A1B7822345CE}"/>
    <cellStyle name="40% - Accent4 29" xfId="20801" xr:uid="{E238E189-9685-4BB9-A19F-EFC035104D4B}"/>
    <cellStyle name="40% - Accent4 29 2" xfId="20802" xr:uid="{5FDDEECD-E7DE-491D-BEA6-6FC7FA5A7D22}"/>
    <cellStyle name="40% - Accent4 3" xfId="20803" xr:uid="{5CF3E277-223D-4D4D-8D7C-6285C3A5BB42}"/>
    <cellStyle name="40% - Accent4 3 10" xfId="20804" xr:uid="{15E9E9CA-A6E6-4C97-A01B-E652F26C1DE9}"/>
    <cellStyle name="40% - Accent4 3 10 2" xfId="20805" xr:uid="{331FC7ED-52C3-48CA-92D7-339F1E241DE6}"/>
    <cellStyle name="40% - Accent4 3 11" xfId="20806" xr:uid="{F86397B7-A5AA-484B-9F8E-0AF223FB7C52}"/>
    <cellStyle name="40% - Accent4 3 11 2" xfId="20807" xr:uid="{786A99F8-964D-4799-913E-4F41A0D5C3AE}"/>
    <cellStyle name="40% - Accent4 3 12" xfId="20808" xr:uid="{A75DB37F-B247-4958-957E-CDA26B6D59ED}"/>
    <cellStyle name="40% - Accent4 3 13" xfId="20809" xr:uid="{2EC69043-8572-4B83-A224-40B86A29FC99}"/>
    <cellStyle name="40% - Accent4 3 13 2" xfId="20810" xr:uid="{ECF864A8-96DD-49DD-A316-2FE91ADEAD86}"/>
    <cellStyle name="40% - Accent4 3 14" xfId="20811" xr:uid="{8B1F3524-C83F-47AC-8E2F-51A3A2B26A16}"/>
    <cellStyle name="40% - Accent4 3 14 2" xfId="20812" xr:uid="{0C459CC3-27B0-4A29-8FC6-3329ACCB8D8D}"/>
    <cellStyle name="40% - Accent4 3 15" xfId="20813" xr:uid="{F076F620-7FDF-4A69-BBB7-D504CD144A09}"/>
    <cellStyle name="40% - Accent4 3 16" xfId="20814" xr:uid="{8A5DACF1-78AF-4C0B-B45A-2DA99F155C04}"/>
    <cellStyle name="40% - Accent4 3 17" xfId="20815" xr:uid="{AF738171-560A-4C25-8A8A-61F258E7EF24}"/>
    <cellStyle name="40% - Accent4 3 18" xfId="20816" xr:uid="{89CB0635-C303-419E-8D17-292F533A1CF8}"/>
    <cellStyle name="40% - Accent4 3 2" xfId="20817" xr:uid="{15E8F520-EC9A-4195-B9CB-43B66C7D4085}"/>
    <cellStyle name="40% - Accent4 3 2 10" xfId="20818" xr:uid="{062BFEB2-D93B-4752-91F6-1CB64C069C06}"/>
    <cellStyle name="40% - Accent4 3 2 10 2" xfId="20819" xr:uid="{661E892C-E21B-46F5-90AE-AF42F32C39DC}"/>
    <cellStyle name="40% - Accent4 3 2 11" xfId="20820" xr:uid="{FFA3153F-3B56-44CD-934A-20DEB58C8DE8}"/>
    <cellStyle name="40% - Accent4 3 2 11 2" xfId="20821" xr:uid="{37E4D62F-1E1C-442E-8256-09738C707853}"/>
    <cellStyle name="40% - Accent4 3 2 12" xfId="20822" xr:uid="{D3FACDCB-E12C-4261-A09D-534DFB08727F}"/>
    <cellStyle name="40% - Accent4 3 2 13" xfId="20823" xr:uid="{81C72E48-DCD4-4333-B115-7676058E72E8}"/>
    <cellStyle name="40% - Accent4 3 2 14" xfId="20824" xr:uid="{83CCE679-7A01-48FA-9502-D88B37BC3980}"/>
    <cellStyle name="40% - Accent4 3 2 2" xfId="20825" xr:uid="{5916478B-5993-40AC-B2AE-86144D71E6D9}"/>
    <cellStyle name="40% - Accent4 3 2 2 10" xfId="20826" xr:uid="{9504B8F2-33D3-4CBB-AA6B-B8CE8554578C}"/>
    <cellStyle name="40% - Accent4 3 2 2 11" xfId="20827" xr:uid="{24CA9D60-A378-4FFB-9315-C9DD3ACFF45A}"/>
    <cellStyle name="40% - Accent4 3 2 2 2" xfId="20828" xr:uid="{2B2C78EA-9705-4632-A01A-A3E8E7236EFD}"/>
    <cellStyle name="40% - Accent4 3 2 2 2 2" xfId="20829" xr:uid="{2905AF31-AADA-4DD1-8AC7-87D5739192C2}"/>
    <cellStyle name="40% - Accent4 3 2 2 2 2 2" xfId="20830" xr:uid="{6E315B68-2299-4073-8D64-8DCC02FDCCD7}"/>
    <cellStyle name="40% - Accent4 3 2 2 2 2 2 2" xfId="20831" xr:uid="{3DBA4807-0A04-4AEF-9804-056E3B503808}"/>
    <cellStyle name="40% - Accent4 3 2 2 2 2 3" xfId="20832" xr:uid="{EDE247CA-5FEC-4D74-AE2B-A0B8F1620DA3}"/>
    <cellStyle name="40% - Accent4 3 2 2 2 2 3 2" xfId="20833" xr:uid="{20ACDDE8-49A4-4CE8-A18A-EE4EC774E90F}"/>
    <cellStyle name="40% - Accent4 3 2 2 2 2 4" xfId="20834" xr:uid="{89A4F1C6-0642-404C-9215-3C0DB0A6BDD9}"/>
    <cellStyle name="40% - Accent4 3 2 2 2 3" xfId="20835" xr:uid="{F76C52A1-24C8-4C58-B194-6E7EA0CDC4FA}"/>
    <cellStyle name="40% - Accent4 3 2 2 2 3 2" xfId="20836" xr:uid="{766FBF65-BE3F-458B-B65A-183A7D35220E}"/>
    <cellStyle name="40% - Accent4 3 2 2 2 4" xfId="20837" xr:uid="{F784A1AE-07C9-4DD1-9AE9-6DFFACCAB2A8}"/>
    <cellStyle name="40% - Accent4 3 2 2 2 4 2" xfId="20838" xr:uid="{3119624E-4779-40C5-BD47-32B0F8B2357E}"/>
    <cellStyle name="40% - Accent4 3 2 2 2 5" xfId="20839" xr:uid="{E7E02E6A-854A-4002-A3F5-A436122467FD}"/>
    <cellStyle name="40% - Accent4 3 2 2 2 5 2" xfId="20840" xr:uid="{313134D2-7EFA-40F1-BE6C-0A8FD2C6868F}"/>
    <cellStyle name="40% - Accent4 3 2 2 2 6" xfId="20841" xr:uid="{46A84824-BF1C-4519-A0EB-D74DF1C24E93}"/>
    <cellStyle name="40% - Accent4 3 2 2 2 7" xfId="20842" xr:uid="{C49AAC93-F3CF-47E1-A2D0-D89382ABABB7}"/>
    <cellStyle name="40% - Accent4 3 2 2 3" xfId="20843" xr:uid="{E0439A13-2E37-4399-A85A-4A44A63FD736}"/>
    <cellStyle name="40% - Accent4 3 2 2 3 2" xfId="20844" xr:uid="{9A2F035B-E2CB-4657-8999-02D4237A3D14}"/>
    <cellStyle name="40% - Accent4 3 2 2 3 2 2" xfId="20845" xr:uid="{61B6B4FD-51B9-420C-BBE8-08E37B063E49}"/>
    <cellStyle name="40% - Accent4 3 2 2 3 2 2 2" xfId="20846" xr:uid="{6A865693-2967-4278-A192-8859C5631D59}"/>
    <cellStyle name="40% - Accent4 3 2 2 3 2 3" xfId="20847" xr:uid="{43854BC9-AF4B-40C9-A075-C2441E2BAE5A}"/>
    <cellStyle name="40% - Accent4 3 2 2 3 2 3 2" xfId="20848" xr:uid="{BCA61E77-603A-4244-9E25-8D9EC6280252}"/>
    <cellStyle name="40% - Accent4 3 2 2 3 2 4" xfId="20849" xr:uid="{3FC3744A-C71F-47ED-A75E-FE5B5F227323}"/>
    <cellStyle name="40% - Accent4 3 2 2 3 3" xfId="20850" xr:uid="{F2954E2D-DFD2-4D92-9F69-AFD68B917657}"/>
    <cellStyle name="40% - Accent4 3 2 2 3 3 2" xfId="20851" xr:uid="{3DDD2B05-7689-42AA-B789-6D01BACF3773}"/>
    <cellStyle name="40% - Accent4 3 2 2 3 4" xfId="20852" xr:uid="{153CBA6C-CF4D-4941-85C0-13DB7F8AEF0E}"/>
    <cellStyle name="40% - Accent4 3 2 2 3 4 2" xfId="20853" xr:uid="{3B3FF7AA-B933-4B1F-8F68-9C3AB9B4FCE2}"/>
    <cellStyle name="40% - Accent4 3 2 2 3 5" xfId="20854" xr:uid="{A4807062-0CCD-4177-B2C1-816D37DD3A8F}"/>
    <cellStyle name="40% - Accent4 3 2 2 3 5 2" xfId="20855" xr:uid="{492BEC27-9F9F-439C-9345-9925643AD36E}"/>
    <cellStyle name="40% - Accent4 3 2 2 3 6" xfId="20856" xr:uid="{AD2EE6BD-AAD5-47C0-87E0-5EE7FFDE4B85}"/>
    <cellStyle name="40% - Accent4 3 2 2 4" xfId="20857" xr:uid="{1A163AB5-EFFD-4A8A-A890-A886A78E3A3B}"/>
    <cellStyle name="40% - Accent4 3 2 2 4 2" xfId="20858" xr:uid="{ABD8C83A-C8F5-45F7-8DF8-83B288F6B798}"/>
    <cellStyle name="40% - Accent4 3 2 2 4 2 2" xfId="20859" xr:uid="{44ED5D93-EF75-4C8D-B357-5462A9784579}"/>
    <cellStyle name="40% - Accent4 3 2 2 4 3" xfId="20860" xr:uid="{9B89ED4F-2B75-4E31-BBCC-BFE31694FA41}"/>
    <cellStyle name="40% - Accent4 3 2 2 4 3 2" xfId="20861" xr:uid="{9D6A18D3-33B6-482C-B900-8A2A2C96EBFB}"/>
    <cellStyle name="40% - Accent4 3 2 2 4 4" xfId="20862" xr:uid="{3D2DCE8F-D039-483C-942C-7EADB735DE20}"/>
    <cellStyle name="40% - Accent4 3 2 2 5" xfId="20863" xr:uid="{FF147468-9E8E-4A88-BAF0-6DD3A6AF5137}"/>
    <cellStyle name="40% - Accent4 3 2 2 5 2" xfId="20864" xr:uid="{3C4BE63A-1C77-4BCA-B156-DC7CDC046112}"/>
    <cellStyle name="40% - Accent4 3 2 2 6" xfId="20865" xr:uid="{2F3B720B-2917-4F6A-ABB3-A9A5CE01CE27}"/>
    <cellStyle name="40% - Accent4 3 2 2 6 2" xfId="20866" xr:uid="{5C85B7B4-A60E-4E84-9649-D3F825B37612}"/>
    <cellStyle name="40% - Accent4 3 2 2 7" xfId="20867" xr:uid="{EEEF6A74-BEBD-4C8F-8EE2-19374648E3DF}"/>
    <cellStyle name="40% - Accent4 3 2 2 7 2" xfId="20868" xr:uid="{57F88AC7-D94E-4B85-B8CC-976B591381CD}"/>
    <cellStyle name="40% - Accent4 3 2 2 8" xfId="20869" xr:uid="{E9C9AF60-4CEC-4C37-B29D-8237BD5E26BA}"/>
    <cellStyle name="40% - Accent4 3 2 2 8 2" xfId="20870" xr:uid="{83C0877E-A2B1-4EF1-937F-700EC7754C5C}"/>
    <cellStyle name="40% - Accent4 3 2 2 9" xfId="20871" xr:uid="{7A7110C7-1991-41F0-8BA8-45464D8BF003}"/>
    <cellStyle name="40% - Accent4 3 2 2 9 2" xfId="20872" xr:uid="{41D01050-525A-4FF9-A1AC-81A3C452CFD6}"/>
    <cellStyle name="40% - Accent4 3 2 3" xfId="20873" xr:uid="{A2E148FE-FC70-4F45-B8CD-91951B459D3B}"/>
    <cellStyle name="40% - Accent4 3 2 3 2" xfId="20874" xr:uid="{D56B1DF4-70F5-4891-8E4C-6E4468B23AE7}"/>
    <cellStyle name="40% - Accent4 3 2 3 2 2" xfId="20875" xr:uid="{61DF0EDE-33AA-41E1-8DFA-951D440B0ADF}"/>
    <cellStyle name="40% - Accent4 3 2 3 2 2 2" xfId="20876" xr:uid="{76306057-A5FB-43FC-8F39-484D923FFD15}"/>
    <cellStyle name="40% - Accent4 3 2 3 2 2 2 2" xfId="20877" xr:uid="{13E8C164-3B5E-4A5A-A54B-2316735759A8}"/>
    <cellStyle name="40% - Accent4 3 2 3 2 2 3" xfId="20878" xr:uid="{76F4721F-1AC5-4C65-81E0-523C274CADAE}"/>
    <cellStyle name="40% - Accent4 3 2 3 2 2 3 2" xfId="20879" xr:uid="{0B205083-0D5D-4A10-906B-034C5862E487}"/>
    <cellStyle name="40% - Accent4 3 2 3 2 2 4" xfId="20880" xr:uid="{E42259E8-EDCF-46F0-A789-3A83D2BB81BF}"/>
    <cellStyle name="40% - Accent4 3 2 3 2 3" xfId="20881" xr:uid="{0231151A-7B5F-4257-B14C-8643A4BCD3C0}"/>
    <cellStyle name="40% - Accent4 3 2 3 2 3 2" xfId="20882" xr:uid="{3145D1C9-DE93-4E46-85D1-C39483F0E9AA}"/>
    <cellStyle name="40% - Accent4 3 2 3 2 4" xfId="20883" xr:uid="{6D8C621C-19F7-4EF6-9DF9-6FCF5CF82F0D}"/>
    <cellStyle name="40% - Accent4 3 2 3 2 4 2" xfId="20884" xr:uid="{F0BBB3FF-4402-49B7-B553-1A915DE64F7B}"/>
    <cellStyle name="40% - Accent4 3 2 3 2 5" xfId="20885" xr:uid="{2F878BD3-4CE7-4CAD-97AC-4B9C58C19387}"/>
    <cellStyle name="40% - Accent4 3 2 3 2 5 2" xfId="20886" xr:uid="{F6D8FD9D-8983-42E4-B02A-6315C5C58242}"/>
    <cellStyle name="40% - Accent4 3 2 3 2 6" xfId="20887" xr:uid="{C386429C-0506-448F-96E5-766E88186972}"/>
    <cellStyle name="40% - Accent4 3 2 3 3" xfId="20888" xr:uid="{69D27DD3-300A-4E44-8A80-270206B79853}"/>
    <cellStyle name="40% - Accent4 3 2 3 3 2" xfId="20889" xr:uid="{D37AED90-90AF-4B8A-8D9E-813C4C28BD95}"/>
    <cellStyle name="40% - Accent4 3 2 3 3 2 2" xfId="20890" xr:uid="{1ABABAE5-EA6B-4976-8E71-BE2B8B2C9043}"/>
    <cellStyle name="40% - Accent4 3 2 3 3 2 2 2" xfId="20891" xr:uid="{1A59D360-8DBC-4E86-AF7E-31186103A789}"/>
    <cellStyle name="40% - Accent4 3 2 3 3 2 3" xfId="20892" xr:uid="{58F4E8C8-A276-4CAE-8EED-769756A4B626}"/>
    <cellStyle name="40% - Accent4 3 2 3 3 2 3 2" xfId="20893" xr:uid="{DA2D2C1E-BFF4-4B74-B04D-BC74B836320D}"/>
    <cellStyle name="40% - Accent4 3 2 3 3 2 4" xfId="20894" xr:uid="{FB459719-C324-466C-BAB3-8D26D110676E}"/>
    <cellStyle name="40% - Accent4 3 2 3 3 3" xfId="20895" xr:uid="{B6D61E6A-092E-42B8-8B8B-8A5C07D19D0D}"/>
    <cellStyle name="40% - Accent4 3 2 3 3 3 2" xfId="20896" xr:uid="{43BD5F21-348F-4410-B3B8-7BEAAAF1FC81}"/>
    <cellStyle name="40% - Accent4 3 2 3 3 4" xfId="20897" xr:uid="{633B5B8E-AD19-45BB-B989-2806C8F4C001}"/>
    <cellStyle name="40% - Accent4 3 2 3 3 4 2" xfId="20898" xr:uid="{0BCC5F73-BB47-4CC8-AC51-F9175608AE14}"/>
    <cellStyle name="40% - Accent4 3 2 3 3 5" xfId="20899" xr:uid="{5CFAF4CD-004D-4D31-ADE1-8980158FBA9B}"/>
    <cellStyle name="40% - Accent4 3 2 3 3 5 2" xfId="20900" xr:uid="{5A285933-8186-46C2-B077-11BB0D47CAD9}"/>
    <cellStyle name="40% - Accent4 3 2 3 3 6" xfId="20901" xr:uid="{A0870501-D0EA-4489-B7DD-C8F05C7C3DC9}"/>
    <cellStyle name="40% - Accent4 3 2 3 4" xfId="20902" xr:uid="{C7C8F05B-6705-40AF-9DBA-8567D3407129}"/>
    <cellStyle name="40% - Accent4 3 2 3 4 2" xfId="20903" xr:uid="{4A8B9E18-3FED-483F-8EF4-75163F214CC9}"/>
    <cellStyle name="40% - Accent4 3 2 3 4 2 2" xfId="20904" xr:uid="{BBDB3DFD-79E1-42DA-BFB9-1736E20F57AA}"/>
    <cellStyle name="40% - Accent4 3 2 3 4 3" xfId="20905" xr:uid="{B2F04883-916B-411C-9864-2619A2B53974}"/>
    <cellStyle name="40% - Accent4 3 2 3 4 3 2" xfId="20906" xr:uid="{5C721DF1-D346-422C-8774-5280C95B473C}"/>
    <cellStyle name="40% - Accent4 3 2 3 4 4" xfId="20907" xr:uid="{43473C63-9B2E-42AA-BB72-D9F7BFF1FD21}"/>
    <cellStyle name="40% - Accent4 3 2 3 5" xfId="20908" xr:uid="{ECDD8093-3770-45E2-A123-08BEF64DB6DF}"/>
    <cellStyle name="40% - Accent4 3 2 3 5 2" xfId="20909" xr:uid="{5B2CE725-88E6-4124-B5B2-7EA7C9AA4285}"/>
    <cellStyle name="40% - Accent4 3 2 3 6" xfId="20910" xr:uid="{09FF9C60-7BEE-4D9A-BC9E-F7DB3FB5D73B}"/>
    <cellStyle name="40% - Accent4 3 2 3 6 2" xfId="20911" xr:uid="{56C6FBC0-B3A5-4DF6-8FAF-EC8A66EC11F2}"/>
    <cellStyle name="40% - Accent4 3 2 3 7" xfId="20912" xr:uid="{9C0322C8-C08E-496E-AC82-A19294CB916D}"/>
    <cellStyle name="40% - Accent4 3 2 3 7 2" xfId="20913" xr:uid="{2CCC5DC4-4C9E-4706-B0CE-3F0915DBF77A}"/>
    <cellStyle name="40% - Accent4 3 2 3 8" xfId="20914" xr:uid="{5743D3A7-4281-4F9C-8A98-EF8DE168DED6}"/>
    <cellStyle name="40% - Accent4 3 2 3 9" xfId="20915" xr:uid="{7A596C12-BDEE-4014-B376-AF96743FB5CD}"/>
    <cellStyle name="40% - Accent4 3 2 4" xfId="20916" xr:uid="{10644A92-AB0E-449E-AB7E-C468776831FB}"/>
    <cellStyle name="40% - Accent4 3 2 4 2" xfId="20917" xr:uid="{A4A99964-F5E1-4126-9A6D-B3CCD5AC9ED4}"/>
    <cellStyle name="40% - Accent4 3 2 4 2 2" xfId="20918" xr:uid="{DECFB54A-196F-46CF-8C09-724CB166719C}"/>
    <cellStyle name="40% - Accent4 3 2 4 2 2 2" xfId="20919" xr:uid="{4438BA99-896E-418F-A3F1-74507D7DA043}"/>
    <cellStyle name="40% - Accent4 3 2 4 2 3" xfId="20920" xr:uid="{877A6492-A71B-430A-BD01-AF9764670438}"/>
    <cellStyle name="40% - Accent4 3 2 4 2 3 2" xfId="20921" xr:uid="{61A20AA0-2512-415B-8614-97A89716ADFB}"/>
    <cellStyle name="40% - Accent4 3 2 4 2 4" xfId="20922" xr:uid="{27BFFC1C-9553-4397-8A7A-C94A86159900}"/>
    <cellStyle name="40% - Accent4 3 2 4 3" xfId="20923" xr:uid="{DF517A29-DA1B-44E8-941E-5D96B3681690}"/>
    <cellStyle name="40% - Accent4 3 2 4 3 2" xfId="20924" xr:uid="{3B4017AC-6CBA-4D6F-AA98-6FCBB40E2AA3}"/>
    <cellStyle name="40% - Accent4 3 2 4 4" xfId="20925" xr:uid="{DE9EEDB6-0007-49F3-A434-57ACD7CFC586}"/>
    <cellStyle name="40% - Accent4 3 2 4 4 2" xfId="20926" xr:uid="{3C979DB9-8F2F-4ED0-A063-AC19ED38C654}"/>
    <cellStyle name="40% - Accent4 3 2 4 5" xfId="20927" xr:uid="{1BC9C066-A25A-4790-BBAF-EA8AAD54EA5F}"/>
    <cellStyle name="40% - Accent4 3 2 4 5 2" xfId="20928" xr:uid="{833AC34D-10D2-4E1E-A483-FB9FD0A1DE42}"/>
    <cellStyle name="40% - Accent4 3 2 4 6" xfId="20929" xr:uid="{E1FF3D10-CF82-44E3-9215-AFDC397A4E9C}"/>
    <cellStyle name="40% - Accent4 3 2 5" xfId="20930" xr:uid="{02C09315-7291-4FDC-8AD3-02C8AD170507}"/>
    <cellStyle name="40% - Accent4 3 2 5 2" xfId="20931" xr:uid="{26C2375E-9C6D-4816-B092-462782D341DE}"/>
    <cellStyle name="40% - Accent4 3 2 5 2 2" xfId="20932" xr:uid="{A62C1933-55C1-4BA7-ACC2-80BCB31F7DA4}"/>
    <cellStyle name="40% - Accent4 3 2 5 2 2 2" xfId="20933" xr:uid="{169A5D0B-2FD8-4892-B15D-16B9A485AA45}"/>
    <cellStyle name="40% - Accent4 3 2 5 2 3" xfId="20934" xr:uid="{E03A7A9D-A4D5-417A-8685-B220F5453F98}"/>
    <cellStyle name="40% - Accent4 3 2 5 2 3 2" xfId="20935" xr:uid="{394044FB-5DFF-4EA7-BC00-5FD42526F37E}"/>
    <cellStyle name="40% - Accent4 3 2 5 2 4" xfId="20936" xr:uid="{F7FE5461-2D05-4007-BACD-49705280F34C}"/>
    <cellStyle name="40% - Accent4 3 2 5 3" xfId="20937" xr:uid="{9EB77B2A-655B-4154-8B98-3E4ED269E3DA}"/>
    <cellStyle name="40% - Accent4 3 2 5 3 2" xfId="20938" xr:uid="{D5549CD8-E09F-4AF8-963F-1CDC466D23E2}"/>
    <cellStyle name="40% - Accent4 3 2 5 4" xfId="20939" xr:uid="{E78B7D72-86B6-448F-A787-168C3DEC0245}"/>
    <cellStyle name="40% - Accent4 3 2 5 4 2" xfId="20940" xr:uid="{4E6377FB-4CE3-412F-8839-1AD7C78BADEC}"/>
    <cellStyle name="40% - Accent4 3 2 5 5" xfId="20941" xr:uid="{65C9A776-5929-44CA-9EDB-848A8AB6A3FB}"/>
    <cellStyle name="40% - Accent4 3 2 5 5 2" xfId="20942" xr:uid="{1E8109F1-7F65-4277-B718-C96AFD79CEB8}"/>
    <cellStyle name="40% - Accent4 3 2 5 6" xfId="20943" xr:uid="{C21E9CAB-5A5B-4520-B803-3F8560B566FE}"/>
    <cellStyle name="40% - Accent4 3 2 6" xfId="20944" xr:uid="{86259DC8-4A85-4F72-98C7-D3C724B5427F}"/>
    <cellStyle name="40% - Accent4 3 2 6 2" xfId="20945" xr:uid="{800F8C68-CCA2-418C-8607-B25247C343C7}"/>
    <cellStyle name="40% - Accent4 3 2 6 2 2" xfId="20946" xr:uid="{1A2ED1FB-C9D9-40CF-A5A5-15C8A775B124}"/>
    <cellStyle name="40% - Accent4 3 2 6 3" xfId="20947" xr:uid="{8B8E9C4C-A192-40AB-AAB9-FA070F1AB6FC}"/>
    <cellStyle name="40% - Accent4 3 2 6 3 2" xfId="20948" xr:uid="{A2F3639E-5A8F-492E-9655-22A1E0216178}"/>
    <cellStyle name="40% - Accent4 3 2 6 4" xfId="20949" xr:uid="{15A3F967-93DF-42A6-B75F-3EC746C1FD10}"/>
    <cellStyle name="40% - Accent4 3 2 7" xfId="20950" xr:uid="{8593BDE2-4782-4639-81AB-CF2766A50FE7}"/>
    <cellStyle name="40% - Accent4 3 2 7 2" xfId="20951" xr:uid="{A760A31B-33D7-4704-B87B-755BAE6B66DC}"/>
    <cellStyle name="40% - Accent4 3 2 8" xfId="20952" xr:uid="{8AAE74DC-9C02-43F9-81AA-8D445BF99BA0}"/>
    <cellStyle name="40% - Accent4 3 2 8 2" xfId="20953" xr:uid="{CAA71309-F8A4-44E0-965A-D79D4AAB2641}"/>
    <cellStyle name="40% - Accent4 3 2 9" xfId="20954" xr:uid="{6F3C6F95-BEED-40D7-ABAF-F1F31B7832E1}"/>
    <cellStyle name="40% - Accent4 3 2 9 2" xfId="20955" xr:uid="{C6DF753F-CA3B-48D8-AB22-FADD2384134D}"/>
    <cellStyle name="40% - Accent4 3 3" xfId="20956" xr:uid="{5E9F6437-8BCB-42BC-A622-88E919ACB8FE}"/>
    <cellStyle name="40% - Accent4 3 3 10" xfId="20957" xr:uid="{44CB7199-3ADE-44AF-9BFC-E58DB6AF1BCA}"/>
    <cellStyle name="40% - Accent4 3 3 11" xfId="20958" xr:uid="{F0EC091A-38A3-4776-AAB6-51D03A5C13FB}"/>
    <cellStyle name="40% - Accent4 3 3 12" xfId="20959" xr:uid="{444347EA-F492-4EF7-8EE4-B6AC106CAE2B}"/>
    <cellStyle name="40% - Accent4 3 3 2" xfId="20960" xr:uid="{9BC753F1-BCE9-408C-A8CA-2920C4FAE258}"/>
    <cellStyle name="40% - Accent4 3 3 2 2" xfId="20961" xr:uid="{8BE63690-01E3-48A1-97D1-4002B671EFFE}"/>
    <cellStyle name="40% - Accent4 3 3 2 2 2" xfId="20962" xr:uid="{EC95FEBF-2357-40D8-AE34-4D716C64DAD0}"/>
    <cellStyle name="40% - Accent4 3 3 2 2 2 2" xfId="20963" xr:uid="{98842ED8-8F66-4C21-A642-1410D5C61C13}"/>
    <cellStyle name="40% - Accent4 3 3 2 2 3" xfId="20964" xr:uid="{4A9848ED-EFF3-415B-87E4-48D5A22F7F48}"/>
    <cellStyle name="40% - Accent4 3 3 2 2 3 2" xfId="20965" xr:uid="{76A087E0-542F-4912-8D4B-8C835CFA318F}"/>
    <cellStyle name="40% - Accent4 3 3 2 2 4" xfId="20966" xr:uid="{9C78B1E2-34A5-4CCA-B95C-BFBAAE727CE5}"/>
    <cellStyle name="40% - Accent4 3 3 2 3" xfId="20967" xr:uid="{A03547A3-5D26-42A5-A5AE-5A18ABA2B45A}"/>
    <cellStyle name="40% - Accent4 3 3 2 3 2" xfId="20968" xr:uid="{4F194083-A836-4302-BD8C-CAAFF0C94962}"/>
    <cellStyle name="40% - Accent4 3 3 2 4" xfId="20969" xr:uid="{8BB88667-4700-4268-8C55-891D65993820}"/>
    <cellStyle name="40% - Accent4 3 3 2 4 2" xfId="20970" xr:uid="{B4012D71-8FD6-4A76-8852-99AA49C40A61}"/>
    <cellStyle name="40% - Accent4 3 3 2 5" xfId="20971" xr:uid="{F4DAC361-7E6E-41C8-802F-9A66F79A3921}"/>
    <cellStyle name="40% - Accent4 3 3 2 5 2" xfId="20972" xr:uid="{3583A5B6-1F68-40FA-8412-B9988DA37DA7}"/>
    <cellStyle name="40% - Accent4 3 3 2 6" xfId="20973" xr:uid="{0B7031B0-96CA-43D0-B863-CEED66CF0487}"/>
    <cellStyle name="40% - Accent4 3 3 2 6 2" xfId="20974" xr:uid="{2A3B2B84-7E2B-4776-A3B9-D35EC0E03CF5}"/>
    <cellStyle name="40% - Accent4 3 3 2 7" xfId="20975" xr:uid="{A0615200-D89B-4BCE-960A-B519F57E2507}"/>
    <cellStyle name="40% - Accent4 3 3 2 7 2" xfId="20976" xr:uid="{2BAC61D5-B036-47FC-B242-02BF1B9CB04D}"/>
    <cellStyle name="40% - Accent4 3 3 2 8" xfId="20977" xr:uid="{A5FCD616-4F06-47CF-A801-14F4F4527909}"/>
    <cellStyle name="40% - Accent4 3 3 2 9" xfId="20978" xr:uid="{44D87AC3-6301-4C92-B4D4-520376164CC8}"/>
    <cellStyle name="40% - Accent4 3 3 3" xfId="20979" xr:uid="{93B9FE2F-4BE7-4137-A479-BFE5A773A8FF}"/>
    <cellStyle name="40% - Accent4 3 3 3 2" xfId="20980" xr:uid="{A4627583-43E2-47A6-89C7-BAEAD50C12E5}"/>
    <cellStyle name="40% - Accent4 3 3 3 2 2" xfId="20981" xr:uid="{7F0FE9A6-AA85-445A-98FE-6926F4E11289}"/>
    <cellStyle name="40% - Accent4 3 3 3 2 2 2" xfId="20982" xr:uid="{0833CA0C-CA82-4D04-8C71-B198E86DB8B9}"/>
    <cellStyle name="40% - Accent4 3 3 3 2 3" xfId="20983" xr:uid="{C0985A7A-AE69-4ADF-8B9E-39F560D70803}"/>
    <cellStyle name="40% - Accent4 3 3 3 2 3 2" xfId="20984" xr:uid="{5DECE522-47E1-4525-ABD8-B962B9A30FC6}"/>
    <cellStyle name="40% - Accent4 3 3 3 2 4" xfId="20985" xr:uid="{CC616D18-720F-41B8-8116-14EE4A6DC8EF}"/>
    <cellStyle name="40% - Accent4 3 3 3 3" xfId="20986" xr:uid="{8979117E-9CAA-48EE-91BB-40AEBE528C61}"/>
    <cellStyle name="40% - Accent4 3 3 3 3 2" xfId="20987" xr:uid="{F8FD87D7-1870-466D-8BBD-49E20AD86A38}"/>
    <cellStyle name="40% - Accent4 3 3 3 4" xfId="20988" xr:uid="{384097DE-3159-4BEE-B2D2-49B1A0AF1792}"/>
    <cellStyle name="40% - Accent4 3 3 3 4 2" xfId="20989" xr:uid="{328FFE65-EA6F-4B69-838B-1DB46690ED02}"/>
    <cellStyle name="40% - Accent4 3 3 3 5" xfId="20990" xr:uid="{84B7B198-3BDC-475A-BD31-13662C8B3C58}"/>
    <cellStyle name="40% - Accent4 3 3 3 5 2" xfId="20991" xr:uid="{718C7B9F-FC6B-4F24-97C8-A74171C9580A}"/>
    <cellStyle name="40% - Accent4 3 3 3 6" xfId="20992" xr:uid="{024CE053-3F4E-4ED9-BF97-486BA192733A}"/>
    <cellStyle name="40% - Accent4 3 3 4" xfId="20993" xr:uid="{BD3EDF08-D349-4C99-8E20-150F92A80FB7}"/>
    <cellStyle name="40% - Accent4 3 3 4 2" xfId="20994" xr:uid="{254FCABB-FB05-451E-A967-FA260BB33CF3}"/>
    <cellStyle name="40% - Accent4 3 3 4 2 2" xfId="20995" xr:uid="{3F2F47E6-4946-4E9B-9FEB-7A7220D5C5D1}"/>
    <cellStyle name="40% - Accent4 3 3 4 3" xfId="20996" xr:uid="{877BF907-C130-432B-BC1D-1C89BC05B4B8}"/>
    <cellStyle name="40% - Accent4 3 3 4 3 2" xfId="20997" xr:uid="{D6F8ABA5-168F-4BF8-A1B5-DB92289DF62B}"/>
    <cellStyle name="40% - Accent4 3 3 4 4" xfId="20998" xr:uid="{318F0530-52B0-437A-ADFE-F74F014B2E8C}"/>
    <cellStyle name="40% - Accent4 3 3 5" xfId="20999" xr:uid="{54AF91D3-322B-4FEF-8285-E25186D79B35}"/>
    <cellStyle name="40% - Accent4 3 3 5 2" xfId="21000" xr:uid="{840CD22F-A35A-45EE-B8AB-87FB15E33876}"/>
    <cellStyle name="40% - Accent4 3 3 6" xfId="21001" xr:uid="{8718D270-B0DD-4E9D-B88A-8CA1A2AA631E}"/>
    <cellStyle name="40% - Accent4 3 3 6 2" xfId="21002" xr:uid="{3870FFB8-8C26-413D-885F-A86D5E61C941}"/>
    <cellStyle name="40% - Accent4 3 3 7" xfId="21003" xr:uid="{1FCB512D-1292-46A5-BA44-CA2A7B90EA80}"/>
    <cellStyle name="40% - Accent4 3 3 7 2" xfId="21004" xr:uid="{E5FD2E0C-D454-4405-9028-484F38D70AAA}"/>
    <cellStyle name="40% - Accent4 3 3 8" xfId="21005" xr:uid="{BB2911F9-7AF0-4961-BB4D-39B597361200}"/>
    <cellStyle name="40% - Accent4 3 3 8 2" xfId="21006" xr:uid="{725ED982-B03C-4A65-8A40-2AADB81104A0}"/>
    <cellStyle name="40% - Accent4 3 3 9" xfId="21007" xr:uid="{BE4B8E93-F89F-46BE-A478-7CE0D1EECA73}"/>
    <cellStyle name="40% - Accent4 3 3 9 2" xfId="21008" xr:uid="{53511293-143C-4EC4-8E0A-8FB5A50746DA}"/>
    <cellStyle name="40% - Accent4 3 4" xfId="21009" xr:uid="{C4B9E71F-1959-4390-8FCC-1AFCE08B5083}"/>
    <cellStyle name="40% - Accent4 3 4 10" xfId="21010" xr:uid="{7DFF3AB2-5A8B-408D-B226-D643096D863C}"/>
    <cellStyle name="40% - Accent4 3 4 11" xfId="21011" xr:uid="{FB0388D0-A3FA-45F6-B432-22250C0C3D55}"/>
    <cellStyle name="40% - Accent4 3 4 12" xfId="21012" xr:uid="{2FB2F5C7-0157-4135-827C-54BC171CEC7A}"/>
    <cellStyle name="40% - Accent4 3 4 2" xfId="21013" xr:uid="{CBED668B-99CC-4205-9D2F-A9C0DB5D0005}"/>
    <cellStyle name="40% - Accent4 3 4 2 2" xfId="21014" xr:uid="{84CD40B9-C2C9-497E-A01D-DC0F4AC4FA48}"/>
    <cellStyle name="40% - Accent4 3 4 2 2 2" xfId="21015" xr:uid="{04FFAD6F-C161-4C54-BE24-8FCD7FEB8F93}"/>
    <cellStyle name="40% - Accent4 3 4 2 2 2 2" xfId="21016" xr:uid="{E3F3C3BD-B925-4548-B00E-F325E2491001}"/>
    <cellStyle name="40% - Accent4 3 4 2 2 3" xfId="21017" xr:uid="{7C052B4A-2568-444C-9591-D7AD375803E5}"/>
    <cellStyle name="40% - Accent4 3 4 2 2 3 2" xfId="21018" xr:uid="{6C566480-02D0-4970-86E0-8EFE8A7885C7}"/>
    <cellStyle name="40% - Accent4 3 4 2 2 4" xfId="21019" xr:uid="{6A80A759-2F13-4036-8F91-4D9460A63091}"/>
    <cellStyle name="40% - Accent4 3 4 2 3" xfId="21020" xr:uid="{1C04C975-11F1-44F0-913F-46B444CFED00}"/>
    <cellStyle name="40% - Accent4 3 4 2 3 2" xfId="21021" xr:uid="{709BA7FB-410C-4752-92F7-0A2A00696541}"/>
    <cellStyle name="40% - Accent4 3 4 2 4" xfId="21022" xr:uid="{828A2039-077D-455B-B5A2-A3044F54F89B}"/>
    <cellStyle name="40% - Accent4 3 4 2 4 2" xfId="21023" xr:uid="{02EA78D8-41AE-45BC-981F-71DD58367593}"/>
    <cellStyle name="40% - Accent4 3 4 2 5" xfId="21024" xr:uid="{89F90D00-79A9-4192-A3E5-50E3FE9ED64B}"/>
    <cellStyle name="40% - Accent4 3 4 2 5 2" xfId="21025" xr:uid="{3605A56E-F6E5-4807-8564-4A0DD21AC3F0}"/>
    <cellStyle name="40% - Accent4 3 4 2 6" xfId="21026" xr:uid="{79F0A52B-62F7-4237-BA86-FAE3B56146D4}"/>
    <cellStyle name="40% - Accent4 3 4 3" xfId="21027" xr:uid="{80E22473-0704-4647-B054-5E57A9D59AA8}"/>
    <cellStyle name="40% - Accent4 3 4 3 2" xfId="21028" xr:uid="{8D437681-9FE8-4FD6-A169-C72869695BF3}"/>
    <cellStyle name="40% - Accent4 3 4 3 2 2" xfId="21029" xr:uid="{85CEEAF0-72F4-4E32-A4B5-FB007A517A1B}"/>
    <cellStyle name="40% - Accent4 3 4 3 2 2 2" xfId="21030" xr:uid="{50C0BB86-202B-461B-AD2D-C41711D1D419}"/>
    <cellStyle name="40% - Accent4 3 4 3 2 3" xfId="21031" xr:uid="{A1FBA703-F72C-4FF3-AF04-12650E968A8D}"/>
    <cellStyle name="40% - Accent4 3 4 3 2 3 2" xfId="21032" xr:uid="{6A71FC1C-9628-41B1-880E-6F78F348BFA2}"/>
    <cellStyle name="40% - Accent4 3 4 3 2 4" xfId="21033" xr:uid="{305D2AA5-12B2-4B86-9584-D43639471A85}"/>
    <cellStyle name="40% - Accent4 3 4 3 3" xfId="21034" xr:uid="{9D3B34AF-E5B1-46D0-8C83-F3B247D347AD}"/>
    <cellStyle name="40% - Accent4 3 4 3 3 2" xfId="21035" xr:uid="{B7A67E53-95F1-4B8B-A7D3-45A1D51B6005}"/>
    <cellStyle name="40% - Accent4 3 4 3 4" xfId="21036" xr:uid="{E7BBF1C0-9771-4DCE-AF3F-AEB187432140}"/>
    <cellStyle name="40% - Accent4 3 4 3 4 2" xfId="21037" xr:uid="{26DAB459-E858-4FE0-8A3C-595D62800D43}"/>
    <cellStyle name="40% - Accent4 3 4 3 5" xfId="21038" xr:uid="{AA5F8025-15BB-49BB-A7BC-7456060CFF18}"/>
    <cellStyle name="40% - Accent4 3 4 3 5 2" xfId="21039" xr:uid="{AD094ABA-051B-4F72-9C12-089824E89132}"/>
    <cellStyle name="40% - Accent4 3 4 3 6" xfId="21040" xr:uid="{BD1BDE83-FBAC-4A59-918C-EDB2C6D32644}"/>
    <cellStyle name="40% - Accent4 3 4 4" xfId="21041" xr:uid="{39E2F19E-5A1E-4013-A9DF-9BCBC6F91853}"/>
    <cellStyle name="40% - Accent4 3 4 4 2" xfId="21042" xr:uid="{540613EC-083C-45F0-8A50-741842BB0D8F}"/>
    <cellStyle name="40% - Accent4 3 4 4 2 2" xfId="21043" xr:uid="{8372E0FD-6429-457A-8769-702491AE7CA7}"/>
    <cellStyle name="40% - Accent4 3 4 4 3" xfId="21044" xr:uid="{DC5A07FF-9F3C-40C3-A8B3-6D9387B59A4A}"/>
    <cellStyle name="40% - Accent4 3 4 4 3 2" xfId="21045" xr:uid="{424CD42C-ABCC-42A5-8C63-D5263F8437FC}"/>
    <cellStyle name="40% - Accent4 3 4 4 4" xfId="21046" xr:uid="{CF521249-C0D3-4092-B49A-E53C129D5930}"/>
    <cellStyle name="40% - Accent4 3 4 5" xfId="21047" xr:uid="{3144C2F6-8E91-4A1B-9EA9-3D4BEDF47C9E}"/>
    <cellStyle name="40% - Accent4 3 4 5 2" xfId="21048" xr:uid="{9C6F746F-903B-4BDF-BF54-E56A62CD9DD3}"/>
    <cellStyle name="40% - Accent4 3 4 6" xfId="21049" xr:uid="{746C6893-8881-485C-84A0-232C8C66922D}"/>
    <cellStyle name="40% - Accent4 3 4 6 2" xfId="21050" xr:uid="{D9EED475-6B81-44FF-BB3E-126DA19C60F8}"/>
    <cellStyle name="40% - Accent4 3 4 7" xfId="21051" xr:uid="{B92C03A0-A96A-4AF9-879D-96A64154BBE3}"/>
    <cellStyle name="40% - Accent4 3 4 7 2" xfId="21052" xr:uid="{383491C2-F169-4784-A1F6-036B7A94A271}"/>
    <cellStyle name="40% - Accent4 3 4 8" xfId="21053" xr:uid="{5477AC5A-C788-4AFC-834F-108B11BEBEF8}"/>
    <cellStyle name="40% - Accent4 3 4 8 2" xfId="21054" xr:uid="{E3CB1D67-DD63-4D13-AD91-41D4BB9686E9}"/>
    <cellStyle name="40% - Accent4 3 4 9" xfId="21055" xr:uid="{6A56F1A8-BA15-4002-9225-C15BDE4CBD25}"/>
    <cellStyle name="40% - Accent4 3 4 9 2" xfId="21056" xr:uid="{EB039C54-ECD7-4449-891D-EAF8B5626CC2}"/>
    <cellStyle name="40% - Accent4 3 5" xfId="21057" xr:uid="{4E2146C8-4C0F-4C0B-BF53-AD2F7C8EF789}"/>
    <cellStyle name="40% - Accent4 3 5 10" xfId="21058" xr:uid="{FCEE9512-6ABC-4576-98D4-5F76A5E711E3}"/>
    <cellStyle name="40% - Accent4 3 5 2" xfId="21059" xr:uid="{9789CB80-DEA2-46E5-A70E-CB1A3D0FB265}"/>
    <cellStyle name="40% - Accent4 3 5 2 2" xfId="21060" xr:uid="{7CC4EC80-70C2-4B34-BABF-0ED19F625DE3}"/>
    <cellStyle name="40% - Accent4 3 5 2 2 2" xfId="21061" xr:uid="{714ABFA3-464B-42B0-A689-36DD5BDA105D}"/>
    <cellStyle name="40% - Accent4 3 5 2 2 2 2" xfId="21062" xr:uid="{14496CFC-D77D-4AEA-8912-9DAB35254ED5}"/>
    <cellStyle name="40% - Accent4 3 5 2 2 3" xfId="21063" xr:uid="{0AA3CD10-AF40-4DDD-B2CE-084498A41C2B}"/>
    <cellStyle name="40% - Accent4 3 5 2 2 3 2" xfId="21064" xr:uid="{FAF7D1F3-19CC-4888-8859-1195E71B663C}"/>
    <cellStyle name="40% - Accent4 3 5 2 2 4" xfId="21065" xr:uid="{65B4BFF0-85C5-4F72-8990-4694F8E67BE7}"/>
    <cellStyle name="40% - Accent4 3 5 2 3" xfId="21066" xr:uid="{F1DD870B-A547-4E6B-909F-26F8C5FCA8EC}"/>
    <cellStyle name="40% - Accent4 3 5 2 3 2" xfId="21067" xr:uid="{6DB47670-E66C-4EA5-9F99-C99C1EF1DFCB}"/>
    <cellStyle name="40% - Accent4 3 5 2 4" xfId="21068" xr:uid="{064F369E-0F9C-4F2B-B700-720546ED9A61}"/>
    <cellStyle name="40% - Accent4 3 5 2 4 2" xfId="21069" xr:uid="{AB94A698-7CDF-4A2C-9B8B-85472C5BDA76}"/>
    <cellStyle name="40% - Accent4 3 5 2 5" xfId="21070" xr:uid="{59329ACC-9A83-449C-BD79-A0FC17E402C9}"/>
    <cellStyle name="40% - Accent4 3 5 2 5 2" xfId="21071" xr:uid="{35330BAD-580E-4F11-A933-3F95EA82A8B6}"/>
    <cellStyle name="40% - Accent4 3 5 2 6" xfId="21072" xr:uid="{443BD85B-D336-4446-9A2A-A58188147FDC}"/>
    <cellStyle name="40% - Accent4 3 5 3" xfId="21073" xr:uid="{DFEEC979-959E-4061-AFD1-8C4EDC77E1E4}"/>
    <cellStyle name="40% - Accent4 3 5 3 2" xfId="21074" xr:uid="{3EB312CC-AAB1-4C6F-93F0-D15D2267014A}"/>
    <cellStyle name="40% - Accent4 3 5 3 2 2" xfId="21075" xr:uid="{6FFAEBE0-FD62-4F43-A03F-0B49989BEA79}"/>
    <cellStyle name="40% - Accent4 3 5 3 2 2 2" xfId="21076" xr:uid="{6F7DFD91-CDC1-4F92-8916-E75D912707EF}"/>
    <cellStyle name="40% - Accent4 3 5 3 2 3" xfId="21077" xr:uid="{F52A3BF6-DFFB-4678-866E-0703562D58AD}"/>
    <cellStyle name="40% - Accent4 3 5 3 2 3 2" xfId="21078" xr:uid="{D2052BA7-4421-4ABC-A842-180516D19156}"/>
    <cellStyle name="40% - Accent4 3 5 3 2 4" xfId="21079" xr:uid="{6378C54C-3F9E-4FFF-893A-FAFC8E86C83C}"/>
    <cellStyle name="40% - Accent4 3 5 3 3" xfId="21080" xr:uid="{A244061D-0A1F-4A6B-984D-CD7812D67615}"/>
    <cellStyle name="40% - Accent4 3 5 3 3 2" xfId="21081" xr:uid="{6D87C1A0-017A-4D37-8886-4D42F10A687E}"/>
    <cellStyle name="40% - Accent4 3 5 3 4" xfId="21082" xr:uid="{9245D21D-68FC-4BE1-854B-B365D91F0736}"/>
    <cellStyle name="40% - Accent4 3 5 3 4 2" xfId="21083" xr:uid="{CF32EAFE-097A-439A-B786-971F5F9221E0}"/>
    <cellStyle name="40% - Accent4 3 5 3 5" xfId="21084" xr:uid="{22DF2322-A6F6-4154-9988-252FC8A8C7DB}"/>
    <cellStyle name="40% - Accent4 3 5 3 5 2" xfId="21085" xr:uid="{2CA7ED8A-547E-41F2-BBC4-A34440867EAA}"/>
    <cellStyle name="40% - Accent4 3 5 3 6" xfId="21086" xr:uid="{4B44B133-E620-4977-AD5B-9905C7590C0B}"/>
    <cellStyle name="40% - Accent4 3 5 4" xfId="21087" xr:uid="{70EA6EBC-0D7D-4D55-B374-56B999221E50}"/>
    <cellStyle name="40% - Accent4 3 5 4 2" xfId="21088" xr:uid="{CC77D250-A6A6-4528-9B74-6C6BA33F7221}"/>
    <cellStyle name="40% - Accent4 3 5 4 2 2" xfId="21089" xr:uid="{298A781B-B90A-49B6-B255-06C0EF344305}"/>
    <cellStyle name="40% - Accent4 3 5 4 3" xfId="21090" xr:uid="{D7FF5466-A52B-4D69-910C-399EF88DBB56}"/>
    <cellStyle name="40% - Accent4 3 5 4 3 2" xfId="21091" xr:uid="{628D6C16-6725-41FE-92B4-662F89D1AA08}"/>
    <cellStyle name="40% - Accent4 3 5 4 4" xfId="21092" xr:uid="{796E5387-5AAD-406F-ABBD-7C90A2043E1C}"/>
    <cellStyle name="40% - Accent4 3 5 5" xfId="21093" xr:uid="{15139418-423C-40DD-8201-34E5451640BB}"/>
    <cellStyle name="40% - Accent4 3 5 5 2" xfId="21094" xr:uid="{C5BFDFC6-B382-4628-9EA4-02A8BA4FC1CA}"/>
    <cellStyle name="40% - Accent4 3 5 6" xfId="21095" xr:uid="{34D01833-4670-4B7C-A94C-1673D6FADD36}"/>
    <cellStyle name="40% - Accent4 3 5 6 2" xfId="21096" xr:uid="{543B7AE6-C4AC-4D6D-AA29-6707878913E5}"/>
    <cellStyle name="40% - Accent4 3 5 7" xfId="21097" xr:uid="{62120CCD-74AD-4D91-986F-2EE7A3A2C0EF}"/>
    <cellStyle name="40% - Accent4 3 5 7 2" xfId="21098" xr:uid="{BE32F0D4-4DAF-4E3C-850B-36BF30DF0930}"/>
    <cellStyle name="40% - Accent4 3 5 8" xfId="21099" xr:uid="{5305291D-72D1-4AFE-A9C2-3A8E1473EC85}"/>
    <cellStyle name="40% - Accent4 3 5 9" xfId="21100" xr:uid="{3043DC9D-CB9D-4033-BE7C-8CE1122A3807}"/>
    <cellStyle name="40% - Accent4 3 6" xfId="21101" xr:uid="{55FEC39B-3790-4F14-9261-DF8D0DBEA578}"/>
    <cellStyle name="40% - Accent4 3 6 2" xfId="21102" xr:uid="{6893CAA1-51C8-4890-8081-641757B7D4D9}"/>
    <cellStyle name="40% - Accent4 3 6 2 2" xfId="21103" xr:uid="{2A133C7C-BA74-4D49-B57D-F2A3B87D807A}"/>
    <cellStyle name="40% - Accent4 3 6 2 2 2" xfId="21104" xr:uid="{C6299800-DD2A-4BEF-8EBE-5D473436176C}"/>
    <cellStyle name="40% - Accent4 3 6 2 3" xfId="21105" xr:uid="{4A35F47E-10B1-4A28-8F5C-C09C0805B1ED}"/>
    <cellStyle name="40% - Accent4 3 6 2 3 2" xfId="21106" xr:uid="{2AB17156-40D3-4B4C-BAB6-2B1C02E05CFE}"/>
    <cellStyle name="40% - Accent4 3 6 2 4" xfId="21107" xr:uid="{9A96407E-622B-4FC8-A139-EBFD0F91CC6B}"/>
    <cellStyle name="40% - Accent4 3 6 3" xfId="21108" xr:uid="{ECECE61C-28C4-4F51-A9B3-241EF38179AC}"/>
    <cellStyle name="40% - Accent4 3 6 3 2" xfId="21109" xr:uid="{9F2AE1FA-F279-42AA-BD6A-D3621A788BDC}"/>
    <cellStyle name="40% - Accent4 3 6 4" xfId="21110" xr:uid="{D29A196D-A32D-40D5-99F3-96E14C38504C}"/>
    <cellStyle name="40% - Accent4 3 6 4 2" xfId="21111" xr:uid="{A5C5EA94-2E7D-489C-AD12-4BB03FAD2539}"/>
    <cellStyle name="40% - Accent4 3 6 5" xfId="21112" xr:uid="{A692290D-1FE1-4551-9446-7ADA3BE15B68}"/>
    <cellStyle name="40% - Accent4 3 6 5 2" xfId="21113" xr:uid="{6E08EDA4-A6F9-45B1-B6F7-6D0616C354D2}"/>
    <cellStyle name="40% - Accent4 3 6 6" xfId="21114" xr:uid="{DDA304D2-EA06-4503-A16F-733C2977CF20}"/>
    <cellStyle name="40% - Accent4 3 6 6 2" xfId="21115" xr:uid="{ECA9078B-FAE1-4CC1-AC82-59D2352B16DC}"/>
    <cellStyle name="40% - Accent4 3 7" xfId="21116" xr:uid="{3CE01018-B55E-4542-A9F7-7530B0BF1F32}"/>
    <cellStyle name="40% - Accent4 3 7 2" xfId="21117" xr:uid="{702D0DE6-2A81-4197-852C-71E56F0ACABF}"/>
    <cellStyle name="40% - Accent4 3 7 2 2" xfId="21118" xr:uid="{301932AB-0A48-4391-8AFF-9A8371E0CFF9}"/>
    <cellStyle name="40% - Accent4 3 7 2 2 2" xfId="21119" xr:uid="{49476908-F0D8-4AE2-8538-A53B6CE64A7D}"/>
    <cellStyle name="40% - Accent4 3 7 2 3" xfId="21120" xr:uid="{07377430-C68A-41D4-BD6C-AF7E1997F4FA}"/>
    <cellStyle name="40% - Accent4 3 7 2 3 2" xfId="21121" xr:uid="{4B896722-30A1-4FBA-AE39-08EDC5A6DCB1}"/>
    <cellStyle name="40% - Accent4 3 7 2 4" xfId="21122" xr:uid="{9138FEF4-B5F8-4655-B754-EAFB5228F9FC}"/>
    <cellStyle name="40% - Accent4 3 7 3" xfId="21123" xr:uid="{31207718-D23F-485A-AAA2-50D8442E1B35}"/>
    <cellStyle name="40% - Accent4 3 7 3 2" xfId="21124" xr:uid="{1F32D981-884D-4C2C-B442-4D503EAD4D14}"/>
    <cellStyle name="40% - Accent4 3 7 4" xfId="21125" xr:uid="{DC5127E8-B1CA-4916-97FE-63E18C185D45}"/>
    <cellStyle name="40% - Accent4 3 7 4 2" xfId="21126" xr:uid="{B8EAC37D-E369-4E58-9137-9EAF190277E6}"/>
    <cellStyle name="40% - Accent4 3 7 5" xfId="21127" xr:uid="{2FF38542-191A-4F1B-AF08-1E53AD8FA034}"/>
    <cellStyle name="40% - Accent4 3 7 5 2" xfId="21128" xr:uid="{287A4CB7-FBBA-46AC-80B7-E38CEF984A20}"/>
    <cellStyle name="40% - Accent4 3 7 6" xfId="21129" xr:uid="{38876571-CEE1-489A-AF2F-4F7466BE9C11}"/>
    <cellStyle name="40% - Accent4 3 8" xfId="21130" xr:uid="{E1528A41-A8A8-4F7D-B659-1D7F48523739}"/>
    <cellStyle name="40% - Accent4 3 8 2" xfId="21131" xr:uid="{EB675ACA-4292-4C05-B33D-E5B6CEF11AF0}"/>
    <cellStyle name="40% - Accent4 3 8 2 2" xfId="21132" xr:uid="{5C040287-5D89-49C4-946B-3A2E45B98EE2}"/>
    <cellStyle name="40% - Accent4 3 8 3" xfId="21133" xr:uid="{4E015DD4-5121-4091-BB8C-E22DCCD3399D}"/>
    <cellStyle name="40% - Accent4 3 8 3 2" xfId="21134" xr:uid="{B8F8648A-0F15-4C2F-84E7-9C0DEA98D811}"/>
    <cellStyle name="40% - Accent4 3 8 4" xfId="21135" xr:uid="{3DF4548E-578E-42F8-82CD-94323762221C}"/>
    <cellStyle name="40% - Accent4 3 9" xfId="21136" xr:uid="{0CCE7DFC-2F56-4CAF-9C43-4FBFE8320418}"/>
    <cellStyle name="40% - Accent4 3 9 2" xfId="21137" xr:uid="{5CE56404-FA92-477E-8FC6-6EB077A0BB62}"/>
    <cellStyle name="40% - Accent4 30" xfId="21138" xr:uid="{E310FB44-A66A-4E01-88F3-F0467DCE9389}"/>
    <cellStyle name="40% - Accent4 30 2" xfId="21139" xr:uid="{3D646C13-6758-43FD-B84A-89CA8FCF6A78}"/>
    <cellStyle name="40% - Accent4 31" xfId="21140" xr:uid="{79BFF17F-B33F-4F3C-A794-AF1268C3D75E}"/>
    <cellStyle name="40% - Accent4 31 2" xfId="21141" xr:uid="{E72A66BF-77FA-4D46-AFE8-946778B65819}"/>
    <cellStyle name="40% - Accent4 32" xfId="21142" xr:uid="{1AAC4AF8-3003-4904-8E36-8337D49CD263}"/>
    <cellStyle name="40% - Accent4 32 2" xfId="21143" xr:uid="{9D8D947B-7AC8-4823-BEC1-45E7086044DB}"/>
    <cellStyle name="40% - Accent4 33" xfId="21144" xr:uid="{F2F93DE5-3910-4B04-9934-371497653AC6}"/>
    <cellStyle name="40% - Accent4 33 2" xfId="21145" xr:uid="{461BA350-6633-497B-AAB1-D9A243332A89}"/>
    <cellStyle name="40% - Accent4 34" xfId="21146" xr:uid="{667CA6B4-7387-4CB7-A99E-956E31A9C155}"/>
    <cellStyle name="40% - Accent4 34 2" xfId="21147" xr:uid="{CD212A9F-DE94-4E84-B0FE-DC2DCDD01E90}"/>
    <cellStyle name="40% - Accent4 35" xfId="21148" xr:uid="{34CB3062-11DA-4CF4-AD93-1B9BDF77AA39}"/>
    <cellStyle name="40% - Accent4 35 2" xfId="21149" xr:uid="{88291BA7-D039-415B-8C26-A10898808C75}"/>
    <cellStyle name="40% - Accent4 36" xfId="21150" xr:uid="{31EEEF54-6FB7-4954-A4F8-A67D6770611E}"/>
    <cellStyle name="40% - Accent4 36 2" xfId="21151" xr:uid="{984A0242-7A02-463F-9C81-1751A3194E0F}"/>
    <cellStyle name="40% - Accent4 37" xfId="21152" xr:uid="{D377A74D-7C82-4C02-AA96-8FAA6C61442B}"/>
    <cellStyle name="40% - Accent4 37 2" xfId="21153" xr:uid="{B00D6E53-E2AC-48C1-8565-38497E85956A}"/>
    <cellStyle name="40% - Accent4 38" xfId="21154" xr:uid="{30198AA7-F332-48FB-BBD2-DCE15559EBE7}"/>
    <cellStyle name="40% - Accent4 39" xfId="21155" xr:uid="{1068FA1B-672C-43C2-887E-57219C1663DE}"/>
    <cellStyle name="40% - Accent4 4" xfId="21156" xr:uid="{CF5E5C0C-2BA5-4C4F-AFC6-1B809447FDEF}"/>
    <cellStyle name="40% - Accent4 4 10" xfId="21157" xr:uid="{FBE957DD-3DBE-4503-AB93-B83C8016D5FD}"/>
    <cellStyle name="40% - Accent4 4 10 2" xfId="21158" xr:uid="{E113928C-EEA3-46D6-8FAC-2D79A2B5DED5}"/>
    <cellStyle name="40% - Accent4 4 11" xfId="21159" xr:uid="{06CC26D7-208D-4781-BA03-905450E9563B}"/>
    <cellStyle name="40% - Accent4 4 11 2" xfId="21160" xr:uid="{E3728CFB-EF0F-4CD5-A4A4-71CA88D936CB}"/>
    <cellStyle name="40% - Accent4 4 12" xfId="21161" xr:uid="{0439F8CC-2819-40ED-9764-09C735E9EE3B}"/>
    <cellStyle name="40% - Accent4 4 12 2" xfId="21162" xr:uid="{EA3FEC43-762C-41FD-9252-8EEC6634FE89}"/>
    <cellStyle name="40% - Accent4 4 13" xfId="21163" xr:uid="{B043C1FC-5202-4C65-86EC-61D6767FF4DB}"/>
    <cellStyle name="40% - Accent4 4 13 2" xfId="21164" xr:uid="{CD2650F8-8DB8-4B8B-9912-107188DFDE0F}"/>
    <cellStyle name="40% - Accent4 4 14" xfId="21165" xr:uid="{8F16E75B-205F-4F9B-B7F8-6E02045B35F1}"/>
    <cellStyle name="40% - Accent4 4 15" xfId="21166" xr:uid="{B3C850F8-C384-4709-986C-5AC5F65B671A}"/>
    <cellStyle name="40% - Accent4 4 2" xfId="21167" xr:uid="{CF97AAA9-88CA-46FF-8C14-877D2B11FE67}"/>
    <cellStyle name="40% - Accent4 4 2 10" xfId="21168" xr:uid="{43195A6E-B643-4563-AA2A-2D5ACC3AC2E4}"/>
    <cellStyle name="40% - Accent4 4 2 10 2" xfId="21169" xr:uid="{20743F83-FB0A-44CF-90B0-BDE19C98F183}"/>
    <cellStyle name="40% - Accent4 4 2 11" xfId="21170" xr:uid="{DA9876F6-8231-4731-B947-E81D91816F94}"/>
    <cellStyle name="40% - Accent4 4 2 11 2" xfId="21171" xr:uid="{58D511E6-126A-4BFF-B048-092C0B5FB9C7}"/>
    <cellStyle name="40% - Accent4 4 2 12" xfId="21172" xr:uid="{DE531F2C-E610-4AF7-B481-7CBA4DD7AEEE}"/>
    <cellStyle name="40% - Accent4 4 2 13" xfId="21173" xr:uid="{E7F603D3-E007-436C-A048-AC086024D4D2}"/>
    <cellStyle name="40% - Accent4 4 2 2" xfId="21174" xr:uid="{45CCB085-170C-4002-B61A-1DD7B1793FC2}"/>
    <cellStyle name="40% - Accent4 4 2 2 10" xfId="21175" xr:uid="{042B2488-CF9F-49C6-8038-30A5E445BD4A}"/>
    <cellStyle name="40% - Accent4 4 2 2 11" xfId="21176" xr:uid="{1F674D67-5CD5-4FFE-8053-F0424AFA3FA3}"/>
    <cellStyle name="40% - Accent4 4 2 2 2" xfId="21177" xr:uid="{CCA609D2-2689-4FA2-9787-844F727F650B}"/>
    <cellStyle name="40% - Accent4 4 2 2 2 2" xfId="21178" xr:uid="{6F07194C-9BB2-407C-B940-F593A9E91562}"/>
    <cellStyle name="40% - Accent4 4 2 2 2 2 2" xfId="21179" xr:uid="{16E5AF95-DE28-4B7D-9559-52AD155BC54A}"/>
    <cellStyle name="40% - Accent4 4 2 2 2 2 2 2" xfId="21180" xr:uid="{7AB154C5-7CFA-4F5E-8377-77F16B8ED715}"/>
    <cellStyle name="40% - Accent4 4 2 2 2 2 3" xfId="21181" xr:uid="{938F9EDE-CAA6-49A7-A204-920D0E5FE737}"/>
    <cellStyle name="40% - Accent4 4 2 2 2 2 3 2" xfId="21182" xr:uid="{2C80128A-5863-408E-B223-A03BDFBF8666}"/>
    <cellStyle name="40% - Accent4 4 2 2 2 2 4" xfId="21183" xr:uid="{918B8E0E-739C-4A72-B607-B66714EDACF1}"/>
    <cellStyle name="40% - Accent4 4 2 2 2 3" xfId="21184" xr:uid="{8E7978BF-97B8-4587-B0D0-329C37DBDEAA}"/>
    <cellStyle name="40% - Accent4 4 2 2 2 3 2" xfId="21185" xr:uid="{0E6F04A9-AF79-47BF-96B8-123643DEDA9B}"/>
    <cellStyle name="40% - Accent4 4 2 2 2 4" xfId="21186" xr:uid="{FB619245-5E69-4C3A-B51F-0B06C1794C1B}"/>
    <cellStyle name="40% - Accent4 4 2 2 2 4 2" xfId="21187" xr:uid="{A8F6E21D-01F3-4400-9B40-E87AB8579DEA}"/>
    <cellStyle name="40% - Accent4 4 2 2 2 5" xfId="21188" xr:uid="{5564F6C6-C02C-497B-AED6-E0DBA593A43B}"/>
    <cellStyle name="40% - Accent4 4 2 2 2 5 2" xfId="21189" xr:uid="{FD744137-1765-464B-9ADF-25672BAC22C2}"/>
    <cellStyle name="40% - Accent4 4 2 2 2 6" xfId="21190" xr:uid="{BC94BDDA-D45B-4B94-A9F9-69DEA22F23FF}"/>
    <cellStyle name="40% - Accent4 4 2 2 3" xfId="21191" xr:uid="{5AB71BFE-FC89-4C91-B5FF-6A7E707E3B57}"/>
    <cellStyle name="40% - Accent4 4 2 2 3 2" xfId="21192" xr:uid="{6CD5E7DE-9072-4E52-A4B6-017F4B7B54DC}"/>
    <cellStyle name="40% - Accent4 4 2 2 3 2 2" xfId="21193" xr:uid="{74640E09-76EB-4A49-A030-D92331C17205}"/>
    <cellStyle name="40% - Accent4 4 2 2 3 2 2 2" xfId="21194" xr:uid="{A8A83BE5-FC9B-44D9-AC3A-A28E17D5D2C4}"/>
    <cellStyle name="40% - Accent4 4 2 2 3 2 3" xfId="21195" xr:uid="{B23929F3-41EB-434F-801A-1496E22F7D09}"/>
    <cellStyle name="40% - Accent4 4 2 2 3 2 3 2" xfId="21196" xr:uid="{E7E86405-3188-4540-808C-5DE635DA697F}"/>
    <cellStyle name="40% - Accent4 4 2 2 3 2 4" xfId="21197" xr:uid="{DC08F1F6-0920-480D-ABF1-092894C17264}"/>
    <cellStyle name="40% - Accent4 4 2 2 3 3" xfId="21198" xr:uid="{D5CB9315-8C16-4FC3-A178-CB24937B2CFC}"/>
    <cellStyle name="40% - Accent4 4 2 2 3 3 2" xfId="21199" xr:uid="{7EADAE7C-B0EA-47AC-B265-FCF34483D323}"/>
    <cellStyle name="40% - Accent4 4 2 2 3 4" xfId="21200" xr:uid="{C92497AB-B784-4215-A99E-BECBD5CE553C}"/>
    <cellStyle name="40% - Accent4 4 2 2 3 4 2" xfId="21201" xr:uid="{B0CB1E19-4C5B-4FD0-A192-A586107A4A04}"/>
    <cellStyle name="40% - Accent4 4 2 2 3 5" xfId="21202" xr:uid="{701BD8A7-1C3A-4753-A4AB-EF3B25CB1DDA}"/>
    <cellStyle name="40% - Accent4 4 2 2 3 5 2" xfId="21203" xr:uid="{B28F2BBD-01D3-4667-ACAD-A9F55A4D8817}"/>
    <cellStyle name="40% - Accent4 4 2 2 3 6" xfId="21204" xr:uid="{29FBDD8E-BF9E-4E10-87D7-8A7857100D0A}"/>
    <cellStyle name="40% - Accent4 4 2 2 4" xfId="21205" xr:uid="{E937073C-8667-4A6A-AF3E-F12690E5AB08}"/>
    <cellStyle name="40% - Accent4 4 2 2 4 2" xfId="21206" xr:uid="{AD06C337-E357-436C-BD3C-3FBA6749A4A7}"/>
    <cellStyle name="40% - Accent4 4 2 2 4 2 2" xfId="21207" xr:uid="{1E7AB00B-16A1-42AB-AF64-F091BD06CF0D}"/>
    <cellStyle name="40% - Accent4 4 2 2 4 3" xfId="21208" xr:uid="{CEBAF6C2-2042-4B14-AD12-865057553E2D}"/>
    <cellStyle name="40% - Accent4 4 2 2 4 3 2" xfId="21209" xr:uid="{51DAB0C0-E06F-4DC3-A6A1-7A13C495131F}"/>
    <cellStyle name="40% - Accent4 4 2 2 4 4" xfId="21210" xr:uid="{889C0CE3-1D18-44A6-BB49-50BED3446E18}"/>
    <cellStyle name="40% - Accent4 4 2 2 5" xfId="21211" xr:uid="{6F201F6E-3018-4B28-8EFA-E2531A7A8C15}"/>
    <cellStyle name="40% - Accent4 4 2 2 5 2" xfId="21212" xr:uid="{684ED363-E1F0-458E-B9CC-28A925127670}"/>
    <cellStyle name="40% - Accent4 4 2 2 6" xfId="21213" xr:uid="{CC50EEB8-66B7-4982-9988-19B1697CD1B9}"/>
    <cellStyle name="40% - Accent4 4 2 2 6 2" xfId="21214" xr:uid="{D152B072-631F-4354-A388-463046D8B330}"/>
    <cellStyle name="40% - Accent4 4 2 2 7" xfId="21215" xr:uid="{16E79D8C-6345-4DCC-A776-0FF6BE0ED4AF}"/>
    <cellStyle name="40% - Accent4 4 2 2 7 2" xfId="21216" xr:uid="{76360C44-CDBA-4A48-9BFC-B90462D65875}"/>
    <cellStyle name="40% - Accent4 4 2 2 8" xfId="21217" xr:uid="{3D0AD506-E2ED-408E-8E04-CFA81E4FAD97}"/>
    <cellStyle name="40% - Accent4 4 2 2 8 2" xfId="21218" xr:uid="{003AF190-EB06-4CAD-9AA9-42AAED59C8DA}"/>
    <cellStyle name="40% - Accent4 4 2 2 9" xfId="21219" xr:uid="{64B9A22E-20FC-469C-BC91-A4E2E03C4025}"/>
    <cellStyle name="40% - Accent4 4 2 2 9 2" xfId="21220" xr:uid="{1D08163A-1D0C-4FB2-8004-2F67A6AAFEB8}"/>
    <cellStyle name="40% - Accent4 4 2 3" xfId="21221" xr:uid="{9E85F928-31D6-4412-A3EF-B085DEF53DA1}"/>
    <cellStyle name="40% - Accent4 4 2 3 2" xfId="21222" xr:uid="{1FB3FAEE-A86A-4FBA-8F31-95EFD8335693}"/>
    <cellStyle name="40% - Accent4 4 2 3 2 2" xfId="21223" xr:uid="{E6EA1AA7-496A-4AD8-B0A8-F3F8D2CFF075}"/>
    <cellStyle name="40% - Accent4 4 2 3 2 2 2" xfId="21224" xr:uid="{98BE92D2-ED30-4FBF-AB44-C70B26D863E3}"/>
    <cellStyle name="40% - Accent4 4 2 3 2 2 2 2" xfId="21225" xr:uid="{9ADDD7CA-E673-4EA5-B02E-9F8F7AEA6432}"/>
    <cellStyle name="40% - Accent4 4 2 3 2 2 3" xfId="21226" xr:uid="{7548F316-D31F-41FB-9543-FD5106426005}"/>
    <cellStyle name="40% - Accent4 4 2 3 2 2 3 2" xfId="21227" xr:uid="{418266AE-188E-4C15-A596-BF3DC338B3A2}"/>
    <cellStyle name="40% - Accent4 4 2 3 2 2 4" xfId="21228" xr:uid="{1B9A943D-48F3-4A77-A8C3-C44541280667}"/>
    <cellStyle name="40% - Accent4 4 2 3 2 3" xfId="21229" xr:uid="{422D6CAA-4B4B-4D55-9D4D-9810FC1EE727}"/>
    <cellStyle name="40% - Accent4 4 2 3 2 3 2" xfId="21230" xr:uid="{13BA938D-87EB-4117-856B-D28579F759DB}"/>
    <cellStyle name="40% - Accent4 4 2 3 2 4" xfId="21231" xr:uid="{2E078318-F3CC-49BD-B711-CAD225630F87}"/>
    <cellStyle name="40% - Accent4 4 2 3 2 4 2" xfId="21232" xr:uid="{249F8066-F428-4CF1-B455-E31D7F4937F3}"/>
    <cellStyle name="40% - Accent4 4 2 3 2 5" xfId="21233" xr:uid="{E658AE00-EB99-4A61-B31C-B8CCFFBA1DB1}"/>
    <cellStyle name="40% - Accent4 4 2 3 2 5 2" xfId="21234" xr:uid="{81AF469E-D65B-4D6F-B4D3-97072CA550E3}"/>
    <cellStyle name="40% - Accent4 4 2 3 2 6" xfId="21235" xr:uid="{00E14101-4951-4D80-A7B5-831374449B99}"/>
    <cellStyle name="40% - Accent4 4 2 3 3" xfId="21236" xr:uid="{1485A0B3-EE63-4D28-8A2C-DBB94DADA71A}"/>
    <cellStyle name="40% - Accent4 4 2 3 3 2" xfId="21237" xr:uid="{47728506-F734-4539-9000-01AFC4904AA2}"/>
    <cellStyle name="40% - Accent4 4 2 3 3 2 2" xfId="21238" xr:uid="{C3C4093E-F845-478E-9FA7-DADD6E8D1B36}"/>
    <cellStyle name="40% - Accent4 4 2 3 3 2 2 2" xfId="21239" xr:uid="{B9A0F093-91B4-4464-8B74-80B0365060C7}"/>
    <cellStyle name="40% - Accent4 4 2 3 3 2 3" xfId="21240" xr:uid="{121DFC9F-246F-4269-AB6C-38F31E9A221D}"/>
    <cellStyle name="40% - Accent4 4 2 3 3 2 3 2" xfId="21241" xr:uid="{2540A892-7735-4A6B-890F-7EDED8AB7E08}"/>
    <cellStyle name="40% - Accent4 4 2 3 3 2 4" xfId="21242" xr:uid="{E4A70EE2-8F75-4A5F-9E7C-C4E489216DBB}"/>
    <cellStyle name="40% - Accent4 4 2 3 3 3" xfId="21243" xr:uid="{34E6F32E-755F-47DA-B50B-B0B17C35FC81}"/>
    <cellStyle name="40% - Accent4 4 2 3 3 3 2" xfId="21244" xr:uid="{2EA6553E-66DF-43B2-B151-9D856858F3AD}"/>
    <cellStyle name="40% - Accent4 4 2 3 3 4" xfId="21245" xr:uid="{BCDF48B8-935F-4C3E-A4E8-75F822E054C8}"/>
    <cellStyle name="40% - Accent4 4 2 3 3 4 2" xfId="21246" xr:uid="{F699ACAB-FD33-409A-83D5-1101E8140EA1}"/>
    <cellStyle name="40% - Accent4 4 2 3 3 5" xfId="21247" xr:uid="{240347F9-10CF-4887-BB6C-DE7E385B2478}"/>
    <cellStyle name="40% - Accent4 4 2 3 3 5 2" xfId="21248" xr:uid="{25099CB9-97CA-47EA-BBDB-C574B8048BB6}"/>
    <cellStyle name="40% - Accent4 4 2 3 3 6" xfId="21249" xr:uid="{CA84EE7B-2481-4CC2-B69F-B43D2B7244AC}"/>
    <cellStyle name="40% - Accent4 4 2 3 4" xfId="21250" xr:uid="{A6588E38-5639-4716-84B2-53271A2B937E}"/>
    <cellStyle name="40% - Accent4 4 2 3 4 2" xfId="21251" xr:uid="{8BEB580F-7C30-47DD-8308-1B5329B6E242}"/>
    <cellStyle name="40% - Accent4 4 2 3 4 2 2" xfId="21252" xr:uid="{9802AEB6-AA11-4A13-9236-BA32D8ABDB6B}"/>
    <cellStyle name="40% - Accent4 4 2 3 4 3" xfId="21253" xr:uid="{EE538944-0017-4B6D-A2F2-7B1A0BC1345F}"/>
    <cellStyle name="40% - Accent4 4 2 3 4 3 2" xfId="21254" xr:uid="{2AE631AE-9C57-40DB-BAB1-B78EA1199178}"/>
    <cellStyle name="40% - Accent4 4 2 3 4 4" xfId="21255" xr:uid="{823C8C51-4EEA-4784-A647-CA09468A6A7D}"/>
    <cellStyle name="40% - Accent4 4 2 3 5" xfId="21256" xr:uid="{2188D7E8-7850-49FA-BA47-D5BD80DC41C6}"/>
    <cellStyle name="40% - Accent4 4 2 3 5 2" xfId="21257" xr:uid="{423DAC92-EB5B-439E-9EF2-FAC1D510C789}"/>
    <cellStyle name="40% - Accent4 4 2 3 6" xfId="21258" xr:uid="{A12E2F7A-A6B2-43D0-A2E2-0534BBF2CD10}"/>
    <cellStyle name="40% - Accent4 4 2 3 6 2" xfId="21259" xr:uid="{1F379744-642D-4825-BE40-41E2D2435A1B}"/>
    <cellStyle name="40% - Accent4 4 2 3 7" xfId="21260" xr:uid="{5026CE8C-7B7F-4E4D-8E70-B34C6A70195D}"/>
    <cellStyle name="40% - Accent4 4 2 3 7 2" xfId="21261" xr:uid="{01DA4562-B60F-413D-9861-C470EC993A54}"/>
    <cellStyle name="40% - Accent4 4 2 3 8" xfId="21262" xr:uid="{81ECBE59-8C60-4AB2-BBBB-03A38BC6D431}"/>
    <cellStyle name="40% - Accent4 4 2 4" xfId="21263" xr:uid="{24B5F16D-E3EA-4197-A848-1D9AA16F9D1C}"/>
    <cellStyle name="40% - Accent4 4 2 4 2" xfId="21264" xr:uid="{290D017E-785B-4600-9E35-DA91E38BB80E}"/>
    <cellStyle name="40% - Accent4 4 2 4 2 2" xfId="21265" xr:uid="{BB0E482B-3862-461C-A028-E6CBC09CDF76}"/>
    <cellStyle name="40% - Accent4 4 2 4 2 2 2" xfId="21266" xr:uid="{4AFCB81E-23D6-4FB5-A089-6B2F720C2BDD}"/>
    <cellStyle name="40% - Accent4 4 2 4 2 3" xfId="21267" xr:uid="{B1A05529-1DA4-440D-8C0C-B86A9CA73D3C}"/>
    <cellStyle name="40% - Accent4 4 2 4 2 3 2" xfId="21268" xr:uid="{13A224EE-EC12-4E12-B628-2933DECA108C}"/>
    <cellStyle name="40% - Accent4 4 2 4 2 4" xfId="21269" xr:uid="{B4506B34-E71C-4430-85E9-03F688261006}"/>
    <cellStyle name="40% - Accent4 4 2 4 3" xfId="21270" xr:uid="{5BD755DD-1A55-432F-8231-DBA7777FEF7C}"/>
    <cellStyle name="40% - Accent4 4 2 4 3 2" xfId="21271" xr:uid="{0B867E2B-5296-4437-9E17-9B0324F805DF}"/>
    <cellStyle name="40% - Accent4 4 2 4 4" xfId="21272" xr:uid="{49B7403E-258E-4C09-AA53-15CF35229CD7}"/>
    <cellStyle name="40% - Accent4 4 2 4 4 2" xfId="21273" xr:uid="{60D4648E-9A95-42AC-A1FC-978941455CE6}"/>
    <cellStyle name="40% - Accent4 4 2 4 5" xfId="21274" xr:uid="{74B1547A-9E3F-4A81-91EF-5D453E94A3B5}"/>
    <cellStyle name="40% - Accent4 4 2 4 5 2" xfId="21275" xr:uid="{957EB563-8E51-48A0-86DB-BEBEE3774EA1}"/>
    <cellStyle name="40% - Accent4 4 2 4 6" xfId="21276" xr:uid="{A5DD5FD2-2C41-45BE-980E-95B1421AA9FE}"/>
    <cellStyle name="40% - Accent4 4 2 5" xfId="21277" xr:uid="{22ECFF8F-4F9B-437E-B69E-13FE6E1B9685}"/>
    <cellStyle name="40% - Accent4 4 2 5 2" xfId="21278" xr:uid="{E3362A63-EC1E-46A8-BEB5-7E9234E95FC9}"/>
    <cellStyle name="40% - Accent4 4 2 5 2 2" xfId="21279" xr:uid="{CA01B8BA-6A15-467B-94F3-BDDFDF397FA4}"/>
    <cellStyle name="40% - Accent4 4 2 5 2 2 2" xfId="21280" xr:uid="{B9D54C24-B71D-4487-B2CE-8CC239267B61}"/>
    <cellStyle name="40% - Accent4 4 2 5 2 3" xfId="21281" xr:uid="{C5C6DB1A-53BC-4D65-8305-2BAE1AE33802}"/>
    <cellStyle name="40% - Accent4 4 2 5 2 3 2" xfId="21282" xr:uid="{55E6F6EF-0277-404C-93D7-9A5D6064470E}"/>
    <cellStyle name="40% - Accent4 4 2 5 2 4" xfId="21283" xr:uid="{D4DF98FF-7132-493E-9A92-16E1F6B3AD5D}"/>
    <cellStyle name="40% - Accent4 4 2 5 3" xfId="21284" xr:uid="{D13B8695-327A-4779-8212-8B666332DA0E}"/>
    <cellStyle name="40% - Accent4 4 2 5 3 2" xfId="21285" xr:uid="{30AFEFF0-3DAD-4B10-88E9-799E37539F3D}"/>
    <cellStyle name="40% - Accent4 4 2 5 4" xfId="21286" xr:uid="{6863CAA5-7CA4-465C-B65E-8E40B4F0D990}"/>
    <cellStyle name="40% - Accent4 4 2 5 4 2" xfId="21287" xr:uid="{CEDDA521-D4B9-4687-94D8-E0FAA5230E67}"/>
    <cellStyle name="40% - Accent4 4 2 5 5" xfId="21288" xr:uid="{CFC2C076-656E-4FC2-ADC0-35547089896E}"/>
    <cellStyle name="40% - Accent4 4 2 5 5 2" xfId="21289" xr:uid="{954EDCB5-3C56-43C5-9A79-E72EB908354A}"/>
    <cellStyle name="40% - Accent4 4 2 5 6" xfId="21290" xr:uid="{9B759031-55F5-4510-8F68-BC52FDB19DAE}"/>
    <cellStyle name="40% - Accent4 4 2 6" xfId="21291" xr:uid="{1E0B5E37-5BB8-4018-A6DC-50676B13F978}"/>
    <cellStyle name="40% - Accent4 4 2 6 2" xfId="21292" xr:uid="{A5FD00FA-A3E9-4398-B716-682FC19B7100}"/>
    <cellStyle name="40% - Accent4 4 2 6 2 2" xfId="21293" xr:uid="{986BC486-33EE-4EA1-BE70-6EC8DFA66AA4}"/>
    <cellStyle name="40% - Accent4 4 2 6 3" xfId="21294" xr:uid="{5EF1BA18-A359-4F04-A412-4F85811ACDB7}"/>
    <cellStyle name="40% - Accent4 4 2 6 3 2" xfId="21295" xr:uid="{240D1C79-21EA-4C7E-96E3-687EB8B019A4}"/>
    <cellStyle name="40% - Accent4 4 2 6 4" xfId="21296" xr:uid="{8A75D883-1489-42C1-9DC2-24733E612E0C}"/>
    <cellStyle name="40% - Accent4 4 2 7" xfId="21297" xr:uid="{4CDB863E-9182-4954-98D4-98350453DB4B}"/>
    <cellStyle name="40% - Accent4 4 2 7 2" xfId="21298" xr:uid="{0A751F9D-AD90-4351-A9C1-B8BAE5C28765}"/>
    <cellStyle name="40% - Accent4 4 2 8" xfId="21299" xr:uid="{D1CC0020-33B3-4D87-A55E-B95ED863C3AD}"/>
    <cellStyle name="40% - Accent4 4 2 8 2" xfId="21300" xr:uid="{449EF064-1FFB-4DF3-B69E-B6E128BA7597}"/>
    <cellStyle name="40% - Accent4 4 2 9" xfId="21301" xr:uid="{7721EE9D-04A6-43D5-B0FF-CE2FEF81E8C9}"/>
    <cellStyle name="40% - Accent4 4 2 9 2" xfId="21302" xr:uid="{455F56F7-F121-4338-A6A0-B375135455E3}"/>
    <cellStyle name="40% - Accent4 4 3" xfId="21303" xr:uid="{77B9EBFF-104C-4901-BD39-43FF771F7EB3}"/>
    <cellStyle name="40% - Accent4 4 3 10" xfId="21304" xr:uid="{D6353F6A-C4B6-46B9-BDA0-5CFFEE357A0A}"/>
    <cellStyle name="40% - Accent4 4 3 11" xfId="21305" xr:uid="{3E0CD821-1C15-40AF-9C28-38CF7B531B88}"/>
    <cellStyle name="40% - Accent4 4 3 2" xfId="21306" xr:uid="{B41006A3-CFD5-4B76-918C-C8C4053A43DD}"/>
    <cellStyle name="40% - Accent4 4 3 2 2" xfId="21307" xr:uid="{5CF5D66E-D09E-4EEE-BB9D-05C0D5D7F8C8}"/>
    <cellStyle name="40% - Accent4 4 3 2 2 2" xfId="21308" xr:uid="{8C2EA857-16F8-4EB4-90F4-99DA2FAC52FD}"/>
    <cellStyle name="40% - Accent4 4 3 2 2 2 2" xfId="21309" xr:uid="{5DD4182A-B935-4B35-929D-B4F8B84DC8D6}"/>
    <cellStyle name="40% - Accent4 4 3 2 2 3" xfId="21310" xr:uid="{A4622027-91FA-4861-A72C-83BB25497059}"/>
    <cellStyle name="40% - Accent4 4 3 2 2 3 2" xfId="21311" xr:uid="{1416080D-A9DF-470E-B9FA-9C8687CEA7C0}"/>
    <cellStyle name="40% - Accent4 4 3 2 2 4" xfId="21312" xr:uid="{9BC67D4E-86EB-4927-9A09-2C6622EB8FBD}"/>
    <cellStyle name="40% - Accent4 4 3 2 3" xfId="21313" xr:uid="{E9294220-2C42-41CD-9542-98D28ED2801B}"/>
    <cellStyle name="40% - Accent4 4 3 2 3 2" xfId="21314" xr:uid="{206BE05E-6EBD-4B55-94AB-7130BB175546}"/>
    <cellStyle name="40% - Accent4 4 3 2 4" xfId="21315" xr:uid="{6C4E7D31-4E77-453A-BF3C-35917D7E0DDD}"/>
    <cellStyle name="40% - Accent4 4 3 2 4 2" xfId="21316" xr:uid="{81BBD446-5D6E-48D4-B659-0599D941A41B}"/>
    <cellStyle name="40% - Accent4 4 3 2 5" xfId="21317" xr:uid="{C9C2E584-BC07-4D25-9774-D06A55F5070B}"/>
    <cellStyle name="40% - Accent4 4 3 2 5 2" xfId="21318" xr:uid="{5A4FFB3E-D5DA-47FA-BF9A-BA8F089EEF59}"/>
    <cellStyle name="40% - Accent4 4 3 2 6" xfId="21319" xr:uid="{F702D010-F949-49EE-8CA8-B7D95E4022E5}"/>
    <cellStyle name="40% - Accent4 4 3 2 6 2" xfId="21320" xr:uid="{F3A589E2-B376-44F2-91C2-863704F432F4}"/>
    <cellStyle name="40% - Accent4 4 3 2 7" xfId="21321" xr:uid="{E4236A5E-C24E-4D3C-8843-CA9FC264AE5D}"/>
    <cellStyle name="40% - Accent4 4 3 2 7 2" xfId="21322" xr:uid="{592C6D20-7B5C-4187-9B96-D9F1B53E0977}"/>
    <cellStyle name="40% - Accent4 4 3 2 8" xfId="21323" xr:uid="{6976E430-3F00-4AB7-85F5-72EAF9C4710C}"/>
    <cellStyle name="40% - Accent4 4 3 3" xfId="21324" xr:uid="{16409C16-AAC6-4FC6-BAB9-6BCBC24F4B7A}"/>
    <cellStyle name="40% - Accent4 4 3 3 2" xfId="21325" xr:uid="{8D8EBE8A-74CE-4B36-87A8-C269DBF1D42C}"/>
    <cellStyle name="40% - Accent4 4 3 3 2 2" xfId="21326" xr:uid="{24504344-0919-4CBB-8BAF-1C5143EF5AF7}"/>
    <cellStyle name="40% - Accent4 4 3 3 2 2 2" xfId="21327" xr:uid="{D86864D7-934E-43FA-9054-B7F11FB09A23}"/>
    <cellStyle name="40% - Accent4 4 3 3 2 3" xfId="21328" xr:uid="{C6037537-C270-409E-B4AC-EDBF032832DA}"/>
    <cellStyle name="40% - Accent4 4 3 3 2 3 2" xfId="21329" xr:uid="{6B7DFA88-071F-4CDF-88A6-C05A6CA9CFC4}"/>
    <cellStyle name="40% - Accent4 4 3 3 2 4" xfId="21330" xr:uid="{4DB81FB0-ED8C-4BD2-AACD-22B107BAF561}"/>
    <cellStyle name="40% - Accent4 4 3 3 3" xfId="21331" xr:uid="{91B1FD4A-5E42-4E1B-BEA4-5DF00B5BF761}"/>
    <cellStyle name="40% - Accent4 4 3 3 3 2" xfId="21332" xr:uid="{C0040701-25D7-40F7-81ED-E83FBF61790A}"/>
    <cellStyle name="40% - Accent4 4 3 3 4" xfId="21333" xr:uid="{10246797-7050-402B-814F-2E0CE742DEF0}"/>
    <cellStyle name="40% - Accent4 4 3 3 4 2" xfId="21334" xr:uid="{E05913A0-B60B-41D6-BE42-EC07EA3373E4}"/>
    <cellStyle name="40% - Accent4 4 3 3 5" xfId="21335" xr:uid="{7FBDBFDD-BF74-4CCD-910B-3FAAA758A3C3}"/>
    <cellStyle name="40% - Accent4 4 3 3 5 2" xfId="21336" xr:uid="{DACF7F91-2270-488D-8BC3-BB3774AB6680}"/>
    <cellStyle name="40% - Accent4 4 3 3 6" xfId="21337" xr:uid="{29EF4473-9C21-4A32-BBFB-4183AE459344}"/>
    <cellStyle name="40% - Accent4 4 3 4" xfId="21338" xr:uid="{951F6039-4430-4EEA-A140-E39BF9F4203E}"/>
    <cellStyle name="40% - Accent4 4 3 4 2" xfId="21339" xr:uid="{3A1F94D9-03B2-4F62-A502-DF7CE31D4925}"/>
    <cellStyle name="40% - Accent4 4 3 4 2 2" xfId="21340" xr:uid="{F43873EA-D32B-4955-8E45-5BBE14465009}"/>
    <cellStyle name="40% - Accent4 4 3 4 3" xfId="21341" xr:uid="{E8CD8775-469D-48A3-AF8C-55B2776C7085}"/>
    <cellStyle name="40% - Accent4 4 3 4 3 2" xfId="21342" xr:uid="{3B329FF5-0252-4251-BA6A-2D3EF94B3CA0}"/>
    <cellStyle name="40% - Accent4 4 3 4 4" xfId="21343" xr:uid="{85EFCE94-2A84-4BBA-AB98-AFCFAC841507}"/>
    <cellStyle name="40% - Accent4 4 3 5" xfId="21344" xr:uid="{0E6CC998-DB87-427D-9D4D-6D915998A9AD}"/>
    <cellStyle name="40% - Accent4 4 3 5 2" xfId="21345" xr:uid="{53F9A24E-38A3-4A8A-ADB7-D1230E7B076A}"/>
    <cellStyle name="40% - Accent4 4 3 6" xfId="21346" xr:uid="{6C71623D-8586-4765-9683-20A7E663DDAB}"/>
    <cellStyle name="40% - Accent4 4 3 6 2" xfId="21347" xr:uid="{A596B555-9637-4103-88B1-A1BC4CE857E9}"/>
    <cellStyle name="40% - Accent4 4 3 7" xfId="21348" xr:uid="{F1B4E506-7814-447F-BEDD-B97C02DE694C}"/>
    <cellStyle name="40% - Accent4 4 3 7 2" xfId="21349" xr:uid="{8929A6CE-5413-4137-AFEF-1CAFB1BE9687}"/>
    <cellStyle name="40% - Accent4 4 3 8" xfId="21350" xr:uid="{F31F3312-6824-4242-8D94-B4CC947AE2F2}"/>
    <cellStyle name="40% - Accent4 4 3 8 2" xfId="21351" xr:uid="{CA908ACD-4A8C-4CE9-9505-76896232B97C}"/>
    <cellStyle name="40% - Accent4 4 3 9" xfId="21352" xr:uid="{8140226C-CA89-4172-87EE-CE6B9596ACF8}"/>
    <cellStyle name="40% - Accent4 4 3 9 2" xfId="21353" xr:uid="{02D1293F-D977-4518-957E-C7628EB357A8}"/>
    <cellStyle name="40% - Accent4 4 4" xfId="21354" xr:uid="{6EF3B269-81EA-43EC-8419-26DF5587027C}"/>
    <cellStyle name="40% - Accent4 4 4 10" xfId="21355" xr:uid="{715032EB-4050-4A57-84F9-0DEF52CDE521}"/>
    <cellStyle name="40% - Accent4 4 4 2" xfId="21356" xr:uid="{D6D7A492-E2FF-4D35-B5E2-9DD09FAA5234}"/>
    <cellStyle name="40% - Accent4 4 4 2 2" xfId="21357" xr:uid="{5470622B-39E0-40CB-B215-1D8FEFD76C28}"/>
    <cellStyle name="40% - Accent4 4 4 2 2 2" xfId="21358" xr:uid="{5F271336-7338-48B5-AAB0-A226122BAD80}"/>
    <cellStyle name="40% - Accent4 4 4 2 2 2 2" xfId="21359" xr:uid="{70E7A0F4-4852-43DF-8C45-514AAC77FC69}"/>
    <cellStyle name="40% - Accent4 4 4 2 2 3" xfId="21360" xr:uid="{09B7949A-4A81-4D19-8CD0-0C1F6D363688}"/>
    <cellStyle name="40% - Accent4 4 4 2 2 3 2" xfId="21361" xr:uid="{27659853-A926-4C6B-83D5-B804482188AB}"/>
    <cellStyle name="40% - Accent4 4 4 2 2 4" xfId="21362" xr:uid="{A4F33995-46EC-4B3F-BD75-EDFF1A54899D}"/>
    <cellStyle name="40% - Accent4 4 4 2 3" xfId="21363" xr:uid="{B42A03A4-8C60-4A52-9E3E-F2079A4959B9}"/>
    <cellStyle name="40% - Accent4 4 4 2 3 2" xfId="21364" xr:uid="{A9AD20B2-707A-44D1-B0E9-CEAC7342FA1F}"/>
    <cellStyle name="40% - Accent4 4 4 2 4" xfId="21365" xr:uid="{467397CF-9F17-477A-B95B-0703E88326DE}"/>
    <cellStyle name="40% - Accent4 4 4 2 4 2" xfId="21366" xr:uid="{58F5EC17-E66A-4830-8919-76F67ABD968E}"/>
    <cellStyle name="40% - Accent4 4 4 2 5" xfId="21367" xr:uid="{C32C3693-2042-4CCC-BA80-129EE988E9EA}"/>
    <cellStyle name="40% - Accent4 4 4 2 5 2" xfId="21368" xr:uid="{ABB93EB4-C260-48D3-8AB9-A507BC26BFB6}"/>
    <cellStyle name="40% - Accent4 4 4 2 6" xfId="21369" xr:uid="{7962AE79-5441-4780-A87E-A74ECE83070B}"/>
    <cellStyle name="40% - Accent4 4 4 3" xfId="21370" xr:uid="{F14CDE61-3570-4613-BAB0-21E74978996D}"/>
    <cellStyle name="40% - Accent4 4 4 3 2" xfId="21371" xr:uid="{38C638AC-1097-4F14-8E6F-190F7F690E58}"/>
    <cellStyle name="40% - Accent4 4 4 3 2 2" xfId="21372" xr:uid="{D51C8845-6B5A-4B00-90FA-639861C95FB3}"/>
    <cellStyle name="40% - Accent4 4 4 3 2 2 2" xfId="21373" xr:uid="{676FF772-415E-4DA2-9521-045357CC53E0}"/>
    <cellStyle name="40% - Accent4 4 4 3 2 3" xfId="21374" xr:uid="{9B30B55D-20A4-4265-AEC8-2D71E351BC43}"/>
    <cellStyle name="40% - Accent4 4 4 3 2 3 2" xfId="21375" xr:uid="{F5ECAB8D-6F1B-4DD6-B231-540850C2D0AD}"/>
    <cellStyle name="40% - Accent4 4 4 3 2 4" xfId="21376" xr:uid="{857AA92F-6267-4E7D-9F6A-36F4365D9C0E}"/>
    <cellStyle name="40% - Accent4 4 4 3 3" xfId="21377" xr:uid="{332D95C1-99F5-4FC6-9BE8-F1947F4F3AFF}"/>
    <cellStyle name="40% - Accent4 4 4 3 3 2" xfId="21378" xr:uid="{72472469-E788-49DA-8D5E-69049AC2E009}"/>
    <cellStyle name="40% - Accent4 4 4 3 4" xfId="21379" xr:uid="{64757FCE-0E4C-462C-AA25-EDA8AACBD8BA}"/>
    <cellStyle name="40% - Accent4 4 4 3 4 2" xfId="21380" xr:uid="{F4F6791D-58D3-4F05-8A4C-832CB1020A1E}"/>
    <cellStyle name="40% - Accent4 4 4 3 5" xfId="21381" xr:uid="{C9D31A0D-C892-445B-B8B4-048CA396657C}"/>
    <cellStyle name="40% - Accent4 4 4 3 5 2" xfId="21382" xr:uid="{92F4D414-11E1-4369-8A0E-4A03B35C7EEA}"/>
    <cellStyle name="40% - Accent4 4 4 3 6" xfId="21383" xr:uid="{3A806FB8-0C82-41CA-A0A5-D9388FB2AE98}"/>
    <cellStyle name="40% - Accent4 4 4 4" xfId="21384" xr:uid="{53F80D22-6BD4-4829-A614-F2B01C3A5C0B}"/>
    <cellStyle name="40% - Accent4 4 4 4 2" xfId="21385" xr:uid="{FB51FDBB-6D30-4FBD-9722-44AA531C05FD}"/>
    <cellStyle name="40% - Accent4 4 4 4 2 2" xfId="21386" xr:uid="{B1744B3D-B4D2-4B12-92CA-1389C5A4F61E}"/>
    <cellStyle name="40% - Accent4 4 4 4 3" xfId="21387" xr:uid="{46F64074-83E7-47F5-966C-77CB90868447}"/>
    <cellStyle name="40% - Accent4 4 4 4 3 2" xfId="21388" xr:uid="{241416EC-7B7F-4F1D-9DC0-76BA10A3284F}"/>
    <cellStyle name="40% - Accent4 4 4 4 4" xfId="21389" xr:uid="{AC98A02D-336E-45C2-8E63-02F21C2A4B5C}"/>
    <cellStyle name="40% - Accent4 4 4 5" xfId="21390" xr:uid="{50ACD980-5502-423B-82BB-219350798790}"/>
    <cellStyle name="40% - Accent4 4 4 5 2" xfId="21391" xr:uid="{D9FA608C-529D-4D72-A966-788578481146}"/>
    <cellStyle name="40% - Accent4 4 4 6" xfId="21392" xr:uid="{182D6D98-01EB-4DF5-8250-30D931BFB28A}"/>
    <cellStyle name="40% - Accent4 4 4 6 2" xfId="21393" xr:uid="{2192AD1F-9309-4726-A88E-92321994E8C9}"/>
    <cellStyle name="40% - Accent4 4 4 7" xfId="21394" xr:uid="{D846B9F6-82EA-463F-B70D-9113A5549AD3}"/>
    <cellStyle name="40% - Accent4 4 4 7 2" xfId="21395" xr:uid="{46B87980-BCF8-4CE2-B62A-7D1A040AFF56}"/>
    <cellStyle name="40% - Accent4 4 4 8" xfId="21396" xr:uid="{04E3D201-519A-4F22-A10D-BA40F4F7FCD3}"/>
    <cellStyle name="40% - Accent4 4 4 8 2" xfId="21397" xr:uid="{AC7429DB-54A7-499D-81BC-E8DA4F007706}"/>
    <cellStyle name="40% - Accent4 4 4 9" xfId="21398" xr:uid="{CDB8B80E-B8FF-4868-8A16-CB095F4A110C}"/>
    <cellStyle name="40% - Accent4 4 4 9 2" xfId="21399" xr:uid="{A0D8CB2E-C386-4F98-83CA-8D91D890A05C}"/>
    <cellStyle name="40% - Accent4 4 5" xfId="21400" xr:uid="{2F749F26-B6B9-4859-8D04-A73D0F5DAFDC}"/>
    <cellStyle name="40% - Accent4 4 5 2" xfId="21401" xr:uid="{BC159FFA-4A58-47C8-87B0-7CA55F5F61EC}"/>
    <cellStyle name="40% - Accent4 4 5 2 2" xfId="21402" xr:uid="{0AA1D92C-2B2F-402B-A91F-776E32F05029}"/>
    <cellStyle name="40% - Accent4 4 5 2 2 2" xfId="21403" xr:uid="{D2A7B51B-F19B-4081-9CE2-46C5C7A95374}"/>
    <cellStyle name="40% - Accent4 4 5 2 2 2 2" xfId="21404" xr:uid="{DF539412-EFF9-4FD6-99C8-2B422AFBC2C5}"/>
    <cellStyle name="40% - Accent4 4 5 2 2 3" xfId="21405" xr:uid="{6D3D01F7-335E-497B-9F0E-68DBB71592F8}"/>
    <cellStyle name="40% - Accent4 4 5 2 2 3 2" xfId="21406" xr:uid="{1FB9EDE3-4653-4007-A0A7-9F711AA75D6A}"/>
    <cellStyle name="40% - Accent4 4 5 2 2 4" xfId="21407" xr:uid="{2BE5F5BC-11A1-4839-94B4-A9D2E3593997}"/>
    <cellStyle name="40% - Accent4 4 5 2 3" xfId="21408" xr:uid="{D1E777C1-7BD1-4D14-8A2F-BE264A676B09}"/>
    <cellStyle name="40% - Accent4 4 5 2 3 2" xfId="21409" xr:uid="{B6F49855-505D-402F-8492-7BA59E23CC54}"/>
    <cellStyle name="40% - Accent4 4 5 2 4" xfId="21410" xr:uid="{8F6BB43F-87D1-470A-9C0C-B9FEDB1C3EA6}"/>
    <cellStyle name="40% - Accent4 4 5 2 4 2" xfId="21411" xr:uid="{48182608-FFFD-40C6-ADA6-185C8BE459F3}"/>
    <cellStyle name="40% - Accent4 4 5 2 5" xfId="21412" xr:uid="{983A5FC4-9CB3-4649-8ED6-3A5AF3DE3386}"/>
    <cellStyle name="40% - Accent4 4 5 2 5 2" xfId="21413" xr:uid="{43CA96DA-021C-406F-9ABD-8187BEB20EAC}"/>
    <cellStyle name="40% - Accent4 4 5 2 6" xfId="21414" xr:uid="{1F654E78-BF77-444B-90E4-CDF3AB7588E3}"/>
    <cellStyle name="40% - Accent4 4 5 3" xfId="21415" xr:uid="{598969C5-BC22-42F4-8746-6B056C870044}"/>
    <cellStyle name="40% - Accent4 4 5 3 2" xfId="21416" xr:uid="{F11040BB-C491-41C2-86A5-0897ECB0A153}"/>
    <cellStyle name="40% - Accent4 4 5 3 2 2" xfId="21417" xr:uid="{2A44A10B-B4DF-4373-8AEA-57D6CE2B9A48}"/>
    <cellStyle name="40% - Accent4 4 5 3 2 2 2" xfId="21418" xr:uid="{BA6BBCDD-EF48-4104-B821-465BB0F94BD8}"/>
    <cellStyle name="40% - Accent4 4 5 3 2 3" xfId="21419" xr:uid="{F5591871-921C-442A-A807-D2C74F591D31}"/>
    <cellStyle name="40% - Accent4 4 5 3 2 3 2" xfId="21420" xr:uid="{92BC4062-48FE-4C25-91D2-B5ED290F0C55}"/>
    <cellStyle name="40% - Accent4 4 5 3 2 4" xfId="21421" xr:uid="{1CEF0E0D-B423-4A25-87EB-65D402D0E9EB}"/>
    <cellStyle name="40% - Accent4 4 5 3 3" xfId="21422" xr:uid="{824FC472-DC3D-48E8-BEF7-C1677D071C9A}"/>
    <cellStyle name="40% - Accent4 4 5 3 3 2" xfId="21423" xr:uid="{B4D072E0-22EB-43EF-BDED-3C948EAA82A7}"/>
    <cellStyle name="40% - Accent4 4 5 3 4" xfId="21424" xr:uid="{1CFEF28B-E41E-4DFE-AC5A-65A2BEEFD2F3}"/>
    <cellStyle name="40% - Accent4 4 5 3 4 2" xfId="21425" xr:uid="{A7F49673-C2B1-436F-B360-0F5D34097311}"/>
    <cellStyle name="40% - Accent4 4 5 3 5" xfId="21426" xr:uid="{BF65AD2A-DE57-44E6-8742-E1946210CDBC}"/>
    <cellStyle name="40% - Accent4 4 5 3 5 2" xfId="21427" xr:uid="{589EB262-33C4-4AF5-9D52-0218E6AFB428}"/>
    <cellStyle name="40% - Accent4 4 5 3 6" xfId="21428" xr:uid="{012485D5-1B24-4090-A32B-730ED52244B0}"/>
    <cellStyle name="40% - Accent4 4 5 4" xfId="21429" xr:uid="{C8ED259F-058D-4BDB-B130-CFB3218610CB}"/>
    <cellStyle name="40% - Accent4 4 5 4 2" xfId="21430" xr:uid="{A4CB0AF6-B3D7-4E34-B6A8-C045935FF17D}"/>
    <cellStyle name="40% - Accent4 4 5 4 2 2" xfId="21431" xr:uid="{7E5E935C-7954-48E1-B6B2-F1670811E1D0}"/>
    <cellStyle name="40% - Accent4 4 5 4 3" xfId="21432" xr:uid="{2258EEF7-42FD-498D-ADF7-0A1F8B2BD6F9}"/>
    <cellStyle name="40% - Accent4 4 5 4 3 2" xfId="21433" xr:uid="{5A3DC544-14BB-4A66-93C2-26E8EE496F2D}"/>
    <cellStyle name="40% - Accent4 4 5 4 4" xfId="21434" xr:uid="{B396ED25-33A8-4C3C-8509-4CE130C22FFF}"/>
    <cellStyle name="40% - Accent4 4 5 5" xfId="21435" xr:uid="{3D9800E8-E541-4E8A-A069-CC15B1A4C661}"/>
    <cellStyle name="40% - Accent4 4 5 5 2" xfId="21436" xr:uid="{98040D20-6F9B-4E3C-956C-70FD7E57B98A}"/>
    <cellStyle name="40% - Accent4 4 5 6" xfId="21437" xr:uid="{820AF979-A546-429F-86B9-8178A8D8FF44}"/>
    <cellStyle name="40% - Accent4 4 5 6 2" xfId="21438" xr:uid="{EDF9868B-35F4-4512-B763-42A8DE2B00C5}"/>
    <cellStyle name="40% - Accent4 4 5 7" xfId="21439" xr:uid="{CB3C7411-5D54-4CD7-8484-428CDC310B8E}"/>
    <cellStyle name="40% - Accent4 4 5 7 2" xfId="21440" xr:uid="{12E30797-F2D0-4322-809B-7454EAEA801A}"/>
    <cellStyle name="40% - Accent4 4 5 8" xfId="21441" xr:uid="{C7713E41-CE41-4B74-A5FB-BE03D6868868}"/>
    <cellStyle name="40% - Accent4 4 6" xfId="21442" xr:uid="{A75C65B0-2CA8-4A63-B15D-F888D2858BB8}"/>
    <cellStyle name="40% - Accent4 4 6 2" xfId="21443" xr:uid="{BC087C0E-0020-4E80-BF00-C23A44EC3D98}"/>
    <cellStyle name="40% - Accent4 4 6 2 2" xfId="21444" xr:uid="{F7F13B29-5DF2-49D7-9B2D-9D6F12F399C5}"/>
    <cellStyle name="40% - Accent4 4 6 2 2 2" xfId="21445" xr:uid="{6DED5E58-DF53-42F2-8436-09B809AB0B63}"/>
    <cellStyle name="40% - Accent4 4 6 2 3" xfId="21446" xr:uid="{200ED9F6-AE73-4A11-96A8-0425B8C2FC5E}"/>
    <cellStyle name="40% - Accent4 4 6 2 3 2" xfId="21447" xr:uid="{C0CB871C-F927-4E5A-A278-D7CF81E47ED8}"/>
    <cellStyle name="40% - Accent4 4 6 2 4" xfId="21448" xr:uid="{2256E685-7A4F-446E-8E26-160E4DA5D8DA}"/>
    <cellStyle name="40% - Accent4 4 6 3" xfId="21449" xr:uid="{5326E14F-D38E-4DD9-901D-FDF45AC089DD}"/>
    <cellStyle name="40% - Accent4 4 6 3 2" xfId="21450" xr:uid="{AC7A3992-2A5B-4545-9ACB-963BF1B78926}"/>
    <cellStyle name="40% - Accent4 4 6 4" xfId="21451" xr:uid="{78D6756D-6AC2-4E10-8ADD-47777626DAF4}"/>
    <cellStyle name="40% - Accent4 4 6 4 2" xfId="21452" xr:uid="{001B6D95-E019-4602-BD1B-0B3BE0B41330}"/>
    <cellStyle name="40% - Accent4 4 6 5" xfId="21453" xr:uid="{63B60914-7E15-4E1A-87E0-9D9F9C0A0373}"/>
    <cellStyle name="40% - Accent4 4 6 5 2" xfId="21454" xr:uid="{234E3DF3-5B16-4874-8FA5-4A1108CAD1F1}"/>
    <cellStyle name="40% - Accent4 4 6 6" xfId="21455" xr:uid="{C6F1EFCB-F59F-468E-9D5F-96E5DA4A5804}"/>
    <cellStyle name="40% - Accent4 4 7" xfId="21456" xr:uid="{2A1EF0AD-E913-49F7-B0E1-7F4E412A6E39}"/>
    <cellStyle name="40% - Accent4 4 7 2" xfId="21457" xr:uid="{61648CB9-6C36-4D3C-9B79-794ED3419288}"/>
    <cellStyle name="40% - Accent4 4 7 2 2" xfId="21458" xr:uid="{EA319932-1995-44AE-8D0D-361C491BCDAB}"/>
    <cellStyle name="40% - Accent4 4 7 2 2 2" xfId="21459" xr:uid="{6F3C40F2-236C-4F7A-8748-3329D9B6CD5A}"/>
    <cellStyle name="40% - Accent4 4 7 2 3" xfId="21460" xr:uid="{2C07F7F1-FECF-4A32-AC46-645633B3626F}"/>
    <cellStyle name="40% - Accent4 4 7 2 3 2" xfId="21461" xr:uid="{625D2E0B-D31B-4755-8F50-2CAC449DEE21}"/>
    <cellStyle name="40% - Accent4 4 7 2 4" xfId="21462" xr:uid="{521ACDD8-61AF-4CC3-BD13-594FA02C026B}"/>
    <cellStyle name="40% - Accent4 4 7 3" xfId="21463" xr:uid="{1966AAD6-0CB8-41E5-A895-98B63EEEF54B}"/>
    <cellStyle name="40% - Accent4 4 7 3 2" xfId="21464" xr:uid="{AB4ABB1C-FA38-4E57-BD8E-3C126F76C993}"/>
    <cellStyle name="40% - Accent4 4 7 4" xfId="21465" xr:uid="{E9D18C14-C8DB-449A-B672-9C5AB472DE53}"/>
    <cellStyle name="40% - Accent4 4 7 4 2" xfId="21466" xr:uid="{B31B1218-208F-422D-B52C-9A96C2559593}"/>
    <cellStyle name="40% - Accent4 4 7 5" xfId="21467" xr:uid="{094B999F-CE70-47DA-A694-727B4A64A6D6}"/>
    <cellStyle name="40% - Accent4 4 7 5 2" xfId="21468" xr:uid="{B1082C7F-6335-4B69-B190-94BE8A30A368}"/>
    <cellStyle name="40% - Accent4 4 7 6" xfId="21469" xr:uid="{0102536E-3E96-431D-95B9-ADF21725752A}"/>
    <cellStyle name="40% - Accent4 4 8" xfId="21470" xr:uid="{2D6EEB79-86DC-4AED-93EC-D7A5F1BA65AA}"/>
    <cellStyle name="40% - Accent4 4 8 2" xfId="21471" xr:uid="{AF845AF0-AB3C-4E96-826D-39C8E94CACD5}"/>
    <cellStyle name="40% - Accent4 4 8 2 2" xfId="21472" xr:uid="{475956DD-FB30-4D3E-8275-E68EC87A232A}"/>
    <cellStyle name="40% - Accent4 4 8 3" xfId="21473" xr:uid="{FAAF70D7-7F2C-4C75-8ABA-FC7B1CBE395B}"/>
    <cellStyle name="40% - Accent4 4 8 3 2" xfId="21474" xr:uid="{F0AC36F6-26FB-4985-B825-8BAAF9146971}"/>
    <cellStyle name="40% - Accent4 4 8 4" xfId="21475" xr:uid="{C54F0924-A3B0-45F4-9A18-AEC3508FF663}"/>
    <cellStyle name="40% - Accent4 4 9" xfId="21476" xr:uid="{E80DDBC1-D797-4865-892E-71459EA4F957}"/>
    <cellStyle name="40% - Accent4 4 9 2" xfId="21477" xr:uid="{59083EBF-B141-4700-A87D-B2781801B270}"/>
    <cellStyle name="40% - Accent4 5" xfId="21478" xr:uid="{E0119DF7-9B45-44EF-9538-B5DD23B7C454}"/>
    <cellStyle name="40% - Accent4 5 10" xfId="21479" xr:uid="{7D77C6D7-4616-4CAD-86B2-C860E24B0E23}"/>
    <cellStyle name="40% - Accent4 5 10 2" xfId="21480" xr:uid="{C65B901D-7CFD-40DC-A6E5-A61AF3C2EF2A}"/>
    <cellStyle name="40% - Accent4 5 11" xfId="21481" xr:uid="{B3FF31B2-425D-4479-938F-3227905E8AB9}"/>
    <cellStyle name="40% - Accent4 5 11 2" xfId="21482" xr:uid="{C10394C7-7F43-49D9-9D60-E1F983F248C3}"/>
    <cellStyle name="40% - Accent4 5 12" xfId="21483" xr:uid="{7614FDB7-118D-470D-A3C2-0130F353D7F6}"/>
    <cellStyle name="40% - Accent4 5 12 2" xfId="21484" xr:uid="{212D591F-3A1E-49BE-A72C-B2D4E7F7775E}"/>
    <cellStyle name="40% - Accent4 5 13" xfId="21485" xr:uid="{808C82A6-3A8E-4CF7-8281-DC20C5AEB639}"/>
    <cellStyle name="40% - Accent4 5 13 2" xfId="21486" xr:uid="{10A46FDA-FB0D-4265-BBF1-DE735EB90E01}"/>
    <cellStyle name="40% - Accent4 5 14" xfId="21487" xr:uid="{95FB2F7F-CCFE-474D-BCC6-CB3295CFD7DF}"/>
    <cellStyle name="40% - Accent4 5 15" xfId="21488" xr:uid="{F4C91786-33F5-4C2B-9A9A-7EFD041B4403}"/>
    <cellStyle name="40% - Accent4 5 2" xfId="21489" xr:uid="{85EFB6EA-C737-4620-8AB4-5B0CB2A21664}"/>
    <cellStyle name="40% - Accent4 5 2 10" xfId="21490" xr:uid="{1A9B6333-1ABF-4C22-AB97-DD90AE1ED019}"/>
    <cellStyle name="40% - Accent4 5 2 10 2" xfId="21491" xr:uid="{063EEA8B-C6D3-45AC-ABB8-5F0A09B1767C}"/>
    <cellStyle name="40% - Accent4 5 2 11" xfId="21492" xr:uid="{AAACD173-2234-4D8F-8B21-78827F6B37B7}"/>
    <cellStyle name="40% - Accent4 5 2 11 2" xfId="21493" xr:uid="{0908A789-4019-4D79-817F-F6DCA5FDB9B8}"/>
    <cellStyle name="40% - Accent4 5 2 12" xfId="21494" xr:uid="{91445C88-3E91-481E-BD6E-82F24A083F14}"/>
    <cellStyle name="40% - Accent4 5 2 13" xfId="21495" xr:uid="{4D79D08C-8BBB-4321-A8E0-73A580430253}"/>
    <cellStyle name="40% - Accent4 5 2 2" xfId="21496" xr:uid="{6476DA8F-F732-4091-A2D4-5AA4894152F4}"/>
    <cellStyle name="40% - Accent4 5 2 2 10" xfId="21497" xr:uid="{130DC9CA-5BA3-4BE5-9F76-22B401D12C48}"/>
    <cellStyle name="40% - Accent4 5 2 2 11" xfId="21498" xr:uid="{C128220B-2A0F-44A4-B06C-B157945BBABE}"/>
    <cellStyle name="40% - Accent4 5 2 2 2" xfId="21499" xr:uid="{C1E12DED-3259-4EDC-A3F0-463AEEB054AE}"/>
    <cellStyle name="40% - Accent4 5 2 2 2 2" xfId="21500" xr:uid="{23BEB6A5-87E3-4EF6-898B-2D6905A97D26}"/>
    <cellStyle name="40% - Accent4 5 2 2 2 2 2" xfId="21501" xr:uid="{B01E59D5-8A24-47B0-8ED8-30F8234F682B}"/>
    <cellStyle name="40% - Accent4 5 2 2 2 2 2 2" xfId="21502" xr:uid="{3787235C-A8C1-455B-894B-4DCB30505709}"/>
    <cellStyle name="40% - Accent4 5 2 2 2 2 3" xfId="21503" xr:uid="{BA63AF5C-EA6C-459D-8AF8-3DBA1C71255F}"/>
    <cellStyle name="40% - Accent4 5 2 2 2 2 3 2" xfId="21504" xr:uid="{1289A632-25E4-4C50-B732-AAEB70C0B2DD}"/>
    <cellStyle name="40% - Accent4 5 2 2 2 2 4" xfId="21505" xr:uid="{CAF82895-DF11-4489-B48B-5C0393F13016}"/>
    <cellStyle name="40% - Accent4 5 2 2 2 3" xfId="21506" xr:uid="{6A4080AE-DCB6-4DB5-954E-B31CD837556E}"/>
    <cellStyle name="40% - Accent4 5 2 2 2 3 2" xfId="21507" xr:uid="{27958216-A959-4B4B-AE4D-B0906AA52CB0}"/>
    <cellStyle name="40% - Accent4 5 2 2 2 4" xfId="21508" xr:uid="{442CACBC-6577-4387-9F0C-6A8C9590ED73}"/>
    <cellStyle name="40% - Accent4 5 2 2 2 4 2" xfId="21509" xr:uid="{F0D8218F-9971-4BB2-B149-B7AA3258A974}"/>
    <cellStyle name="40% - Accent4 5 2 2 2 5" xfId="21510" xr:uid="{35E13B97-7D72-4330-ADB6-A877615C911A}"/>
    <cellStyle name="40% - Accent4 5 2 2 2 5 2" xfId="21511" xr:uid="{F30AF603-25F9-42B4-91DC-104FF2E304DF}"/>
    <cellStyle name="40% - Accent4 5 2 2 2 6" xfId="21512" xr:uid="{DFE8292B-83D0-4254-A86C-C5D29F49934A}"/>
    <cellStyle name="40% - Accent4 5 2 2 3" xfId="21513" xr:uid="{E09DE97E-FEA9-4E95-BAC1-9991481AA4BC}"/>
    <cellStyle name="40% - Accent4 5 2 2 3 2" xfId="21514" xr:uid="{6C845BFF-B2DF-4924-8732-40DD7B4D5BA0}"/>
    <cellStyle name="40% - Accent4 5 2 2 3 2 2" xfId="21515" xr:uid="{9806FBDE-D152-413C-9B96-4A5C22270C82}"/>
    <cellStyle name="40% - Accent4 5 2 2 3 2 2 2" xfId="21516" xr:uid="{3390B205-B53C-4BEA-9BBA-E1E8AEC25850}"/>
    <cellStyle name="40% - Accent4 5 2 2 3 2 3" xfId="21517" xr:uid="{325348C3-5FAA-48B8-82D1-8FAB2FD9A35E}"/>
    <cellStyle name="40% - Accent4 5 2 2 3 2 3 2" xfId="21518" xr:uid="{6342E968-8234-4BB1-A7EC-097F4E54E901}"/>
    <cellStyle name="40% - Accent4 5 2 2 3 2 4" xfId="21519" xr:uid="{77CA97FB-6EBB-4A3D-A0D8-A05B219757BE}"/>
    <cellStyle name="40% - Accent4 5 2 2 3 3" xfId="21520" xr:uid="{86BEDE66-F633-4C24-AF13-D5A7EB5AC3B5}"/>
    <cellStyle name="40% - Accent4 5 2 2 3 3 2" xfId="21521" xr:uid="{8DE8451E-3B88-4A18-9DDA-375D45F646E3}"/>
    <cellStyle name="40% - Accent4 5 2 2 3 4" xfId="21522" xr:uid="{35D0557D-3E00-42DA-8242-4CB3FB3FFDDE}"/>
    <cellStyle name="40% - Accent4 5 2 2 3 4 2" xfId="21523" xr:uid="{048125CC-CCB8-4656-B190-FB53596B7D63}"/>
    <cellStyle name="40% - Accent4 5 2 2 3 5" xfId="21524" xr:uid="{C8BB4291-3D94-4063-BA47-8F4E1C4589F8}"/>
    <cellStyle name="40% - Accent4 5 2 2 3 5 2" xfId="21525" xr:uid="{AD9A1E6C-8954-4A6D-B3D7-F43779134C61}"/>
    <cellStyle name="40% - Accent4 5 2 2 3 6" xfId="21526" xr:uid="{AE29DDFC-C9A0-40E6-B695-9E5CB0174CBE}"/>
    <cellStyle name="40% - Accent4 5 2 2 4" xfId="21527" xr:uid="{D268A1F5-50B2-49D0-B550-CE211CE60BC7}"/>
    <cellStyle name="40% - Accent4 5 2 2 4 2" xfId="21528" xr:uid="{ABC71B49-311C-4A43-A4C0-185A2F5609A1}"/>
    <cellStyle name="40% - Accent4 5 2 2 4 2 2" xfId="21529" xr:uid="{86931A07-5DBE-45EA-B4CC-5C83F8EC35A1}"/>
    <cellStyle name="40% - Accent4 5 2 2 4 3" xfId="21530" xr:uid="{3E23C81D-DDC9-48D6-A531-BC11014F2F08}"/>
    <cellStyle name="40% - Accent4 5 2 2 4 3 2" xfId="21531" xr:uid="{24193405-C21D-4266-8757-6C407580A356}"/>
    <cellStyle name="40% - Accent4 5 2 2 4 4" xfId="21532" xr:uid="{753DD0F8-BEA2-492C-A4B4-1C6DCBF214B2}"/>
    <cellStyle name="40% - Accent4 5 2 2 5" xfId="21533" xr:uid="{4D05D1B8-8C5E-427C-B1A9-3A5F1FECA728}"/>
    <cellStyle name="40% - Accent4 5 2 2 5 2" xfId="21534" xr:uid="{651E110E-4069-497D-BE60-9337AA6999AD}"/>
    <cellStyle name="40% - Accent4 5 2 2 6" xfId="21535" xr:uid="{4572BA84-673E-44EA-B0F1-0D42E6870D90}"/>
    <cellStyle name="40% - Accent4 5 2 2 6 2" xfId="21536" xr:uid="{A24FDBF2-1574-475C-8963-8D622E4930CB}"/>
    <cellStyle name="40% - Accent4 5 2 2 7" xfId="21537" xr:uid="{35B655CF-2875-4EBA-B39B-C28CF8EAC3D8}"/>
    <cellStyle name="40% - Accent4 5 2 2 7 2" xfId="21538" xr:uid="{A67B546E-F41B-45D4-AE9A-D823C14A9C60}"/>
    <cellStyle name="40% - Accent4 5 2 2 8" xfId="21539" xr:uid="{23EDF843-0767-42C5-B567-B4D98CCFF13B}"/>
    <cellStyle name="40% - Accent4 5 2 2 8 2" xfId="21540" xr:uid="{FAEAE0E9-C6BB-4323-BB28-6ADE02A4FFDA}"/>
    <cellStyle name="40% - Accent4 5 2 2 9" xfId="21541" xr:uid="{160D560E-5285-4FB4-8C26-FA7363786A70}"/>
    <cellStyle name="40% - Accent4 5 2 2 9 2" xfId="21542" xr:uid="{A92424E8-AC4A-475D-BACD-1B388ABBD27F}"/>
    <cellStyle name="40% - Accent4 5 2 3" xfId="21543" xr:uid="{3BA43F68-0BD2-4665-AC38-5A06F93667B5}"/>
    <cellStyle name="40% - Accent4 5 2 3 2" xfId="21544" xr:uid="{BFCD0CF3-92DB-4E9E-88F5-737EB8620F3C}"/>
    <cellStyle name="40% - Accent4 5 2 3 2 2" xfId="21545" xr:uid="{17CF9930-6ECD-45EA-A88F-2D0BF638DEBC}"/>
    <cellStyle name="40% - Accent4 5 2 3 2 2 2" xfId="21546" xr:uid="{5B193AB4-B9C3-4A1D-8F51-446A2C3FE67A}"/>
    <cellStyle name="40% - Accent4 5 2 3 2 2 2 2" xfId="21547" xr:uid="{9562039C-F674-488E-8154-7DC9C1AA3315}"/>
    <cellStyle name="40% - Accent4 5 2 3 2 2 3" xfId="21548" xr:uid="{B4AE7F5B-FAB9-4E47-B4B6-E55FC83B42F3}"/>
    <cellStyle name="40% - Accent4 5 2 3 2 2 3 2" xfId="21549" xr:uid="{BD7E38DB-A9E5-4F0C-8B2B-EA36E17998EA}"/>
    <cellStyle name="40% - Accent4 5 2 3 2 2 4" xfId="21550" xr:uid="{3D76C231-A0D1-47DF-8B57-E63868C64693}"/>
    <cellStyle name="40% - Accent4 5 2 3 2 3" xfId="21551" xr:uid="{2F529190-4324-47EC-B5F0-49E14A5206B4}"/>
    <cellStyle name="40% - Accent4 5 2 3 2 3 2" xfId="21552" xr:uid="{BCA6400A-C672-44E2-9967-5008E692937C}"/>
    <cellStyle name="40% - Accent4 5 2 3 2 4" xfId="21553" xr:uid="{0D1B2333-4C44-45EC-B9AF-B2801432F76B}"/>
    <cellStyle name="40% - Accent4 5 2 3 2 4 2" xfId="21554" xr:uid="{861DC100-E8B3-4524-A136-C6EB4C685A8A}"/>
    <cellStyle name="40% - Accent4 5 2 3 2 5" xfId="21555" xr:uid="{87FC2A7A-637C-450C-BEB7-B3FDE987578B}"/>
    <cellStyle name="40% - Accent4 5 2 3 2 5 2" xfId="21556" xr:uid="{9AAAA051-78D9-463F-B215-5677A032035E}"/>
    <cellStyle name="40% - Accent4 5 2 3 2 6" xfId="21557" xr:uid="{D87099A7-2A40-4CD0-9986-8FCCB2A0081C}"/>
    <cellStyle name="40% - Accent4 5 2 3 3" xfId="21558" xr:uid="{4C31811C-4E1D-4897-9FF6-79E2F83C2F3D}"/>
    <cellStyle name="40% - Accent4 5 2 3 3 2" xfId="21559" xr:uid="{29438B3A-A6E9-4D42-8BF4-BCD023E66744}"/>
    <cellStyle name="40% - Accent4 5 2 3 3 2 2" xfId="21560" xr:uid="{E89E8FCF-C13A-45C2-96A5-9A56D31CCCF0}"/>
    <cellStyle name="40% - Accent4 5 2 3 3 2 2 2" xfId="21561" xr:uid="{9727AAD8-B98F-4970-87AD-EF57E0E25B0F}"/>
    <cellStyle name="40% - Accent4 5 2 3 3 2 3" xfId="21562" xr:uid="{C3BF41FF-C44D-4364-8CB8-8440F3CD13D6}"/>
    <cellStyle name="40% - Accent4 5 2 3 3 2 3 2" xfId="21563" xr:uid="{1F3CF4A1-5D12-4A35-AA1B-D275D9DF50B2}"/>
    <cellStyle name="40% - Accent4 5 2 3 3 2 4" xfId="21564" xr:uid="{0147AED3-DC75-4C4C-9442-7264F19AA947}"/>
    <cellStyle name="40% - Accent4 5 2 3 3 3" xfId="21565" xr:uid="{595107A6-8511-4FAC-8852-FE03E0DA6B7E}"/>
    <cellStyle name="40% - Accent4 5 2 3 3 3 2" xfId="21566" xr:uid="{099320C5-638C-4995-9386-866A09C03D5A}"/>
    <cellStyle name="40% - Accent4 5 2 3 3 4" xfId="21567" xr:uid="{4933E2F6-09FF-469F-A692-E9C23BB896F2}"/>
    <cellStyle name="40% - Accent4 5 2 3 3 4 2" xfId="21568" xr:uid="{A8811103-544E-44A9-815A-FD0E80E8AE6F}"/>
    <cellStyle name="40% - Accent4 5 2 3 3 5" xfId="21569" xr:uid="{71CF1EB6-B63D-4B15-A6FB-B45FBBC89A77}"/>
    <cellStyle name="40% - Accent4 5 2 3 3 5 2" xfId="21570" xr:uid="{28C34839-039F-4907-9F81-F7C4AFF5F3D6}"/>
    <cellStyle name="40% - Accent4 5 2 3 3 6" xfId="21571" xr:uid="{54C8F9CB-44AA-41D7-BC1D-AA01DA9E6598}"/>
    <cellStyle name="40% - Accent4 5 2 3 4" xfId="21572" xr:uid="{284D63BB-C42C-4C63-9225-3D599A1BBFCA}"/>
    <cellStyle name="40% - Accent4 5 2 3 4 2" xfId="21573" xr:uid="{1B7530A4-158B-4F9F-BE24-1A16CAEF1165}"/>
    <cellStyle name="40% - Accent4 5 2 3 4 2 2" xfId="21574" xr:uid="{89B23AE0-5D2D-40A4-AA05-E05D6E59FD2F}"/>
    <cellStyle name="40% - Accent4 5 2 3 4 3" xfId="21575" xr:uid="{A7A021C4-BD04-4E62-9FBB-2042ED51C29C}"/>
    <cellStyle name="40% - Accent4 5 2 3 4 3 2" xfId="21576" xr:uid="{917889BE-D958-4ADF-8318-F72887553030}"/>
    <cellStyle name="40% - Accent4 5 2 3 4 4" xfId="21577" xr:uid="{8D247159-2704-465F-97C0-70EFF4E9C630}"/>
    <cellStyle name="40% - Accent4 5 2 3 5" xfId="21578" xr:uid="{DE8F6F5A-3A79-4102-BB38-5DB4EDCA7E2D}"/>
    <cellStyle name="40% - Accent4 5 2 3 5 2" xfId="21579" xr:uid="{17173264-5E26-4607-BE4E-5F702AE155B4}"/>
    <cellStyle name="40% - Accent4 5 2 3 6" xfId="21580" xr:uid="{4F2F53FE-A9C4-459C-A125-25FE0FFBA000}"/>
    <cellStyle name="40% - Accent4 5 2 3 6 2" xfId="21581" xr:uid="{D52CA14D-BB51-4A8C-AD70-463EBBDAE982}"/>
    <cellStyle name="40% - Accent4 5 2 3 7" xfId="21582" xr:uid="{A87EB687-411C-4DB8-92D8-2700138F2059}"/>
    <cellStyle name="40% - Accent4 5 2 3 7 2" xfId="21583" xr:uid="{258DF62B-160E-48C2-A15E-96E5B1D6E3C5}"/>
    <cellStyle name="40% - Accent4 5 2 3 8" xfId="21584" xr:uid="{F86680D9-AEA7-4D2B-B1BD-217ED362FF20}"/>
    <cellStyle name="40% - Accent4 5 2 4" xfId="21585" xr:uid="{91FB3373-4101-4162-941F-C68E05EBD5EB}"/>
    <cellStyle name="40% - Accent4 5 2 4 2" xfId="21586" xr:uid="{BE5657AE-D9E6-4D4B-BBCA-949638FE7995}"/>
    <cellStyle name="40% - Accent4 5 2 4 2 2" xfId="21587" xr:uid="{A4C14B23-98D9-4A50-9B2E-CC6EFE1C557F}"/>
    <cellStyle name="40% - Accent4 5 2 4 2 2 2" xfId="21588" xr:uid="{E107A133-5F61-4B90-82FF-800DC3549720}"/>
    <cellStyle name="40% - Accent4 5 2 4 2 3" xfId="21589" xr:uid="{3E7210B3-6F92-4652-95C6-D4EAE935EE37}"/>
    <cellStyle name="40% - Accent4 5 2 4 2 3 2" xfId="21590" xr:uid="{37DF7696-2BEB-4A10-856C-83E9EA2C19DC}"/>
    <cellStyle name="40% - Accent4 5 2 4 2 4" xfId="21591" xr:uid="{84D019FD-5D9C-4BEF-BB9A-3881FED9BAAF}"/>
    <cellStyle name="40% - Accent4 5 2 4 3" xfId="21592" xr:uid="{475DC51A-5EC9-4D74-B438-790A6AEEB952}"/>
    <cellStyle name="40% - Accent4 5 2 4 3 2" xfId="21593" xr:uid="{4E3DD001-828B-4183-8DCB-DEC01F5034C9}"/>
    <cellStyle name="40% - Accent4 5 2 4 4" xfId="21594" xr:uid="{903D1349-5EA1-46EC-90B8-4E809D0D14E9}"/>
    <cellStyle name="40% - Accent4 5 2 4 4 2" xfId="21595" xr:uid="{E388D553-2363-49C8-98FA-55301A546E7C}"/>
    <cellStyle name="40% - Accent4 5 2 4 5" xfId="21596" xr:uid="{B0CB1D7D-6573-4BAC-9C4B-9E0517047675}"/>
    <cellStyle name="40% - Accent4 5 2 4 5 2" xfId="21597" xr:uid="{8BF730B0-039B-4BD2-9222-C03E3D2A86C0}"/>
    <cellStyle name="40% - Accent4 5 2 4 6" xfId="21598" xr:uid="{ED8275FE-40BD-496C-85E5-740E53F2833D}"/>
    <cellStyle name="40% - Accent4 5 2 5" xfId="21599" xr:uid="{C9B03950-BD6D-4545-8191-BC091026D67D}"/>
    <cellStyle name="40% - Accent4 5 2 5 2" xfId="21600" xr:uid="{DC865B42-6966-4347-81AA-31BF57E296E8}"/>
    <cellStyle name="40% - Accent4 5 2 5 2 2" xfId="21601" xr:uid="{005992BD-892B-4DFC-89FE-E610DAEB8E96}"/>
    <cellStyle name="40% - Accent4 5 2 5 2 2 2" xfId="21602" xr:uid="{CD76E34D-C130-4579-B613-B56D725C9ECF}"/>
    <cellStyle name="40% - Accent4 5 2 5 2 3" xfId="21603" xr:uid="{C66D702C-1FFE-458A-9698-F7B4CEDDB644}"/>
    <cellStyle name="40% - Accent4 5 2 5 2 3 2" xfId="21604" xr:uid="{AA2EDC2C-8C1B-4891-9EB0-FC86BA726A64}"/>
    <cellStyle name="40% - Accent4 5 2 5 2 4" xfId="21605" xr:uid="{C4BCB0E8-F37D-4743-ADC6-1C68895A0594}"/>
    <cellStyle name="40% - Accent4 5 2 5 3" xfId="21606" xr:uid="{7E0A1CDD-83E2-43FA-B20A-94EF205EA743}"/>
    <cellStyle name="40% - Accent4 5 2 5 3 2" xfId="21607" xr:uid="{65B07725-128D-467E-9F0B-3EF4EEF51247}"/>
    <cellStyle name="40% - Accent4 5 2 5 4" xfId="21608" xr:uid="{5802E6DE-B84B-490A-9C65-1C54BC91AD4A}"/>
    <cellStyle name="40% - Accent4 5 2 5 4 2" xfId="21609" xr:uid="{BD3D8B65-5BC4-48B4-8591-990748CB484A}"/>
    <cellStyle name="40% - Accent4 5 2 5 5" xfId="21610" xr:uid="{C969F930-5A85-47A3-A354-18E432D4F2BB}"/>
    <cellStyle name="40% - Accent4 5 2 5 5 2" xfId="21611" xr:uid="{C443B11B-ED81-473E-8CB9-74666C4E688E}"/>
    <cellStyle name="40% - Accent4 5 2 5 6" xfId="21612" xr:uid="{80F1DE7F-8C88-43CF-BC1C-F7A58C98ADA3}"/>
    <cellStyle name="40% - Accent4 5 2 6" xfId="21613" xr:uid="{10583E51-FA01-42EC-A7FC-57712CA4B813}"/>
    <cellStyle name="40% - Accent4 5 2 6 2" xfId="21614" xr:uid="{000822DE-4BC8-49FF-92BB-A9D1A46ADEF5}"/>
    <cellStyle name="40% - Accent4 5 2 6 2 2" xfId="21615" xr:uid="{DA930764-CE77-44AA-AA86-ADCE64D28767}"/>
    <cellStyle name="40% - Accent4 5 2 6 3" xfId="21616" xr:uid="{2790BDA2-A8C6-44FF-A1D9-E34762D59530}"/>
    <cellStyle name="40% - Accent4 5 2 6 3 2" xfId="21617" xr:uid="{6FEC7B3C-DCD6-4019-A6ED-A8209805A225}"/>
    <cellStyle name="40% - Accent4 5 2 6 4" xfId="21618" xr:uid="{A6DC1D4E-1CC6-4B51-B752-590AB06651E7}"/>
    <cellStyle name="40% - Accent4 5 2 7" xfId="21619" xr:uid="{5774D7C6-DB83-446B-9991-5A0F1B783FEE}"/>
    <cellStyle name="40% - Accent4 5 2 7 2" xfId="21620" xr:uid="{E51C0389-4DB0-4F2A-90C9-023F49D07AB2}"/>
    <cellStyle name="40% - Accent4 5 2 8" xfId="21621" xr:uid="{AE3F2ECA-42A7-4904-9055-7FF17C7DB806}"/>
    <cellStyle name="40% - Accent4 5 2 8 2" xfId="21622" xr:uid="{021F825F-0AD9-443C-8C85-EDF33F08049E}"/>
    <cellStyle name="40% - Accent4 5 2 9" xfId="21623" xr:uid="{8AEBE253-6893-4008-A2D4-BD3AE5E1F962}"/>
    <cellStyle name="40% - Accent4 5 2 9 2" xfId="21624" xr:uid="{ABF5DC70-3F50-45E7-8F85-5EB2557E82A5}"/>
    <cellStyle name="40% - Accent4 5 3" xfId="21625" xr:uid="{168978EC-1AE5-4FE3-AC3E-BE9C3BDB4C6D}"/>
    <cellStyle name="40% - Accent4 5 3 10" xfId="21626" xr:uid="{0301C01E-C008-4C0F-9AE5-CF2B5A2FA048}"/>
    <cellStyle name="40% - Accent4 5 3 11" xfId="21627" xr:uid="{8CCC52A0-2A4A-4B9E-8F06-08CF70EEA65D}"/>
    <cellStyle name="40% - Accent4 5 3 2" xfId="21628" xr:uid="{A563D7CE-A291-4305-A745-DF8DE8EF0D45}"/>
    <cellStyle name="40% - Accent4 5 3 2 2" xfId="21629" xr:uid="{6CBAED32-8CF2-4959-B146-96A144589670}"/>
    <cellStyle name="40% - Accent4 5 3 2 2 2" xfId="21630" xr:uid="{2473E292-A0A1-4591-AFC6-7AFA139DC2A0}"/>
    <cellStyle name="40% - Accent4 5 3 2 2 2 2" xfId="21631" xr:uid="{DB1FAB21-5C8B-4050-8AFF-4CA6D2B4508D}"/>
    <cellStyle name="40% - Accent4 5 3 2 2 3" xfId="21632" xr:uid="{C2F49293-8712-4BF0-AF44-AC054631CC94}"/>
    <cellStyle name="40% - Accent4 5 3 2 2 3 2" xfId="21633" xr:uid="{C812E8A0-7109-4178-8ACF-D01D33EF5EFB}"/>
    <cellStyle name="40% - Accent4 5 3 2 2 4" xfId="21634" xr:uid="{D2B62C64-7FCC-4995-A7F5-0CCC647C2978}"/>
    <cellStyle name="40% - Accent4 5 3 2 3" xfId="21635" xr:uid="{6F620624-F549-4B4D-ADE6-9196A185F5A5}"/>
    <cellStyle name="40% - Accent4 5 3 2 3 2" xfId="21636" xr:uid="{E234537B-100C-4DA9-B300-49D201A828C6}"/>
    <cellStyle name="40% - Accent4 5 3 2 4" xfId="21637" xr:uid="{07690EA8-5624-4DAF-BE57-DCAA226A92A7}"/>
    <cellStyle name="40% - Accent4 5 3 2 4 2" xfId="21638" xr:uid="{ED88E9CB-4463-43A0-9F7A-2897425E43F9}"/>
    <cellStyle name="40% - Accent4 5 3 2 5" xfId="21639" xr:uid="{3FB17280-9A83-4607-8123-46DA167542E1}"/>
    <cellStyle name="40% - Accent4 5 3 2 5 2" xfId="21640" xr:uid="{CC080093-DB4E-4C0F-9829-BD8D1B2749B2}"/>
    <cellStyle name="40% - Accent4 5 3 2 6" xfId="21641" xr:uid="{8380FAB7-FF41-424C-87E6-3914DF259202}"/>
    <cellStyle name="40% - Accent4 5 3 2 6 2" xfId="21642" xr:uid="{A1910140-811C-48EC-9A61-093171EE8835}"/>
    <cellStyle name="40% - Accent4 5 3 2 7" xfId="21643" xr:uid="{C339A9EE-3FC1-4458-BA91-0A9CED0B7362}"/>
    <cellStyle name="40% - Accent4 5 3 2 7 2" xfId="21644" xr:uid="{940F0B42-9503-4A4F-9565-7024357854C8}"/>
    <cellStyle name="40% - Accent4 5 3 2 8" xfId="21645" xr:uid="{C0C8F818-4257-43B4-ADC1-F1BD580757C7}"/>
    <cellStyle name="40% - Accent4 5 3 3" xfId="21646" xr:uid="{6F18A879-645E-4610-BF94-D9E45A93DEC0}"/>
    <cellStyle name="40% - Accent4 5 3 3 2" xfId="21647" xr:uid="{43322D23-94DD-4C57-9E46-CA1286378790}"/>
    <cellStyle name="40% - Accent4 5 3 3 2 2" xfId="21648" xr:uid="{1388C755-A5DB-423A-AB2F-C18FFF291E46}"/>
    <cellStyle name="40% - Accent4 5 3 3 2 2 2" xfId="21649" xr:uid="{634190F6-0D69-48F7-ACA8-725D29B847C7}"/>
    <cellStyle name="40% - Accent4 5 3 3 2 3" xfId="21650" xr:uid="{E226A775-066E-4187-AE3C-4244A3D9AC03}"/>
    <cellStyle name="40% - Accent4 5 3 3 2 3 2" xfId="21651" xr:uid="{5680E081-569A-4EBE-8C3A-3C2CB5E32DAC}"/>
    <cellStyle name="40% - Accent4 5 3 3 2 4" xfId="21652" xr:uid="{F8C508A0-517E-4726-96C5-505EA06CA51D}"/>
    <cellStyle name="40% - Accent4 5 3 3 3" xfId="21653" xr:uid="{6B0E9C9D-EA97-4EA5-B39F-8F4BC66F230A}"/>
    <cellStyle name="40% - Accent4 5 3 3 3 2" xfId="21654" xr:uid="{295962AA-99EE-49B5-A06F-E30FD255C60E}"/>
    <cellStyle name="40% - Accent4 5 3 3 4" xfId="21655" xr:uid="{17DD13F5-8594-4B77-9367-D185C72CA591}"/>
    <cellStyle name="40% - Accent4 5 3 3 4 2" xfId="21656" xr:uid="{E20A3A86-F633-44D3-9C2E-3400BC5A7805}"/>
    <cellStyle name="40% - Accent4 5 3 3 5" xfId="21657" xr:uid="{186AB303-8E84-414D-8D52-0594D1D55149}"/>
    <cellStyle name="40% - Accent4 5 3 3 5 2" xfId="21658" xr:uid="{D2948D6F-49CC-497F-A5AF-DBA968CDFA98}"/>
    <cellStyle name="40% - Accent4 5 3 3 6" xfId="21659" xr:uid="{C3ADDA7A-F68F-412B-873A-3CF2AE64732E}"/>
    <cellStyle name="40% - Accent4 5 3 4" xfId="21660" xr:uid="{0B4F9BF9-FA16-4038-89D4-41479D33A2EB}"/>
    <cellStyle name="40% - Accent4 5 3 4 2" xfId="21661" xr:uid="{081CD70B-17D1-4074-865E-099EEB2D2C1A}"/>
    <cellStyle name="40% - Accent4 5 3 4 2 2" xfId="21662" xr:uid="{13481C97-C997-4549-B45F-1825A0F6E61E}"/>
    <cellStyle name="40% - Accent4 5 3 4 3" xfId="21663" xr:uid="{83E299C4-EE22-4E5B-B669-BFB6D38C27DA}"/>
    <cellStyle name="40% - Accent4 5 3 4 3 2" xfId="21664" xr:uid="{F2B7F668-CCBB-48E3-B9A6-060C36B8FADA}"/>
    <cellStyle name="40% - Accent4 5 3 4 4" xfId="21665" xr:uid="{C3AEFC7D-C45D-486F-88C4-FC2EE80D6653}"/>
    <cellStyle name="40% - Accent4 5 3 5" xfId="21666" xr:uid="{F5E79AF3-BA25-4ED6-BDB1-79B60671C7F3}"/>
    <cellStyle name="40% - Accent4 5 3 5 2" xfId="21667" xr:uid="{A1F878DD-2BEE-4D95-A54E-EF9AC744944E}"/>
    <cellStyle name="40% - Accent4 5 3 6" xfId="21668" xr:uid="{BDEC73CF-91B3-4EA5-9B81-DC3FE24E0601}"/>
    <cellStyle name="40% - Accent4 5 3 6 2" xfId="21669" xr:uid="{67280C21-9D24-401B-ABD3-10CA532DB744}"/>
    <cellStyle name="40% - Accent4 5 3 7" xfId="21670" xr:uid="{70294B8C-EE58-4196-98D6-37EB4C6F0BDC}"/>
    <cellStyle name="40% - Accent4 5 3 7 2" xfId="21671" xr:uid="{770D3401-0802-40C7-A85D-02C72320474A}"/>
    <cellStyle name="40% - Accent4 5 3 8" xfId="21672" xr:uid="{0C56D38B-847E-4061-B09B-FA8DE6DCCB27}"/>
    <cellStyle name="40% - Accent4 5 3 8 2" xfId="21673" xr:uid="{9F8266D9-455F-4CC1-AB2A-D9FC4E1749C2}"/>
    <cellStyle name="40% - Accent4 5 3 9" xfId="21674" xr:uid="{01357B19-3255-4ED2-A3C0-138CF3B21E9F}"/>
    <cellStyle name="40% - Accent4 5 3 9 2" xfId="21675" xr:uid="{D682B0C5-9282-4423-B1F9-40AC3BADD389}"/>
    <cellStyle name="40% - Accent4 5 4" xfId="21676" xr:uid="{7353FFB9-0F2F-4CFF-92A3-1F15130BDCA0}"/>
    <cellStyle name="40% - Accent4 5 4 10" xfId="21677" xr:uid="{23C7E36A-4233-42EB-9636-CC23F1818449}"/>
    <cellStyle name="40% - Accent4 5 4 2" xfId="21678" xr:uid="{AA3F6AD0-348D-4954-BD42-C8720873BFA1}"/>
    <cellStyle name="40% - Accent4 5 4 2 2" xfId="21679" xr:uid="{2B4C4ACC-C7C6-4539-8275-CA7CE0590966}"/>
    <cellStyle name="40% - Accent4 5 4 2 2 2" xfId="21680" xr:uid="{55CE787C-B220-4EB1-998C-1FCCEB533139}"/>
    <cellStyle name="40% - Accent4 5 4 2 2 2 2" xfId="21681" xr:uid="{162580F1-F554-415F-A633-4B9D731420DA}"/>
    <cellStyle name="40% - Accent4 5 4 2 2 3" xfId="21682" xr:uid="{03409EB8-5D98-412B-9AD5-5AEDB40CCD67}"/>
    <cellStyle name="40% - Accent4 5 4 2 2 3 2" xfId="21683" xr:uid="{51295A67-08B1-423B-83E7-FD4673F1A8F7}"/>
    <cellStyle name="40% - Accent4 5 4 2 2 4" xfId="21684" xr:uid="{4D8D6CEE-9E5D-4AF6-BD65-71711CE4FC13}"/>
    <cellStyle name="40% - Accent4 5 4 2 3" xfId="21685" xr:uid="{10D6AC5D-84C0-4173-B6AC-318C8522F1ED}"/>
    <cellStyle name="40% - Accent4 5 4 2 3 2" xfId="21686" xr:uid="{7102CA8F-F7A2-4176-87F3-9FECEB1E7154}"/>
    <cellStyle name="40% - Accent4 5 4 2 4" xfId="21687" xr:uid="{A7638828-16E1-46FF-B356-5BF5B3768428}"/>
    <cellStyle name="40% - Accent4 5 4 2 4 2" xfId="21688" xr:uid="{5700EF7A-3AB4-48D0-A5D9-A4D99119EB8D}"/>
    <cellStyle name="40% - Accent4 5 4 2 5" xfId="21689" xr:uid="{B8665827-2A2B-4F4C-91E2-79756762AD6C}"/>
    <cellStyle name="40% - Accent4 5 4 2 5 2" xfId="21690" xr:uid="{F7D791D2-A39D-45B8-9450-E7D043B52FC9}"/>
    <cellStyle name="40% - Accent4 5 4 2 6" xfId="21691" xr:uid="{2CCE7446-2AF6-4A42-9EE2-652E280CE5C8}"/>
    <cellStyle name="40% - Accent4 5 4 3" xfId="21692" xr:uid="{F01DB394-42A2-4108-8DD4-712C1C3ADC18}"/>
    <cellStyle name="40% - Accent4 5 4 3 2" xfId="21693" xr:uid="{F86E0638-FAA3-4E5C-A7EE-0469E66E4321}"/>
    <cellStyle name="40% - Accent4 5 4 3 2 2" xfId="21694" xr:uid="{7FC65D79-48F7-43A7-8E65-022C372DFAA9}"/>
    <cellStyle name="40% - Accent4 5 4 3 2 2 2" xfId="21695" xr:uid="{4020FA4F-6EE8-427C-8C35-89EFCA752867}"/>
    <cellStyle name="40% - Accent4 5 4 3 2 3" xfId="21696" xr:uid="{DE3D0666-5ABB-49B0-82AB-6D98311699D6}"/>
    <cellStyle name="40% - Accent4 5 4 3 2 3 2" xfId="21697" xr:uid="{956BCC8B-A6EC-4ED1-B312-56D0B8E77FD2}"/>
    <cellStyle name="40% - Accent4 5 4 3 2 4" xfId="21698" xr:uid="{B7F88F9A-8E14-49B6-9E51-A480526163B8}"/>
    <cellStyle name="40% - Accent4 5 4 3 3" xfId="21699" xr:uid="{FBEFE43C-6DE7-468D-8AFA-8F6F975DA4A3}"/>
    <cellStyle name="40% - Accent4 5 4 3 3 2" xfId="21700" xr:uid="{741C898B-8D48-464D-9B5B-FBC4EFC196CF}"/>
    <cellStyle name="40% - Accent4 5 4 3 4" xfId="21701" xr:uid="{CC8BF2D5-E211-4E26-8016-80FDA1601F56}"/>
    <cellStyle name="40% - Accent4 5 4 3 4 2" xfId="21702" xr:uid="{2CC41398-A41B-4B79-91F2-8802FBFEB9DB}"/>
    <cellStyle name="40% - Accent4 5 4 3 5" xfId="21703" xr:uid="{ED6294EF-3FEE-42DE-B725-25F2247CB28E}"/>
    <cellStyle name="40% - Accent4 5 4 3 5 2" xfId="21704" xr:uid="{380EADC8-C168-4C6C-9D90-63D9BF1E9A5C}"/>
    <cellStyle name="40% - Accent4 5 4 3 6" xfId="21705" xr:uid="{EFD81967-6C33-490F-8940-B04FF5DD8070}"/>
    <cellStyle name="40% - Accent4 5 4 4" xfId="21706" xr:uid="{0F133093-A0BE-4EE1-B78E-FC690FE4F3F7}"/>
    <cellStyle name="40% - Accent4 5 4 4 2" xfId="21707" xr:uid="{2EBD9253-FBDC-4776-939C-9C5F52DFE804}"/>
    <cellStyle name="40% - Accent4 5 4 4 2 2" xfId="21708" xr:uid="{397210B7-9D17-4A2A-83C7-6A2382B239A6}"/>
    <cellStyle name="40% - Accent4 5 4 4 3" xfId="21709" xr:uid="{52035AF3-66C6-4B64-8B18-0B1ED1228805}"/>
    <cellStyle name="40% - Accent4 5 4 4 3 2" xfId="21710" xr:uid="{2268600B-2D56-4993-B862-BC84037F061E}"/>
    <cellStyle name="40% - Accent4 5 4 4 4" xfId="21711" xr:uid="{971CAED3-A01D-40B1-BE10-FE29EC846085}"/>
    <cellStyle name="40% - Accent4 5 4 5" xfId="21712" xr:uid="{9D625C48-C0B4-4F8A-B91C-B5358DA752B3}"/>
    <cellStyle name="40% - Accent4 5 4 5 2" xfId="21713" xr:uid="{211D3E74-96E2-4FE1-ADF2-8354567AE252}"/>
    <cellStyle name="40% - Accent4 5 4 6" xfId="21714" xr:uid="{D20E6EFC-F91C-42C8-9A10-0FB5D7DA83E2}"/>
    <cellStyle name="40% - Accent4 5 4 6 2" xfId="21715" xr:uid="{DA81AC07-1B37-437A-B9F3-D807BE9B30F4}"/>
    <cellStyle name="40% - Accent4 5 4 7" xfId="21716" xr:uid="{9EB6035A-F1E8-4691-983C-607197419274}"/>
    <cellStyle name="40% - Accent4 5 4 7 2" xfId="21717" xr:uid="{86098493-508E-4AC1-8527-A17E91481C26}"/>
    <cellStyle name="40% - Accent4 5 4 8" xfId="21718" xr:uid="{42637705-45F5-423E-A18C-547D1C608CC7}"/>
    <cellStyle name="40% - Accent4 5 4 8 2" xfId="21719" xr:uid="{8D09F09B-8B36-4085-AE40-1FCE73070857}"/>
    <cellStyle name="40% - Accent4 5 4 9" xfId="21720" xr:uid="{FE11C742-5810-419D-AF58-BCAF50BC8D04}"/>
    <cellStyle name="40% - Accent4 5 4 9 2" xfId="21721" xr:uid="{15AFBA76-57CF-4A86-93D9-9AFB3D6340A1}"/>
    <cellStyle name="40% - Accent4 5 5" xfId="21722" xr:uid="{34F83E60-85D9-4827-982D-2ED046C939E5}"/>
    <cellStyle name="40% - Accent4 5 5 2" xfId="21723" xr:uid="{6EE5B798-357F-4232-9E69-FBC7996B0D68}"/>
    <cellStyle name="40% - Accent4 5 5 2 2" xfId="21724" xr:uid="{D577D5B2-0C1F-4924-AFC0-29FF5A483DCC}"/>
    <cellStyle name="40% - Accent4 5 5 2 2 2" xfId="21725" xr:uid="{0A5319D5-D371-4F06-BA88-4FFC031F177A}"/>
    <cellStyle name="40% - Accent4 5 5 2 2 2 2" xfId="21726" xr:uid="{8F26DA71-D304-4DDE-BC56-3CD0BDD4791C}"/>
    <cellStyle name="40% - Accent4 5 5 2 2 3" xfId="21727" xr:uid="{FF7A4796-C817-44D8-909A-57C0D5E135CA}"/>
    <cellStyle name="40% - Accent4 5 5 2 2 3 2" xfId="21728" xr:uid="{6E6D7285-0161-4C9C-82D7-8707CFEFFA7E}"/>
    <cellStyle name="40% - Accent4 5 5 2 2 4" xfId="21729" xr:uid="{5E9AC757-3A79-46DB-8DA2-E22BA2EA9CA7}"/>
    <cellStyle name="40% - Accent4 5 5 2 3" xfId="21730" xr:uid="{935C03C9-82EB-41B3-8A7C-BE29443FC56B}"/>
    <cellStyle name="40% - Accent4 5 5 2 3 2" xfId="21731" xr:uid="{CF5022C8-DD88-45E1-A0BD-FF0DEC86ACD1}"/>
    <cellStyle name="40% - Accent4 5 5 2 4" xfId="21732" xr:uid="{8EA446F0-098A-45A1-8482-D18725376D3A}"/>
    <cellStyle name="40% - Accent4 5 5 2 4 2" xfId="21733" xr:uid="{82D469F5-508E-4716-A1A8-8D3127D6DFDC}"/>
    <cellStyle name="40% - Accent4 5 5 2 5" xfId="21734" xr:uid="{FAE8C123-5301-435E-BFC7-61250D677446}"/>
    <cellStyle name="40% - Accent4 5 5 2 5 2" xfId="21735" xr:uid="{A159D53D-4652-4D09-AE59-232992C4276B}"/>
    <cellStyle name="40% - Accent4 5 5 2 6" xfId="21736" xr:uid="{CD0AD534-A775-46CF-82AF-2B3F3A5306FB}"/>
    <cellStyle name="40% - Accent4 5 5 3" xfId="21737" xr:uid="{5AB9B8B7-909D-4787-BBE9-33C3DB9FEB46}"/>
    <cellStyle name="40% - Accent4 5 5 3 2" xfId="21738" xr:uid="{C2808DC2-EC11-4A25-9F66-44250343498C}"/>
    <cellStyle name="40% - Accent4 5 5 3 2 2" xfId="21739" xr:uid="{C33C8252-9847-4EEB-B7D1-AB7AD2AD9FEF}"/>
    <cellStyle name="40% - Accent4 5 5 3 2 2 2" xfId="21740" xr:uid="{CF9981B9-A46A-4055-B559-E130C4884310}"/>
    <cellStyle name="40% - Accent4 5 5 3 2 3" xfId="21741" xr:uid="{517F9F2A-89D6-4690-9C60-47A23AC918E1}"/>
    <cellStyle name="40% - Accent4 5 5 3 2 3 2" xfId="21742" xr:uid="{F13BE375-FB1A-41B3-B57E-4E2DAF82BF92}"/>
    <cellStyle name="40% - Accent4 5 5 3 2 4" xfId="21743" xr:uid="{65336B15-E931-4643-B7F1-5B4A5E9C2297}"/>
    <cellStyle name="40% - Accent4 5 5 3 3" xfId="21744" xr:uid="{7958A290-BC88-4A91-8A55-8C2CC21415A8}"/>
    <cellStyle name="40% - Accent4 5 5 3 3 2" xfId="21745" xr:uid="{CDEA924A-0F58-4BA9-BFC6-EAAEDE82624D}"/>
    <cellStyle name="40% - Accent4 5 5 3 4" xfId="21746" xr:uid="{DE29D921-3632-405F-A68D-A6021732D0FE}"/>
    <cellStyle name="40% - Accent4 5 5 3 4 2" xfId="21747" xr:uid="{5571DEF3-D56D-403F-AED4-B06D5FA66C8B}"/>
    <cellStyle name="40% - Accent4 5 5 3 5" xfId="21748" xr:uid="{DBF12A8D-830D-42CD-B786-B274C1D1692A}"/>
    <cellStyle name="40% - Accent4 5 5 3 5 2" xfId="21749" xr:uid="{EB629C27-62C0-443F-AD42-DC7891175F25}"/>
    <cellStyle name="40% - Accent4 5 5 3 6" xfId="21750" xr:uid="{7C7C07FB-5ABD-4421-BC5A-EB00078278FA}"/>
    <cellStyle name="40% - Accent4 5 5 4" xfId="21751" xr:uid="{33F0EC57-5293-41E8-9783-DE858BAEF7CB}"/>
    <cellStyle name="40% - Accent4 5 5 4 2" xfId="21752" xr:uid="{9822EBEB-1307-4ECD-BE71-14C9D4973310}"/>
    <cellStyle name="40% - Accent4 5 5 4 2 2" xfId="21753" xr:uid="{78C554A8-734F-4CD3-8E2B-D8845C02EB27}"/>
    <cellStyle name="40% - Accent4 5 5 4 3" xfId="21754" xr:uid="{4D03CAB8-620D-43C9-828E-AB77AADC0CEF}"/>
    <cellStyle name="40% - Accent4 5 5 4 3 2" xfId="21755" xr:uid="{E494FCC7-A956-4BDA-846F-7031F9B00625}"/>
    <cellStyle name="40% - Accent4 5 5 4 4" xfId="21756" xr:uid="{4585C29D-0D64-4220-84BE-BDB7BFFBD5F9}"/>
    <cellStyle name="40% - Accent4 5 5 5" xfId="21757" xr:uid="{2EBC3A15-FA76-4349-91FE-E37B4E6BF243}"/>
    <cellStyle name="40% - Accent4 5 5 5 2" xfId="21758" xr:uid="{B305F5D2-E9F7-4E7B-8DE9-57229CE0B0E2}"/>
    <cellStyle name="40% - Accent4 5 5 6" xfId="21759" xr:uid="{B6EC0EE7-946F-4D01-8518-0EE8B535CAA1}"/>
    <cellStyle name="40% - Accent4 5 5 6 2" xfId="21760" xr:uid="{CF6B1511-5BF7-4791-9807-8C44FDFAE92B}"/>
    <cellStyle name="40% - Accent4 5 5 7" xfId="21761" xr:uid="{34AE98AB-47A6-4A85-BFF1-85D898B8FBA1}"/>
    <cellStyle name="40% - Accent4 5 5 7 2" xfId="21762" xr:uid="{93D78EE5-0793-49D8-A98A-958B2340BDB2}"/>
    <cellStyle name="40% - Accent4 5 5 8" xfId="21763" xr:uid="{D1069DF1-435B-4F9E-B94F-B321DB0A3E97}"/>
    <cellStyle name="40% - Accent4 5 6" xfId="21764" xr:uid="{DD43AC25-7B7C-47E6-A4EC-ECE1056E3D00}"/>
    <cellStyle name="40% - Accent4 5 6 2" xfId="21765" xr:uid="{1BC148D4-94FF-4FE1-9464-F86C3B957471}"/>
    <cellStyle name="40% - Accent4 5 6 2 2" xfId="21766" xr:uid="{DB3E3664-6B29-4A8F-B6EE-36D399A4AB90}"/>
    <cellStyle name="40% - Accent4 5 6 2 2 2" xfId="21767" xr:uid="{A18BC3A9-8539-42DC-9524-304704928DD0}"/>
    <cellStyle name="40% - Accent4 5 6 2 3" xfId="21768" xr:uid="{DD679078-3DFD-419A-85D1-FF1F19F9E150}"/>
    <cellStyle name="40% - Accent4 5 6 2 3 2" xfId="21769" xr:uid="{2DF1BCBA-9DC4-46EA-B7A5-AF6BB8DC51FC}"/>
    <cellStyle name="40% - Accent4 5 6 2 4" xfId="21770" xr:uid="{61747168-5B21-4842-9D92-B0E2A2A5B071}"/>
    <cellStyle name="40% - Accent4 5 6 3" xfId="21771" xr:uid="{E2D2CDE6-A06B-4B8D-A0F0-273B0584AA98}"/>
    <cellStyle name="40% - Accent4 5 6 3 2" xfId="21772" xr:uid="{E3E0F1C7-7977-4930-8457-553267C19759}"/>
    <cellStyle name="40% - Accent4 5 6 4" xfId="21773" xr:uid="{30BA9005-FCC7-41D1-B7D1-A9A88EEDD823}"/>
    <cellStyle name="40% - Accent4 5 6 4 2" xfId="21774" xr:uid="{0FDB928A-6753-4355-B82B-8B72D0F8B564}"/>
    <cellStyle name="40% - Accent4 5 6 5" xfId="21775" xr:uid="{9D57115D-F278-4DAF-9069-F5BA1AEDEE7F}"/>
    <cellStyle name="40% - Accent4 5 6 5 2" xfId="21776" xr:uid="{3B5D032B-10B7-4D63-B772-D0C3B08EFEE3}"/>
    <cellStyle name="40% - Accent4 5 6 6" xfId="21777" xr:uid="{0730E4C3-9C60-4579-A642-C6209929D441}"/>
    <cellStyle name="40% - Accent4 5 7" xfId="21778" xr:uid="{A249D05F-39D9-4895-B5B2-9B33E20D764B}"/>
    <cellStyle name="40% - Accent4 5 7 2" xfId="21779" xr:uid="{1734ADF6-9234-4CB2-AA47-28054E7FE934}"/>
    <cellStyle name="40% - Accent4 5 7 2 2" xfId="21780" xr:uid="{039B2ECC-C4BD-4D44-BE11-3B35335DF1D2}"/>
    <cellStyle name="40% - Accent4 5 7 2 2 2" xfId="21781" xr:uid="{178DC82B-6D14-441E-8FFB-1A1FD1A289B1}"/>
    <cellStyle name="40% - Accent4 5 7 2 3" xfId="21782" xr:uid="{3B35775E-074C-423A-B92F-EC6AA461D552}"/>
    <cellStyle name="40% - Accent4 5 7 2 3 2" xfId="21783" xr:uid="{6F1A1353-DCA6-45E4-BEBB-19F38DB0D926}"/>
    <cellStyle name="40% - Accent4 5 7 2 4" xfId="21784" xr:uid="{9E0E9374-EE7F-413C-88F4-7ECC690EA7B7}"/>
    <cellStyle name="40% - Accent4 5 7 3" xfId="21785" xr:uid="{14958254-302E-41E9-A7DA-A4BBF9DD61D2}"/>
    <cellStyle name="40% - Accent4 5 7 3 2" xfId="21786" xr:uid="{56AFCEBF-67A6-41B8-A6DC-6C20E1EA95C6}"/>
    <cellStyle name="40% - Accent4 5 7 4" xfId="21787" xr:uid="{F8AC87C3-6DB1-45E8-9CF1-86CB853B3F42}"/>
    <cellStyle name="40% - Accent4 5 7 4 2" xfId="21788" xr:uid="{E6F70675-03B2-488A-B633-18C3F4C24EF8}"/>
    <cellStyle name="40% - Accent4 5 7 5" xfId="21789" xr:uid="{F93B54AD-49C6-4E44-8377-35C52CD2A988}"/>
    <cellStyle name="40% - Accent4 5 7 5 2" xfId="21790" xr:uid="{0636D9FB-FADF-49F2-A226-9F0CC5AA695E}"/>
    <cellStyle name="40% - Accent4 5 7 6" xfId="21791" xr:uid="{3614B4B8-3FD4-4926-8F94-B231F3C0E028}"/>
    <cellStyle name="40% - Accent4 5 8" xfId="21792" xr:uid="{4485E515-772D-452E-BE96-05AAE7F4942E}"/>
    <cellStyle name="40% - Accent4 5 8 2" xfId="21793" xr:uid="{FA895A10-8348-4C64-B13E-2510A12A979B}"/>
    <cellStyle name="40% - Accent4 5 8 2 2" xfId="21794" xr:uid="{D1EEDC55-D0F2-439D-A07B-96A72DAC6C3F}"/>
    <cellStyle name="40% - Accent4 5 8 3" xfId="21795" xr:uid="{376A8061-0DC3-402D-8AD6-1B00C3C48D46}"/>
    <cellStyle name="40% - Accent4 5 8 3 2" xfId="21796" xr:uid="{8A9B9AB1-CF87-469D-BD16-681F66D32535}"/>
    <cellStyle name="40% - Accent4 5 8 4" xfId="21797" xr:uid="{CF2912D6-1B27-4122-9789-5336E6066C49}"/>
    <cellStyle name="40% - Accent4 5 9" xfId="21798" xr:uid="{1FCE2FF6-4A84-40C1-AACD-43E2E7728627}"/>
    <cellStyle name="40% - Accent4 5 9 2" xfId="21799" xr:uid="{FBE7B978-C56B-4838-A8C7-36FA1DCA16BE}"/>
    <cellStyle name="40% - Accent4 6" xfId="21800" xr:uid="{88B8330C-32AA-4196-AED4-1DB56D5F363F}"/>
    <cellStyle name="40% - Accent4 6 10" xfId="21801" xr:uid="{6B162A47-F2AE-4D7A-A51F-A4359F31AE8E}"/>
    <cellStyle name="40% - Accent4 6 10 2" xfId="21802" xr:uid="{50CC9EAD-37DB-4687-B73D-E414FA93AF14}"/>
    <cellStyle name="40% - Accent4 6 11" xfId="21803" xr:uid="{05C7935F-0121-42EE-B53A-4B316E4F7E05}"/>
    <cellStyle name="40% - Accent4 6 11 2" xfId="21804" xr:uid="{FB202800-B9A4-46A5-8DF8-9E400EF6C390}"/>
    <cellStyle name="40% - Accent4 6 12" xfId="21805" xr:uid="{5F82A3CC-9CE9-463A-BDD2-A77DE2C664B5}"/>
    <cellStyle name="40% - Accent4 6 12 2" xfId="21806" xr:uid="{38A6EC70-C4F6-40F7-9AD7-23C67857E57A}"/>
    <cellStyle name="40% - Accent4 6 13" xfId="21807" xr:uid="{BF077D33-BACC-4084-9581-560F87FBAF14}"/>
    <cellStyle name="40% - Accent4 6 14" xfId="21808" xr:uid="{E0933B26-EF05-4908-8F5D-D398C162828B}"/>
    <cellStyle name="40% - Accent4 6 2" xfId="21809" xr:uid="{F03D6B79-3237-4F9E-A3BE-120F2D1912BA}"/>
    <cellStyle name="40% - Accent4 6 2 10" xfId="21810" xr:uid="{6731D55C-25D2-406C-8204-5636D80B8769}"/>
    <cellStyle name="40% - Accent4 6 2 11" xfId="21811" xr:uid="{1751F4DF-67A1-4699-9F02-C1CB040A05DB}"/>
    <cellStyle name="40% - Accent4 6 2 2" xfId="21812" xr:uid="{07C9DFB9-5F66-4396-8B10-342D1D57222E}"/>
    <cellStyle name="40% - Accent4 6 2 2 2" xfId="21813" xr:uid="{AEF7A4AC-3591-4A93-97D9-69EF35A8E635}"/>
    <cellStyle name="40% - Accent4 6 2 2 2 2" xfId="21814" xr:uid="{6964359C-19E4-4C7D-82FC-9C163FA1B50A}"/>
    <cellStyle name="40% - Accent4 6 2 2 2 2 2" xfId="21815" xr:uid="{E27D23F3-5BD5-444F-B8A8-D688C226C232}"/>
    <cellStyle name="40% - Accent4 6 2 2 2 3" xfId="21816" xr:uid="{CDD6AE35-D7B1-4F7D-90D6-C2443CAC4B81}"/>
    <cellStyle name="40% - Accent4 6 2 2 2 3 2" xfId="21817" xr:uid="{52C29626-90C6-4DC2-9B10-F2410D2CD51B}"/>
    <cellStyle name="40% - Accent4 6 2 2 2 4" xfId="21818" xr:uid="{18F86A3B-EABC-4E33-89AB-E823F2690CA6}"/>
    <cellStyle name="40% - Accent4 6 2 2 3" xfId="21819" xr:uid="{7D83EBCD-3965-45B1-B5CD-B9D26FE2D94D}"/>
    <cellStyle name="40% - Accent4 6 2 2 3 2" xfId="21820" xr:uid="{94C0FD64-3935-4A24-B457-844F773132A9}"/>
    <cellStyle name="40% - Accent4 6 2 2 4" xfId="21821" xr:uid="{361E8D44-7A8F-4478-84BB-66C715BE4442}"/>
    <cellStyle name="40% - Accent4 6 2 2 4 2" xfId="21822" xr:uid="{0B8D033F-B887-42C4-8BD6-B484E6D85C56}"/>
    <cellStyle name="40% - Accent4 6 2 2 5" xfId="21823" xr:uid="{A3011F0B-3213-4DC2-8A43-DDD09FAE533A}"/>
    <cellStyle name="40% - Accent4 6 2 2 5 2" xfId="21824" xr:uid="{4F79775E-70E6-4E7F-884F-BBFBEE6B801C}"/>
    <cellStyle name="40% - Accent4 6 2 2 6" xfId="21825" xr:uid="{CA345B1D-81A7-40EB-AA54-502733C35392}"/>
    <cellStyle name="40% - Accent4 6 2 2 6 2" xfId="21826" xr:uid="{26CC73BF-88CB-4FCA-9B72-175BE41DC1FC}"/>
    <cellStyle name="40% - Accent4 6 2 2 7" xfId="21827" xr:uid="{129FB6E8-1F6D-4BBB-B471-37940EE11C72}"/>
    <cellStyle name="40% - Accent4 6 2 2 7 2" xfId="21828" xr:uid="{AF7582C9-11F7-41B6-9C5D-5A5F234568D3}"/>
    <cellStyle name="40% - Accent4 6 2 2 8" xfId="21829" xr:uid="{52FB45AE-2A2D-4BF9-A6CD-A9A37237921C}"/>
    <cellStyle name="40% - Accent4 6 2 3" xfId="21830" xr:uid="{FA31E750-6877-4DA9-9B6F-4FCCCA67397C}"/>
    <cellStyle name="40% - Accent4 6 2 3 2" xfId="21831" xr:uid="{3D74A866-2CFE-47E9-AA09-8FB6105D9DFE}"/>
    <cellStyle name="40% - Accent4 6 2 3 2 2" xfId="21832" xr:uid="{99BB2567-3589-4B97-84BD-51D44B59D1B6}"/>
    <cellStyle name="40% - Accent4 6 2 3 2 2 2" xfId="21833" xr:uid="{FA8E8E59-2CF8-4E7E-B2F8-49E26ED040C5}"/>
    <cellStyle name="40% - Accent4 6 2 3 2 3" xfId="21834" xr:uid="{037DA064-6ABB-4D32-882E-54FB195BF4DC}"/>
    <cellStyle name="40% - Accent4 6 2 3 2 3 2" xfId="21835" xr:uid="{BF6E0CE0-38A3-4235-80DE-1FE20735AA89}"/>
    <cellStyle name="40% - Accent4 6 2 3 2 4" xfId="21836" xr:uid="{F27EDDF5-50A6-4858-BB11-E97B80120E50}"/>
    <cellStyle name="40% - Accent4 6 2 3 3" xfId="21837" xr:uid="{C7DA9B13-54DF-4FC0-9DD8-70A769CA5719}"/>
    <cellStyle name="40% - Accent4 6 2 3 3 2" xfId="21838" xr:uid="{C925A60D-78DD-42B6-AEE3-CD0A8ACAC201}"/>
    <cellStyle name="40% - Accent4 6 2 3 4" xfId="21839" xr:uid="{7B2B3866-F3AD-4EE2-B056-1F22F4CECBE7}"/>
    <cellStyle name="40% - Accent4 6 2 3 4 2" xfId="21840" xr:uid="{AA55F1B0-0A31-4CDD-84E9-BCEB02E531A5}"/>
    <cellStyle name="40% - Accent4 6 2 3 5" xfId="21841" xr:uid="{E6AF3E9A-6EDA-4D41-BE18-35E69A2BE366}"/>
    <cellStyle name="40% - Accent4 6 2 3 5 2" xfId="21842" xr:uid="{92C2EDEC-C3BE-493B-9984-39C1EFCF085D}"/>
    <cellStyle name="40% - Accent4 6 2 3 6" xfId="21843" xr:uid="{7DA3D7BF-6ECF-441C-945F-FE36E798090C}"/>
    <cellStyle name="40% - Accent4 6 2 4" xfId="21844" xr:uid="{D857C65E-8200-499F-9FC6-2044C072E9E9}"/>
    <cellStyle name="40% - Accent4 6 2 4 2" xfId="21845" xr:uid="{BB8E9332-90DE-448A-826F-A25BAEE5FFF8}"/>
    <cellStyle name="40% - Accent4 6 2 4 2 2" xfId="21846" xr:uid="{D4266243-EEEE-4830-B899-E33C1312F73F}"/>
    <cellStyle name="40% - Accent4 6 2 4 3" xfId="21847" xr:uid="{24D0E830-E08A-4715-ACFF-BB134BB8388D}"/>
    <cellStyle name="40% - Accent4 6 2 4 3 2" xfId="21848" xr:uid="{B569CE1B-3326-4572-9281-9E6C54B84448}"/>
    <cellStyle name="40% - Accent4 6 2 4 4" xfId="21849" xr:uid="{8947901E-E423-46CE-8A00-2C6D073238E8}"/>
    <cellStyle name="40% - Accent4 6 2 5" xfId="21850" xr:uid="{DDE8384C-0CD3-494E-8370-F63B082839B5}"/>
    <cellStyle name="40% - Accent4 6 2 5 2" xfId="21851" xr:uid="{3D049EB1-EAA3-4512-B7EA-1717CB1F3416}"/>
    <cellStyle name="40% - Accent4 6 2 6" xfId="21852" xr:uid="{1BA1D739-C9C9-4AA7-B2AF-AAEE23F5D2FD}"/>
    <cellStyle name="40% - Accent4 6 2 6 2" xfId="21853" xr:uid="{1AF40B4A-FF7A-4246-AB24-13FE74247614}"/>
    <cellStyle name="40% - Accent4 6 2 7" xfId="21854" xr:uid="{B92FCC3F-2E9D-437F-B199-066BF55DC3A3}"/>
    <cellStyle name="40% - Accent4 6 2 7 2" xfId="21855" xr:uid="{EE0C055D-BE19-46F9-8BE9-96A7428CFBEE}"/>
    <cellStyle name="40% - Accent4 6 2 8" xfId="21856" xr:uid="{74FD540D-371E-4145-B540-2068A18C0C52}"/>
    <cellStyle name="40% - Accent4 6 2 8 2" xfId="21857" xr:uid="{56DC6BAE-7A5D-40E1-AE82-E7A25B928C8C}"/>
    <cellStyle name="40% - Accent4 6 2 9" xfId="21858" xr:uid="{7C8A051B-CFFC-4012-8E2B-CF75CCD6A29D}"/>
    <cellStyle name="40% - Accent4 6 2 9 2" xfId="21859" xr:uid="{6F30C572-7F7B-4079-B515-4FF2A7D5F0AE}"/>
    <cellStyle name="40% - Accent4 6 3" xfId="21860" xr:uid="{B2299236-7FAD-4C5A-A524-FD104DC3DCA5}"/>
    <cellStyle name="40% - Accent4 6 3 10" xfId="21861" xr:uid="{88CBD14F-55E3-42AA-B132-5B8DA302DF4C}"/>
    <cellStyle name="40% - Accent4 6 3 2" xfId="21862" xr:uid="{5B1DB520-0F36-428B-A869-2AD751AD750E}"/>
    <cellStyle name="40% - Accent4 6 3 2 2" xfId="21863" xr:uid="{31FC1C7F-6DE4-4BB7-916A-603B41894EC9}"/>
    <cellStyle name="40% - Accent4 6 3 2 2 2" xfId="21864" xr:uid="{990309BD-0EC5-459D-8DD8-B649284AA128}"/>
    <cellStyle name="40% - Accent4 6 3 2 2 2 2" xfId="21865" xr:uid="{BA912E08-B6AA-49FA-BE78-1D4B7E09B7EB}"/>
    <cellStyle name="40% - Accent4 6 3 2 2 3" xfId="21866" xr:uid="{01891ACB-4340-4B7C-859C-6B1DD9239DBB}"/>
    <cellStyle name="40% - Accent4 6 3 2 2 3 2" xfId="21867" xr:uid="{74E11620-7549-4BFA-A44B-9F851792C8A0}"/>
    <cellStyle name="40% - Accent4 6 3 2 2 4" xfId="21868" xr:uid="{BCEBD2B4-74B3-484C-B5F1-113894872EE6}"/>
    <cellStyle name="40% - Accent4 6 3 2 3" xfId="21869" xr:uid="{1130BF1D-BC54-412C-8586-9654B7CBE2A0}"/>
    <cellStyle name="40% - Accent4 6 3 2 3 2" xfId="21870" xr:uid="{023001BC-ED5F-45E8-AB6B-C6215068FE53}"/>
    <cellStyle name="40% - Accent4 6 3 2 4" xfId="21871" xr:uid="{10133E33-45F1-4CDA-8454-906C72C47F8C}"/>
    <cellStyle name="40% - Accent4 6 3 2 4 2" xfId="21872" xr:uid="{DFDEA1E5-254E-4D40-8C14-BB6A0E6AB2BF}"/>
    <cellStyle name="40% - Accent4 6 3 2 5" xfId="21873" xr:uid="{329531C2-B633-4B5C-93D7-80048BD2FE7E}"/>
    <cellStyle name="40% - Accent4 6 3 2 5 2" xfId="21874" xr:uid="{84989C92-33FF-405E-8765-527A911E60C5}"/>
    <cellStyle name="40% - Accent4 6 3 2 6" xfId="21875" xr:uid="{63E1ED54-C8C7-4545-853B-9424B32D2213}"/>
    <cellStyle name="40% - Accent4 6 3 2 6 2" xfId="21876" xr:uid="{41F5A844-7E82-493C-924B-3D509E0DB689}"/>
    <cellStyle name="40% - Accent4 6 3 2 7" xfId="21877" xr:uid="{70310754-2637-445D-8E00-785705046EE9}"/>
    <cellStyle name="40% - Accent4 6 3 2 7 2" xfId="21878" xr:uid="{D11858A2-6732-42F3-A192-1FD220A6BD6C}"/>
    <cellStyle name="40% - Accent4 6 3 2 8" xfId="21879" xr:uid="{25806E08-0E95-4021-9D36-47363E567163}"/>
    <cellStyle name="40% - Accent4 6 3 3" xfId="21880" xr:uid="{8A63952C-795C-4BD2-AAD6-6CEA70820EEA}"/>
    <cellStyle name="40% - Accent4 6 3 3 2" xfId="21881" xr:uid="{DAE6E375-0538-417B-AFE4-E9DCD349AE49}"/>
    <cellStyle name="40% - Accent4 6 3 3 2 2" xfId="21882" xr:uid="{EB480F22-6586-451F-8335-09510F07054C}"/>
    <cellStyle name="40% - Accent4 6 3 3 2 2 2" xfId="21883" xr:uid="{0009A87A-5E94-4A6D-BF71-F213E8C71BC0}"/>
    <cellStyle name="40% - Accent4 6 3 3 2 3" xfId="21884" xr:uid="{DE3EF232-6F3D-49F0-B79F-CDAE5C23D6EE}"/>
    <cellStyle name="40% - Accent4 6 3 3 2 3 2" xfId="21885" xr:uid="{1110364D-A4B1-45B7-9466-780B81F7DDE4}"/>
    <cellStyle name="40% - Accent4 6 3 3 2 4" xfId="21886" xr:uid="{F5077883-A5FE-405D-AEAA-A78A3DBACEC7}"/>
    <cellStyle name="40% - Accent4 6 3 3 3" xfId="21887" xr:uid="{F65DEBEC-3D17-4637-B494-667EB788AD8A}"/>
    <cellStyle name="40% - Accent4 6 3 3 3 2" xfId="21888" xr:uid="{E4813AE8-7A64-406E-B202-67CF222AE5A3}"/>
    <cellStyle name="40% - Accent4 6 3 3 4" xfId="21889" xr:uid="{2AB2881D-5DE5-496C-BC1A-143FCAD53A55}"/>
    <cellStyle name="40% - Accent4 6 3 3 4 2" xfId="21890" xr:uid="{6EC820EB-56CC-492E-905D-409C578CFA94}"/>
    <cellStyle name="40% - Accent4 6 3 3 5" xfId="21891" xr:uid="{2DCD380D-2C43-47E6-A1CB-41648D2DE832}"/>
    <cellStyle name="40% - Accent4 6 3 3 5 2" xfId="21892" xr:uid="{3176171A-51AF-4C9F-8449-4BC29BF6A5C8}"/>
    <cellStyle name="40% - Accent4 6 3 3 6" xfId="21893" xr:uid="{62E4BC7B-9579-4088-9F11-87BCE950E76A}"/>
    <cellStyle name="40% - Accent4 6 3 4" xfId="21894" xr:uid="{4FCD1B17-DB01-4941-87C8-3B6CC309C1EA}"/>
    <cellStyle name="40% - Accent4 6 3 4 2" xfId="21895" xr:uid="{66D16CC0-6902-4817-A3D1-40F3025E2883}"/>
    <cellStyle name="40% - Accent4 6 3 4 2 2" xfId="21896" xr:uid="{85A3C54C-86D3-4FC2-9DAE-A4BCC0DF6222}"/>
    <cellStyle name="40% - Accent4 6 3 4 3" xfId="21897" xr:uid="{8DB2DC32-5DA0-491F-9894-FBB95C1A442D}"/>
    <cellStyle name="40% - Accent4 6 3 4 3 2" xfId="21898" xr:uid="{C5FAE20A-EE2B-4970-A4CA-A6FDB308514F}"/>
    <cellStyle name="40% - Accent4 6 3 4 4" xfId="21899" xr:uid="{51EBB20F-3EEC-4ABF-B4C2-E0EA0EED3AEA}"/>
    <cellStyle name="40% - Accent4 6 3 5" xfId="21900" xr:uid="{C0DEC5E7-9C88-4308-98DB-8A9D3F127DDF}"/>
    <cellStyle name="40% - Accent4 6 3 5 2" xfId="21901" xr:uid="{8A108468-799F-4662-AE4D-B5A284BEC6CF}"/>
    <cellStyle name="40% - Accent4 6 3 6" xfId="21902" xr:uid="{E6780B00-CE06-4CA8-82D4-BA929E44FA3A}"/>
    <cellStyle name="40% - Accent4 6 3 6 2" xfId="21903" xr:uid="{389C8468-3F61-4290-81DF-E3C091D7A091}"/>
    <cellStyle name="40% - Accent4 6 3 7" xfId="21904" xr:uid="{5F491A1E-02ED-4E84-93DF-415B893C4100}"/>
    <cellStyle name="40% - Accent4 6 3 7 2" xfId="21905" xr:uid="{C93C3269-A5D4-42E1-8A3F-59E8C4668537}"/>
    <cellStyle name="40% - Accent4 6 3 8" xfId="21906" xr:uid="{D8D6F347-67AA-4543-B941-FEFAB0F71EB8}"/>
    <cellStyle name="40% - Accent4 6 3 8 2" xfId="21907" xr:uid="{A097A89D-5547-4E02-9F21-702E12901A0E}"/>
    <cellStyle name="40% - Accent4 6 3 9" xfId="21908" xr:uid="{8BBD787E-3E94-4319-BB83-4A0F53F9AF2A}"/>
    <cellStyle name="40% - Accent4 6 3 9 2" xfId="21909" xr:uid="{C46F6D5B-6B35-4A07-8530-F84ED23B721A}"/>
    <cellStyle name="40% - Accent4 6 4" xfId="21910" xr:uid="{A3503739-64C0-49D1-A488-874071437949}"/>
    <cellStyle name="40% - Accent4 6 4 10" xfId="21911" xr:uid="{24FC1F07-75FF-4C13-B838-A6B37FC68BCA}"/>
    <cellStyle name="40% - Accent4 6 4 2" xfId="21912" xr:uid="{4E41C1E0-B641-4110-84FD-6F39AF52EA6D}"/>
    <cellStyle name="40% - Accent4 6 4 2 2" xfId="21913" xr:uid="{445A9E19-FD8F-4509-A9E0-6C02B58B187A}"/>
    <cellStyle name="40% - Accent4 6 4 2 2 2" xfId="21914" xr:uid="{CC699CB7-0D8E-4876-9F12-A1F843266826}"/>
    <cellStyle name="40% - Accent4 6 4 2 2 2 2" xfId="21915" xr:uid="{ACCF0678-4ED1-4B63-9687-F35762752FA9}"/>
    <cellStyle name="40% - Accent4 6 4 2 2 3" xfId="21916" xr:uid="{C2151979-2063-4A36-8DC2-23D71CE51887}"/>
    <cellStyle name="40% - Accent4 6 4 2 2 3 2" xfId="21917" xr:uid="{6461383E-9F6E-4DD1-A5E7-710D575236DF}"/>
    <cellStyle name="40% - Accent4 6 4 2 2 4" xfId="21918" xr:uid="{5DDD7954-CD86-49B1-868E-2CD02A91B09B}"/>
    <cellStyle name="40% - Accent4 6 4 2 3" xfId="21919" xr:uid="{47434E4D-6797-4309-88BC-ABB4276A6DCE}"/>
    <cellStyle name="40% - Accent4 6 4 2 3 2" xfId="21920" xr:uid="{BB67B12F-09FA-4FE3-9F52-2C762C4ED16C}"/>
    <cellStyle name="40% - Accent4 6 4 2 4" xfId="21921" xr:uid="{325FFB07-1AFD-48D6-9CB3-10DFEE7E3417}"/>
    <cellStyle name="40% - Accent4 6 4 2 4 2" xfId="21922" xr:uid="{83EB9B99-5724-42AC-92B3-4205C47142AC}"/>
    <cellStyle name="40% - Accent4 6 4 2 5" xfId="21923" xr:uid="{893E95E4-32D9-46F8-9B2A-47BA11710FA0}"/>
    <cellStyle name="40% - Accent4 6 4 2 5 2" xfId="21924" xr:uid="{9D825313-C950-47D3-BD44-4844756F1DBC}"/>
    <cellStyle name="40% - Accent4 6 4 2 6" xfId="21925" xr:uid="{3FBC3436-1BD3-4168-B17D-3B52B7DD42AF}"/>
    <cellStyle name="40% - Accent4 6 4 3" xfId="21926" xr:uid="{1BAE05C2-C781-4605-9169-CA1B41CDFE58}"/>
    <cellStyle name="40% - Accent4 6 4 3 2" xfId="21927" xr:uid="{6A58F26E-405A-412D-8F6A-72E6860CBE1E}"/>
    <cellStyle name="40% - Accent4 6 4 3 2 2" xfId="21928" xr:uid="{911B5D11-4EE7-4BA6-AFCB-2220674D3DF8}"/>
    <cellStyle name="40% - Accent4 6 4 3 2 2 2" xfId="21929" xr:uid="{FA160458-F4C7-4DA8-B76B-B025F0A7C0F7}"/>
    <cellStyle name="40% - Accent4 6 4 3 2 3" xfId="21930" xr:uid="{80F10D68-FBDF-45D9-A54E-04236ECE3E33}"/>
    <cellStyle name="40% - Accent4 6 4 3 2 3 2" xfId="21931" xr:uid="{26522A45-889F-44F0-8F92-250185F71F71}"/>
    <cellStyle name="40% - Accent4 6 4 3 2 4" xfId="21932" xr:uid="{60C7B364-C711-4B40-8CEC-C68F9E883649}"/>
    <cellStyle name="40% - Accent4 6 4 3 3" xfId="21933" xr:uid="{12427565-487E-4942-BE40-3899CEBF67D6}"/>
    <cellStyle name="40% - Accent4 6 4 3 3 2" xfId="21934" xr:uid="{A237567F-7D78-4F57-AC6C-3B93F53D8B5B}"/>
    <cellStyle name="40% - Accent4 6 4 3 4" xfId="21935" xr:uid="{84D78B26-F1B3-4840-9940-19433517E177}"/>
    <cellStyle name="40% - Accent4 6 4 3 4 2" xfId="21936" xr:uid="{C1D0D24C-D26B-402D-BE9E-796290DE31FF}"/>
    <cellStyle name="40% - Accent4 6 4 3 5" xfId="21937" xr:uid="{B8983413-6EFF-42DB-84D6-158A83B8D6A0}"/>
    <cellStyle name="40% - Accent4 6 4 3 5 2" xfId="21938" xr:uid="{421B7A28-48C8-41BA-B565-AE6A0C85D68C}"/>
    <cellStyle name="40% - Accent4 6 4 3 6" xfId="21939" xr:uid="{CE29EBFA-852C-4D2E-AFBF-8DB89A3F5DA2}"/>
    <cellStyle name="40% - Accent4 6 4 4" xfId="21940" xr:uid="{E57FBAE5-D260-4F2F-8FEF-DB5684998B68}"/>
    <cellStyle name="40% - Accent4 6 4 4 2" xfId="21941" xr:uid="{454C4E98-6012-4327-93E3-1EBDA619C4CF}"/>
    <cellStyle name="40% - Accent4 6 4 4 2 2" xfId="21942" xr:uid="{BFD79E51-9C35-44FE-B8AE-B5187D81FCD7}"/>
    <cellStyle name="40% - Accent4 6 4 4 3" xfId="21943" xr:uid="{23C57020-6C00-4902-A97F-47A8EAE97828}"/>
    <cellStyle name="40% - Accent4 6 4 4 3 2" xfId="21944" xr:uid="{FBA3F509-B59C-4583-9A96-17A010D67BCE}"/>
    <cellStyle name="40% - Accent4 6 4 4 4" xfId="21945" xr:uid="{BA994F96-D1FE-47C6-B738-9B03C2D3446C}"/>
    <cellStyle name="40% - Accent4 6 4 5" xfId="21946" xr:uid="{7FBEB9D9-EBD4-47C9-B6DA-F2C7EE8ABC22}"/>
    <cellStyle name="40% - Accent4 6 4 5 2" xfId="21947" xr:uid="{01DB507E-AC39-4E2B-931D-137878907E66}"/>
    <cellStyle name="40% - Accent4 6 4 6" xfId="21948" xr:uid="{64FA7766-BB16-4AB1-B5E0-8F76BF3FC281}"/>
    <cellStyle name="40% - Accent4 6 4 6 2" xfId="21949" xr:uid="{248EFAB2-721B-4595-881A-FB8F3FD183BC}"/>
    <cellStyle name="40% - Accent4 6 4 7" xfId="21950" xr:uid="{5A52EA53-D1B7-444B-964A-9C3E152D924F}"/>
    <cellStyle name="40% - Accent4 6 4 7 2" xfId="21951" xr:uid="{C67F446D-A7F4-4BFE-8B31-E9151BB66D55}"/>
    <cellStyle name="40% - Accent4 6 4 8" xfId="21952" xr:uid="{BEAA39DE-F08A-4181-9E8B-4BDA01C13171}"/>
    <cellStyle name="40% - Accent4 6 4 8 2" xfId="21953" xr:uid="{1B67E535-534A-481E-8D1F-B2701AB13B81}"/>
    <cellStyle name="40% - Accent4 6 4 9" xfId="21954" xr:uid="{618D9D43-E19E-4AD1-AC4D-1E21C1BFE8A3}"/>
    <cellStyle name="40% - Accent4 6 4 9 2" xfId="21955" xr:uid="{0D198D0F-0E84-4495-B9AF-256948BCC537}"/>
    <cellStyle name="40% - Accent4 6 5" xfId="21956" xr:uid="{455707BF-0133-4459-B7BE-103D847FC8BA}"/>
    <cellStyle name="40% - Accent4 6 5 2" xfId="21957" xr:uid="{4ACB7488-C541-450C-9659-ADF76F98820E}"/>
    <cellStyle name="40% - Accent4 6 5 2 2" xfId="21958" xr:uid="{E3E58802-91E2-4AAF-B6C9-7E4E259DBFCF}"/>
    <cellStyle name="40% - Accent4 6 5 2 2 2" xfId="21959" xr:uid="{A8A2C247-910D-4309-B0DC-2816D07B0BC6}"/>
    <cellStyle name="40% - Accent4 6 5 2 3" xfId="21960" xr:uid="{7453E869-1EEB-4D24-8063-1059D6BB0BB6}"/>
    <cellStyle name="40% - Accent4 6 5 2 3 2" xfId="21961" xr:uid="{D4F1534F-770A-4DD4-BE58-471677E26695}"/>
    <cellStyle name="40% - Accent4 6 5 2 4" xfId="21962" xr:uid="{5B094FD3-8817-4BD7-838A-16D21BA0DB6F}"/>
    <cellStyle name="40% - Accent4 6 5 3" xfId="21963" xr:uid="{7F7B1431-2B87-43C1-BE7A-95FADCAB77F6}"/>
    <cellStyle name="40% - Accent4 6 5 3 2" xfId="21964" xr:uid="{9F6112E8-CA48-46C4-AE47-87C7E80F4BC2}"/>
    <cellStyle name="40% - Accent4 6 5 4" xfId="21965" xr:uid="{81921F8F-CB11-4EAA-89F7-D3352D7D96D0}"/>
    <cellStyle name="40% - Accent4 6 5 4 2" xfId="21966" xr:uid="{31C4C19C-FDB5-412C-A848-866E64B51FB8}"/>
    <cellStyle name="40% - Accent4 6 5 5" xfId="21967" xr:uid="{16EA865E-F717-49A7-A265-0A9256167FDE}"/>
    <cellStyle name="40% - Accent4 6 5 5 2" xfId="21968" xr:uid="{C6871042-D38F-408A-A1A7-C529155D68C0}"/>
    <cellStyle name="40% - Accent4 6 5 6" xfId="21969" xr:uid="{9E0E0317-24A2-456A-8C4D-E3FC694DF185}"/>
    <cellStyle name="40% - Accent4 6 6" xfId="21970" xr:uid="{9FB79885-815F-47A1-AFD4-BE00E5EE0654}"/>
    <cellStyle name="40% - Accent4 6 6 2" xfId="21971" xr:uid="{87DCF777-663D-41BF-A2EA-B79692053986}"/>
    <cellStyle name="40% - Accent4 6 6 2 2" xfId="21972" xr:uid="{5A27EC86-021E-41CB-BDE8-475E8313C5CC}"/>
    <cellStyle name="40% - Accent4 6 6 2 2 2" xfId="21973" xr:uid="{4AC03311-3765-42EF-B95D-F9CC8410FE8D}"/>
    <cellStyle name="40% - Accent4 6 6 2 3" xfId="21974" xr:uid="{891A8F13-D727-46E0-97FB-9BC53A12A2EB}"/>
    <cellStyle name="40% - Accent4 6 6 2 3 2" xfId="21975" xr:uid="{27FEDBC6-7A0C-4E2C-AAC5-57C5F4A97D41}"/>
    <cellStyle name="40% - Accent4 6 6 2 4" xfId="21976" xr:uid="{ED10001A-9320-4442-9AAF-BDD1054243EE}"/>
    <cellStyle name="40% - Accent4 6 6 3" xfId="21977" xr:uid="{728C0A77-1347-498D-BE2B-3957A3E43C5B}"/>
    <cellStyle name="40% - Accent4 6 6 3 2" xfId="21978" xr:uid="{ABDDCEF5-7ECF-4D5E-9D56-0AD623E53863}"/>
    <cellStyle name="40% - Accent4 6 6 4" xfId="21979" xr:uid="{CD05226F-A56D-4358-A3CF-9C9008F2E959}"/>
    <cellStyle name="40% - Accent4 6 6 4 2" xfId="21980" xr:uid="{37531648-E362-4688-A779-4178A38C4C88}"/>
    <cellStyle name="40% - Accent4 6 6 5" xfId="21981" xr:uid="{86B61DC7-E6BB-478B-BAF9-F6795E41FCD9}"/>
    <cellStyle name="40% - Accent4 6 6 5 2" xfId="21982" xr:uid="{C83E1EB7-A368-443F-BC5B-715089BDB98C}"/>
    <cellStyle name="40% - Accent4 6 6 6" xfId="21983" xr:uid="{34DDAF81-C0F3-4F18-A942-7F82B000C655}"/>
    <cellStyle name="40% - Accent4 6 7" xfId="21984" xr:uid="{5A08ADA3-638A-4721-974E-5A3EEACCC655}"/>
    <cellStyle name="40% - Accent4 6 7 2" xfId="21985" xr:uid="{9A4824A3-3D8A-426A-B8E8-82F7712DAAA9}"/>
    <cellStyle name="40% - Accent4 6 7 2 2" xfId="21986" xr:uid="{0FB28E30-1F4D-41BF-8846-D71D0D056976}"/>
    <cellStyle name="40% - Accent4 6 7 3" xfId="21987" xr:uid="{CF6F0DCE-8255-4362-BD18-EEC4F634EF7E}"/>
    <cellStyle name="40% - Accent4 6 7 3 2" xfId="21988" xr:uid="{83469B9D-F74A-43CA-8F5B-FE735B672460}"/>
    <cellStyle name="40% - Accent4 6 7 4" xfId="21989" xr:uid="{AF6C6EC4-1FB6-4BA3-86AC-491CFAD56857}"/>
    <cellStyle name="40% - Accent4 6 8" xfId="21990" xr:uid="{31353494-C98C-4675-BB64-31576F06B96B}"/>
    <cellStyle name="40% - Accent4 6 8 2" xfId="21991" xr:uid="{2C737CCF-B38C-4312-A4C6-01BC032DA6E8}"/>
    <cellStyle name="40% - Accent4 6 9" xfId="21992" xr:uid="{C058D89E-1C55-45EA-B870-EB3247193F16}"/>
    <cellStyle name="40% - Accent4 6 9 2" xfId="21993" xr:uid="{3EF6FB80-46CF-4669-86A3-D745C30B4869}"/>
    <cellStyle name="40% - Accent4 7" xfId="21994" xr:uid="{9B9ACF32-C0E2-4494-9D0B-0FF81AEEF6ED}"/>
    <cellStyle name="40% - Accent4 7 10" xfId="21995" xr:uid="{94DB52D8-1A0C-4C04-8D55-40D8332C69D6}"/>
    <cellStyle name="40% - Accent4 7 10 2" xfId="21996" xr:uid="{429510FD-C8B5-4858-9FE3-C4C9572977C2}"/>
    <cellStyle name="40% - Accent4 7 11" xfId="21997" xr:uid="{2F914C89-1B16-45F3-95DF-61A3BACEC096}"/>
    <cellStyle name="40% - Accent4 7 11 2" xfId="21998" xr:uid="{EA43B45D-16F2-4757-98B4-775C9F0E02B8}"/>
    <cellStyle name="40% - Accent4 7 12" xfId="21999" xr:uid="{D085ADA2-9DF0-4C6D-A9CC-C50441031D8B}"/>
    <cellStyle name="40% - Accent4 7 13" xfId="22000" xr:uid="{A6FD06F0-CCA3-4E5E-A11D-30250EFE74CA}"/>
    <cellStyle name="40% - Accent4 7 2" xfId="22001" xr:uid="{AF10F472-4139-42E6-9D36-140317A79836}"/>
    <cellStyle name="40% - Accent4 7 2 10" xfId="22002" xr:uid="{0F7F78D3-DA85-471B-9569-F7FF3AD17651}"/>
    <cellStyle name="40% - Accent4 7 2 2" xfId="22003" xr:uid="{C0B5CC1C-F7CA-449D-920A-BB8154EF3150}"/>
    <cellStyle name="40% - Accent4 7 2 2 2" xfId="22004" xr:uid="{16E16503-1DFF-421C-A40C-8D3777DFA1E0}"/>
    <cellStyle name="40% - Accent4 7 2 2 2 2" xfId="22005" xr:uid="{EC869E58-DD74-41CD-B696-87D638538E05}"/>
    <cellStyle name="40% - Accent4 7 2 2 2 2 2" xfId="22006" xr:uid="{E7934608-7718-4DEE-88A7-3BAD8DAFADF9}"/>
    <cellStyle name="40% - Accent4 7 2 2 2 3" xfId="22007" xr:uid="{EE00CAF7-9A8F-42FE-88DE-047C7BDDC17D}"/>
    <cellStyle name="40% - Accent4 7 2 2 2 3 2" xfId="22008" xr:uid="{0016416B-76FB-45B9-9764-7947B67B534F}"/>
    <cellStyle name="40% - Accent4 7 2 2 2 4" xfId="22009" xr:uid="{31C66B13-4428-40B6-A2C4-3E067638E349}"/>
    <cellStyle name="40% - Accent4 7 2 2 3" xfId="22010" xr:uid="{73314B47-D9B7-496E-9FBA-7C9425B3C386}"/>
    <cellStyle name="40% - Accent4 7 2 2 3 2" xfId="22011" xr:uid="{727AB214-D479-410E-B810-7C9F0549DF35}"/>
    <cellStyle name="40% - Accent4 7 2 2 4" xfId="22012" xr:uid="{920FC649-9304-4DC8-B4F5-3162CE300168}"/>
    <cellStyle name="40% - Accent4 7 2 2 4 2" xfId="22013" xr:uid="{2CE709C9-93E8-45E8-A84C-3D1FDB8494AF}"/>
    <cellStyle name="40% - Accent4 7 2 2 5" xfId="22014" xr:uid="{619387AE-E271-4080-9AE4-306344F2538C}"/>
    <cellStyle name="40% - Accent4 7 2 2 5 2" xfId="22015" xr:uid="{4E453F8D-CA18-4638-ABDD-D4FA06619966}"/>
    <cellStyle name="40% - Accent4 7 2 2 6" xfId="22016" xr:uid="{A4BD6F7D-1578-47C2-912C-969C83FCAECA}"/>
    <cellStyle name="40% - Accent4 7 2 2 6 2" xfId="22017" xr:uid="{28CC91E4-BC65-4618-94C6-0A4E99AFA4CF}"/>
    <cellStyle name="40% - Accent4 7 2 2 7" xfId="22018" xr:uid="{1F59A74B-7C0C-4C66-9663-48D959C77622}"/>
    <cellStyle name="40% - Accent4 7 2 2 7 2" xfId="22019" xr:uid="{F30F3072-5C57-47A5-9F21-B3C32B513CBA}"/>
    <cellStyle name="40% - Accent4 7 2 2 8" xfId="22020" xr:uid="{3368795F-1236-4531-B8BF-FFBCCF89DED7}"/>
    <cellStyle name="40% - Accent4 7 2 3" xfId="22021" xr:uid="{643E4DAF-5D2E-48B5-8419-EC216F48C62F}"/>
    <cellStyle name="40% - Accent4 7 2 3 2" xfId="22022" xr:uid="{040DE129-2C61-448D-A0AC-EC4C13E87361}"/>
    <cellStyle name="40% - Accent4 7 2 3 2 2" xfId="22023" xr:uid="{46854C25-190A-4ED6-AF1E-96A03BC508CE}"/>
    <cellStyle name="40% - Accent4 7 2 3 2 2 2" xfId="22024" xr:uid="{D2245AD3-96CC-406E-90E2-7747C9128C97}"/>
    <cellStyle name="40% - Accent4 7 2 3 2 3" xfId="22025" xr:uid="{0C9A6F07-F8CD-4720-9653-E2D98F2862AD}"/>
    <cellStyle name="40% - Accent4 7 2 3 2 3 2" xfId="22026" xr:uid="{448F0D2C-6D07-453A-A332-6F8C21766266}"/>
    <cellStyle name="40% - Accent4 7 2 3 2 4" xfId="22027" xr:uid="{6DD1B8D6-AB3D-430A-8AF3-8E045FFB48F3}"/>
    <cellStyle name="40% - Accent4 7 2 3 3" xfId="22028" xr:uid="{05B0DD9E-060B-403A-AFBA-C9110423CCB3}"/>
    <cellStyle name="40% - Accent4 7 2 3 3 2" xfId="22029" xr:uid="{9DF5133A-CB6E-40EB-B0E7-8E6B5178EDC5}"/>
    <cellStyle name="40% - Accent4 7 2 3 4" xfId="22030" xr:uid="{273EFE48-7AF2-418A-9C23-66289B58C65B}"/>
    <cellStyle name="40% - Accent4 7 2 3 4 2" xfId="22031" xr:uid="{0875539E-1A1E-40E7-942A-8DA1D761A39D}"/>
    <cellStyle name="40% - Accent4 7 2 3 5" xfId="22032" xr:uid="{A32D531D-4ADD-401F-ADD9-F01A25CB3BD3}"/>
    <cellStyle name="40% - Accent4 7 2 3 5 2" xfId="22033" xr:uid="{AF2A3F6D-BD4D-42B7-834D-AEACC0E1CC47}"/>
    <cellStyle name="40% - Accent4 7 2 3 6" xfId="22034" xr:uid="{A1CF3C08-576B-444B-8238-3CF1641E20FC}"/>
    <cellStyle name="40% - Accent4 7 2 4" xfId="22035" xr:uid="{2ED1AF42-8B43-4E7B-8ED0-CB42683D187C}"/>
    <cellStyle name="40% - Accent4 7 2 4 2" xfId="22036" xr:uid="{F499A14E-A5D5-4257-B3F6-982751B987CF}"/>
    <cellStyle name="40% - Accent4 7 2 4 2 2" xfId="22037" xr:uid="{8DCAEF00-F8A7-4876-8C61-F14CC9E327FD}"/>
    <cellStyle name="40% - Accent4 7 2 4 3" xfId="22038" xr:uid="{0273E48A-8350-4658-85E3-FB6FE463B903}"/>
    <cellStyle name="40% - Accent4 7 2 4 3 2" xfId="22039" xr:uid="{30C9017A-7642-441F-8A18-02E6CB7AF299}"/>
    <cellStyle name="40% - Accent4 7 2 4 4" xfId="22040" xr:uid="{39B961D4-5F9C-4CF4-84F6-1A384E8D2435}"/>
    <cellStyle name="40% - Accent4 7 2 5" xfId="22041" xr:uid="{E4FFF678-5BC9-4904-A1AB-F9A61FFF2DF8}"/>
    <cellStyle name="40% - Accent4 7 2 5 2" xfId="22042" xr:uid="{1A94F9CE-3815-4376-87F3-E725A8A8133E}"/>
    <cellStyle name="40% - Accent4 7 2 6" xfId="22043" xr:uid="{B381E172-EF48-41B1-BA3F-8DECA7EAA11A}"/>
    <cellStyle name="40% - Accent4 7 2 6 2" xfId="22044" xr:uid="{5FE53ED4-96D4-49D6-B494-74E6E62A7E74}"/>
    <cellStyle name="40% - Accent4 7 2 7" xfId="22045" xr:uid="{09B2F84B-62F4-4FC8-9B70-293B9D52DABC}"/>
    <cellStyle name="40% - Accent4 7 2 7 2" xfId="22046" xr:uid="{7D5764A5-0EB9-4F7D-8E69-EBFF81A90A8E}"/>
    <cellStyle name="40% - Accent4 7 2 8" xfId="22047" xr:uid="{D531EEE9-AB78-4C9B-A914-2BE8C1D06ED2}"/>
    <cellStyle name="40% - Accent4 7 2 8 2" xfId="22048" xr:uid="{73EBD29B-8A8A-4B94-B833-9538D727929D}"/>
    <cellStyle name="40% - Accent4 7 2 9" xfId="22049" xr:uid="{0AE3712E-0C06-4ADF-AA14-53B468BFAD71}"/>
    <cellStyle name="40% - Accent4 7 2 9 2" xfId="22050" xr:uid="{7735F163-75FE-4C57-9418-466E8DD0FA54}"/>
    <cellStyle name="40% - Accent4 7 3" xfId="22051" xr:uid="{293557AE-786E-4CBF-A395-C453B88B6875}"/>
    <cellStyle name="40% - Accent4 7 3 10" xfId="22052" xr:uid="{0CDFBF71-F19D-4EFE-AA29-44FAC2EC3E25}"/>
    <cellStyle name="40% - Accent4 7 3 2" xfId="22053" xr:uid="{30D6B9FF-F0A8-4748-AD92-4BD4F323BA35}"/>
    <cellStyle name="40% - Accent4 7 3 2 2" xfId="22054" xr:uid="{DAAB6970-CC5A-4FB9-9A3B-0660E4B98ADC}"/>
    <cellStyle name="40% - Accent4 7 3 2 2 2" xfId="22055" xr:uid="{720C7329-A43D-4C30-A2A4-B044F894DFBA}"/>
    <cellStyle name="40% - Accent4 7 3 2 2 2 2" xfId="22056" xr:uid="{186E10BE-BED6-4014-8636-FEC6B0ED28DB}"/>
    <cellStyle name="40% - Accent4 7 3 2 2 3" xfId="22057" xr:uid="{3249592E-7BF8-4EEA-B99D-51455DBC1B32}"/>
    <cellStyle name="40% - Accent4 7 3 2 2 3 2" xfId="22058" xr:uid="{A52F83A5-DEB2-4AA1-878A-32841F93AC45}"/>
    <cellStyle name="40% - Accent4 7 3 2 2 4" xfId="22059" xr:uid="{7A5A99B9-BA36-48AC-84E9-E1214F708DAA}"/>
    <cellStyle name="40% - Accent4 7 3 2 3" xfId="22060" xr:uid="{D8A45B71-F1CB-4CA9-BD22-15393D4B3B59}"/>
    <cellStyle name="40% - Accent4 7 3 2 3 2" xfId="22061" xr:uid="{25866F77-AB58-4FFD-B2DA-6BDB7BAA720B}"/>
    <cellStyle name="40% - Accent4 7 3 2 4" xfId="22062" xr:uid="{B1C76275-76E5-4FB7-8122-22FA6C2BC25E}"/>
    <cellStyle name="40% - Accent4 7 3 2 4 2" xfId="22063" xr:uid="{46023779-7D9D-4EFE-A21E-66A553F09F0A}"/>
    <cellStyle name="40% - Accent4 7 3 2 5" xfId="22064" xr:uid="{E3036E32-AEA8-40DA-9009-9F0EFA485BA7}"/>
    <cellStyle name="40% - Accent4 7 3 2 5 2" xfId="22065" xr:uid="{BC9B0628-C3A0-4F54-A762-52D63CA30015}"/>
    <cellStyle name="40% - Accent4 7 3 2 6" xfId="22066" xr:uid="{0B24F9E6-3D67-4670-B4D3-83CDB604652B}"/>
    <cellStyle name="40% - Accent4 7 3 2 6 2" xfId="22067" xr:uid="{0EDDDEB4-840A-458F-8872-8155033D138F}"/>
    <cellStyle name="40% - Accent4 7 3 2 7" xfId="22068" xr:uid="{6B06D7AD-E33A-400A-8B83-852E92CEFD08}"/>
    <cellStyle name="40% - Accent4 7 3 2 7 2" xfId="22069" xr:uid="{CF13B0A9-7698-47A8-88D9-A4432EA61542}"/>
    <cellStyle name="40% - Accent4 7 3 2 8" xfId="22070" xr:uid="{B307F93D-ED90-4236-B117-CFEAF73ED67A}"/>
    <cellStyle name="40% - Accent4 7 3 3" xfId="22071" xr:uid="{3963586D-C6F1-4A65-B6A1-560D8A97339D}"/>
    <cellStyle name="40% - Accent4 7 3 3 2" xfId="22072" xr:uid="{F6EE59FA-0D9A-4199-A0D1-F2304987AE55}"/>
    <cellStyle name="40% - Accent4 7 3 3 2 2" xfId="22073" xr:uid="{B1EC27FE-7238-4EB1-AA25-F8A49AB96176}"/>
    <cellStyle name="40% - Accent4 7 3 3 2 2 2" xfId="22074" xr:uid="{0DBD50E7-4634-4FF8-B692-3EC3E37A1CC8}"/>
    <cellStyle name="40% - Accent4 7 3 3 2 3" xfId="22075" xr:uid="{0832CA89-44F6-419A-A3B4-0DDB17A3F32F}"/>
    <cellStyle name="40% - Accent4 7 3 3 2 3 2" xfId="22076" xr:uid="{786607B2-BF04-43F2-9AE4-5A88047AB6D9}"/>
    <cellStyle name="40% - Accent4 7 3 3 2 4" xfId="22077" xr:uid="{F6DD6695-EAB4-481F-94A1-873926836E97}"/>
    <cellStyle name="40% - Accent4 7 3 3 3" xfId="22078" xr:uid="{7CE38C0F-388F-49D0-A4D7-1886048C9F24}"/>
    <cellStyle name="40% - Accent4 7 3 3 3 2" xfId="22079" xr:uid="{7401356B-9B8D-43DC-89A7-DD30E429D175}"/>
    <cellStyle name="40% - Accent4 7 3 3 4" xfId="22080" xr:uid="{2C3A2122-3FCE-4B1E-B371-A291064699F9}"/>
    <cellStyle name="40% - Accent4 7 3 3 4 2" xfId="22081" xr:uid="{E26FA1C8-75F4-47BC-9E1B-820AAA19B2D5}"/>
    <cellStyle name="40% - Accent4 7 3 3 5" xfId="22082" xr:uid="{0C4FDD5A-8AFF-433F-BC97-16D452135427}"/>
    <cellStyle name="40% - Accent4 7 3 3 5 2" xfId="22083" xr:uid="{81652222-E629-43A6-8F7F-685885E71E2B}"/>
    <cellStyle name="40% - Accent4 7 3 3 6" xfId="22084" xr:uid="{BF71DF70-DE0C-4724-98B4-6287CF14DCE3}"/>
    <cellStyle name="40% - Accent4 7 3 4" xfId="22085" xr:uid="{EA086954-D4A6-4AF2-AD4F-4A9215BB4554}"/>
    <cellStyle name="40% - Accent4 7 3 4 2" xfId="22086" xr:uid="{08597CFB-B4E3-436F-ADC9-73268B5457D9}"/>
    <cellStyle name="40% - Accent4 7 3 4 2 2" xfId="22087" xr:uid="{C02839A1-4B48-4185-B809-284E6A8547F6}"/>
    <cellStyle name="40% - Accent4 7 3 4 3" xfId="22088" xr:uid="{B428B2B9-505C-43BC-A9F0-4B41B0C783D9}"/>
    <cellStyle name="40% - Accent4 7 3 4 3 2" xfId="22089" xr:uid="{BA47B9B0-B4D5-461B-ABFC-5C00D98FC50E}"/>
    <cellStyle name="40% - Accent4 7 3 4 4" xfId="22090" xr:uid="{A6DECFDA-DAC6-4FF0-9379-612B7873552C}"/>
    <cellStyle name="40% - Accent4 7 3 5" xfId="22091" xr:uid="{56C72FC9-7114-466F-BC97-392AD8BECB7E}"/>
    <cellStyle name="40% - Accent4 7 3 5 2" xfId="22092" xr:uid="{281050CA-03C6-4C17-A563-D36DA13A3C79}"/>
    <cellStyle name="40% - Accent4 7 3 6" xfId="22093" xr:uid="{1458586B-25F8-4339-8AC6-E8A7BDCD9955}"/>
    <cellStyle name="40% - Accent4 7 3 6 2" xfId="22094" xr:uid="{23738563-FF68-4614-9A5C-B33E0197B18A}"/>
    <cellStyle name="40% - Accent4 7 3 7" xfId="22095" xr:uid="{56579F60-1A48-4397-9F39-E6FAC5457AB3}"/>
    <cellStyle name="40% - Accent4 7 3 7 2" xfId="22096" xr:uid="{6092F811-4610-4A18-93D9-034E6C320461}"/>
    <cellStyle name="40% - Accent4 7 3 8" xfId="22097" xr:uid="{2F30015C-03B3-4437-8AC0-D2F289265C3F}"/>
    <cellStyle name="40% - Accent4 7 3 8 2" xfId="22098" xr:uid="{3F024D09-8303-4D5A-9323-FDE40876113F}"/>
    <cellStyle name="40% - Accent4 7 3 9" xfId="22099" xr:uid="{CDF21010-EBD9-44D6-8DFF-F92FD67462D3}"/>
    <cellStyle name="40% - Accent4 7 3 9 2" xfId="22100" xr:uid="{6C0F5C51-379C-4B5C-B533-F3168BA7C4DE}"/>
    <cellStyle name="40% - Accent4 7 4" xfId="22101" xr:uid="{F5599FFB-3C31-4C1B-93B7-06CC43C79977}"/>
    <cellStyle name="40% - Accent4 7 4 2" xfId="22102" xr:uid="{DF2422DE-B127-4558-913B-2DE4F60FDF81}"/>
    <cellStyle name="40% - Accent4 7 4 2 2" xfId="22103" xr:uid="{A6E6D8F3-005C-4F6D-9083-C71684F49916}"/>
    <cellStyle name="40% - Accent4 7 4 2 2 2" xfId="22104" xr:uid="{A81F8439-BF8F-41CE-B4BE-AE0BC7FD66BD}"/>
    <cellStyle name="40% - Accent4 7 4 2 3" xfId="22105" xr:uid="{DC30E25B-C2B7-465E-A8D3-2AD5869340BE}"/>
    <cellStyle name="40% - Accent4 7 4 2 3 2" xfId="22106" xr:uid="{AAA1100A-B062-49C1-9D5A-28536B9F23CB}"/>
    <cellStyle name="40% - Accent4 7 4 2 4" xfId="22107" xr:uid="{E17DA6CB-7C37-4C4D-8FD6-8D1DE23456AF}"/>
    <cellStyle name="40% - Accent4 7 4 3" xfId="22108" xr:uid="{F37BAEC3-442A-4CCE-844E-BA6EFB2D7FC2}"/>
    <cellStyle name="40% - Accent4 7 4 3 2" xfId="22109" xr:uid="{5BF50E35-9628-4F27-A4A6-880547A289B4}"/>
    <cellStyle name="40% - Accent4 7 4 4" xfId="22110" xr:uid="{0DD6D91D-7EF8-4975-BE57-2FAC3B400635}"/>
    <cellStyle name="40% - Accent4 7 4 4 2" xfId="22111" xr:uid="{A392B9D3-F276-46BF-9CD6-80E28D19424C}"/>
    <cellStyle name="40% - Accent4 7 4 5" xfId="22112" xr:uid="{D138EE8B-71F4-43D4-9705-C63256B1C2A0}"/>
    <cellStyle name="40% - Accent4 7 4 5 2" xfId="22113" xr:uid="{C0A3C67A-D568-467F-B937-E8D90DDA211E}"/>
    <cellStyle name="40% - Accent4 7 4 6" xfId="22114" xr:uid="{E230B026-386A-436C-97D6-C1C4015A4D8E}"/>
    <cellStyle name="40% - Accent4 7 4 6 2" xfId="22115" xr:uid="{A20CF65F-E1DB-453E-B82B-523A8E437C28}"/>
    <cellStyle name="40% - Accent4 7 4 7" xfId="22116" xr:uid="{D9C8FCB9-0501-417B-B8CC-C5CBC72971E8}"/>
    <cellStyle name="40% - Accent4 7 4 7 2" xfId="22117" xr:uid="{7D737C65-0700-40B3-BAB5-20EE1EF0225B}"/>
    <cellStyle name="40% - Accent4 7 4 8" xfId="22118" xr:uid="{5D145655-023A-4570-880D-B7428863849A}"/>
    <cellStyle name="40% - Accent4 7 5" xfId="22119" xr:uid="{35A0D164-1B81-453C-96A0-CCE6BFA996A5}"/>
    <cellStyle name="40% - Accent4 7 5 2" xfId="22120" xr:uid="{F2764A2F-BC76-4A9C-804C-0B2CDEFDCED7}"/>
    <cellStyle name="40% - Accent4 7 5 2 2" xfId="22121" xr:uid="{E1233C02-8075-4ED3-92C8-690258A6E77B}"/>
    <cellStyle name="40% - Accent4 7 5 2 2 2" xfId="22122" xr:uid="{D1F6C14F-50A8-4C39-ABE2-DA341F0AE8BC}"/>
    <cellStyle name="40% - Accent4 7 5 2 3" xfId="22123" xr:uid="{2E25163F-FA9A-498A-B419-50932F3DEDAC}"/>
    <cellStyle name="40% - Accent4 7 5 2 3 2" xfId="22124" xr:uid="{224539AF-B3D1-456D-9654-B627C20D98DE}"/>
    <cellStyle name="40% - Accent4 7 5 2 4" xfId="22125" xr:uid="{5D8E27B9-20C8-4D3B-B294-E9E73A3E5048}"/>
    <cellStyle name="40% - Accent4 7 5 3" xfId="22126" xr:uid="{D77C9911-D626-44C0-9ADF-54C41653D13C}"/>
    <cellStyle name="40% - Accent4 7 5 3 2" xfId="22127" xr:uid="{42F925F1-86D0-438D-850D-48786D7AF31A}"/>
    <cellStyle name="40% - Accent4 7 5 4" xfId="22128" xr:uid="{585A30B3-3A78-4C5F-906A-EF3AE7E4BD1C}"/>
    <cellStyle name="40% - Accent4 7 5 4 2" xfId="22129" xr:uid="{93322C41-9A75-4A95-9A1E-044C7C18D714}"/>
    <cellStyle name="40% - Accent4 7 5 5" xfId="22130" xr:uid="{D815BA49-DBA5-4331-B069-D948B42FD925}"/>
    <cellStyle name="40% - Accent4 7 5 5 2" xfId="22131" xr:uid="{A136A58D-1242-479E-B453-6361BBBD327E}"/>
    <cellStyle name="40% - Accent4 7 5 6" xfId="22132" xr:uid="{AA84F1C8-A01C-4A70-B39A-9FCA68618340}"/>
    <cellStyle name="40% - Accent4 7 6" xfId="22133" xr:uid="{2CB627FB-B6B6-4906-B6EF-DFAB58C1D169}"/>
    <cellStyle name="40% - Accent4 7 6 2" xfId="22134" xr:uid="{9C347246-CBF6-49DD-8CDE-62D97C7ED6CD}"/>
    <cellStyle name="40% - Accent4 7 6 2 2" xfId="22135" xr:uid="{F26391F8-F98F-4D82-A969-D273C22B6759}"/>
    <cellStyle name="40% - Accent4 7 6 3" xfId="22136" xr:uid="{DFC121F9-CBD0-49CC-A1C0-9A0AA928B993}"/>
    <cellStyle name="40% - Accent4 7 6 3 2" xfId="22137" xr:uid="{A76367DF-DC77-4603-A765-A3B0803424EB}"/>
    <cellStyle name="40% - Accent4 7 6 4" xfId="22138" xr:uid="{09BE05CA-D217-4A59-ACCA-686F9EC681F5}"/>
    <cellStyle name="40% - Accent4 7 7" xfId="22139" xr:uid="{93B9806B-BAD2-4C53-825C-497DBC30C758}"/>
    <cellStyle name="40% - Accent4 7 7 2" xfId="22140" xr:uid="{E3D1E195-B236-4879-89BA-73FA7E8CB4F7}"/>
    <cellStyle name="40% - Accent4 7 8" xfId="22141" xr:uid="{A91D6313-A1F0-4858-975C-BB05625E2174}"/>
    <cellStyle name="40% - Accent4 7 8 2" xfId="22142" xr:uid="{9516AE5F-93C4-4BD1-A900-A217F52602B3}"/>
    <cellStyle name="40% - Accent4 7 9" xfId="22143" xr:uid="{E7785644-F264-416C-86CF-881854F36F73}"/>
    <cellStyle name="40% - Accent4 7 9 2" xfId="22144" xr:uid="{5CE94044-195F-4455-B855-8CF1172B9E12}"/>
    <cellStyle name="40% - Accent4 8" xfId="22145" xr:uid="{6DD887E7-435A-43C9-9196-D9D626DC7381}"/>
    <cellStyle name="40% - Accent4 8 10" xfId="22146" xr:uid="{8FAB8667-1558-4662-B012-EF1927913C8D}"/>
    <cellStyle name="40% - Accent4 8 11" xfId="22147" xr:uid="{214FB744-61CF-45A8-B2D3-103FE4904D72}"/>
    <cellStyle name="40% - Accent4 8 2" xfId="22148" xr:uid="{F3B7F133-7158-433C-872C-3EFC7FCC80B4}"/>
    <cellStyle name="40% - Accent4 8 2 2" xfId="22149" xr:uid="{FC11F8E7-696A-49A1-9963-C3F88AAAFADD}"/>
    <cellStyle name="40% - Accent4 8 2 2 2" xfId="22150" xr:uid="{EFCA27E8-0DDC-436B-9F20-31FAFEB3F806}"/>
    <cellStyle name="40% - Accent4 8 2 2 2 2" xfId="22151" xr:uid="{7AE73C5E-3C85-4E31-9D79-2EC3DDA48E95}"/>
    <cellStyle name="40% - Accent4 8 2 2 3" xfId="22152" xr:uid="{FE483BDC-9A68-43BD-974A-8C4FB3977F6F}"/>
    <cellStyle name="40% - Accent4 8 2 2 3 2" xfId="22153" xr:uid="{E1580BF6-2694-418C-B214-0A66A5AF759B}"/>
    <cellStyle name="40% - Accent4 8 2 2 4" xfId="22154" xr:uid="{83FA40EF-B851-42FA-B04B-B936B6FD3C2F}"/>
    <cellStyle name="40% - Accent4 8 2 2 4 2" xfId="22155" xr:uid="{9C449F08-A601-4BA3-B920-C6D9807D4530}"/>
    <cellStyle name="40% - Accent4 8 2 2 5" xfId="22156" xr:uid="{60A365C1-5ACD-4456-B8F6-FA15CB0B4DE0}"/>
    <cellStyle name="40% - Accent4 8 2 2 5 2" xfId="22157" xr:uid="{D1EFD932-3DD8-446A-8EF4-BC0DDA0B54FA}"/>
    <cellStyle name="40% - Accent4 8 2 2 6" xfId="22158" xr:uid="{C829CDA0-703B-469C-884D-6540615C77E4}"/>
    <cellStyle name="40% - Accent4 8 2 3" xfId="22159" xr:uid="{E63424AE-7003-45FC-BA2F-9606393F543B}"/>
    <cellStyle name="40% - Accent4 8 2 3 2" xfId="22160" xr:uid="{D5AC45D5-B9A3-4FBB-AECC-174485335082}"/>
    <cellStyle name="40% - Accent4 8 2 4" xfId="22161" xr:uid="{42D00814-CCF4-4C05-94B2-7C17886E2B32}"/>
    <cellStyle name="40% - Accent4 8 2 4 2" xfId="22162" xr:uid="{EFCF4CAE-94BC-4AFE-B7AA-3F9DAB68724B}"/>
    <cellStyle name="40% - Accent4 8 2 5" xfId="22163" xr:uid="{68E80359-81FD-4E20-86F7-D2CC7896E8F0}"/>
    <cellStyle name="40% - Accent4 8 2 5 2" xfId="22164" xr:uid="{08AB7A76-D14D-4F76-8630-5AC18628B4E0}"/>
    <cellStyle name="40% - Accent4 8 2 6" xfId="22165" xr:uid="{AFF95BB0-A8BD-47EF-8CAD-290D7A5F178F}"/>
    <cellStyle name="40% - Accent4 8 2 6 2" xfId="22166" xr:uid="{67BEB2FC-A67E-4E8A-AD5B-0DB63C0261F6}"/>
    <cellStyle name="40% - Accent4 8 2 7" xfId="22167" xr:uid="{278CB7D8-4544-4A5A-BA63-765A1C90666D}"/>
    <cellStyle name="40% - Accent4 8 2 7 2" xfId="22168" xr:uid="{F8E234C5-E514-4C22-B597-68D6E46AE012}"/>
    <cellStyle name="40% - Accent4 8 2 8" xfId="22169" xr:uid="{36DE5F31-B3F2-45AB-AE61-E0E2C6308D58}"/>
    <cellStyle name="40% - Accent4 8 3" xfId="22170" xr:uid="{9C282160-62CD-4661-801F-EC3F572177A9}"/>
    <cellStyle name="40% - Accent4 8 3 2" xfId="22171" xr:uid="{42FCBAF5-C4C1-427B-A811-C43C85776769}"/>
    <cellStyle name="40% - Accent4 8 3 2 2" xfId="22172" xr:uid="{ADC97162-0284-4B58-8592-D59F2DE4D4F0}"/>
    <cellStyle name="40% - Accent4 8 3 2 2 2" xfId="22173" xr:uid="{06388D63-C94F-4C40-A99F-A314C2475B7A}"/>
    <cellStyle name="40% - Accent4 8 3 2 3" xfId="22174" xr:uid="{2350FE7F-5678-4D00-A141-BC5A620E695A}"/>
    <cellStyle name="40% - Accent4 8 3 2 3 2" xfId="22175" xr:uid="{7B407AF0-2359-4C4C-B184-5BBA30764672}"/>
    <cellStyle name="40% - Accent4 8 3 2 4" xfId="22176" xr:uid="{BB785F80-10E8-4AE8-AA87-5CA921C23B3A}"/>
    <cellStyle name="40% - Accent4 8 3 2 4 2" xfId="22177" xr:uid="{B86F431E-0000-40DB-B941-0D63C4AD0DC3}"/>
    <cellStyle name="40% - Accent4 8 3 2 5" xfId="22178" xr:uid="{9896CE0F-1EFF-4076-9010-2E7CAB7594B7}"/>
    <cellStyle name="40% - Accent4 8 3 2 5 2" xfId="22179" xr:uid="{FFAF3254-755C-4CB0-8738-BBE3A507442C}"/>
    <cellStyle name="40% - Accent4 8 3 2 6" xfId="22180" xr:uid="{48284986-D65F-4D1D-B96C-FBE635B8DC08}"/>
    <cellStyle name="40% - Accent4 8 3 3" xfId="22181" xr:uid="{8E1BC9DC-0198-4560-8728-51C3E954C503}"/>
    <cellStyle name="40% - Accent4 8 3 3 2" xfId="22182" xr:uid="{DCB3EC7D-BDF5-44BC-A463-42C41AC30309}"/>
    <cellStyle name="40% - Accent4 8 3 4" xfId="22183" xr:uid="{2736C50A-7EA5-4D53-8A9B-01428DE4523D}"/>
    <cellStyle name="40% - Accent4 8 3 4 2" xfId="22184" xr:uid="{1EAD76B1-17C3-4D05-A0F3-30DE40098201}"/>
    <cellStyle name="40% - Accent4 8 3 5" xfId="22185" xr:uid="{C6CCF13B-D48E-4B6A-96D0-C9A6DDEF634F}"/>
    <cellStyle name="40% - Accent4 8 3 5 2" xfId="22186" xr:uid="{8CFF0AFD-4361-4054-A931-06CABF5E7C1A}"/>
    <cellStyle name="40% - Accent4 8 3 6" xfId="22187" xr:uid="{2481C5A1-2FFD-4CDC-8828-D3EFD1B3CD31}"/>
    <cellStyle name="40% - Accent4 8 3 6 2" xfId="22188" xr:uid="{4942CEAD-4E92-4861-9838-BC2F81FBE79E}"/>
    <cellStyle name="40% - Accent4 8 3 7" xfId="22189" xr:uid="{380A27B7-3CFE-4646-A5FC-EC9616B23BD1}"/>
    <cellStyle name="40% - Accent4 8 3 7 2" xfId="22190" xr:uid="{B45148B7-4B4D-4EC2-9DE0-179ED5C6B56B}"/>
    <cellStyle name="40% - Accent4 8 3 8" xfId="22191" xr:uid="{2814BEB2-F06B-43AF-B438-C455707C73A9}"/>
    <cellStyle name="40% - Accent4 8 4" xfId="22192" xr:uid="{2E04488A-5086-4DE1-B5F1-D417F9F3A78B}"/>
    <cellStyle name="40% - Accent4 8 4 2" xfId="22193" xr:uid="{B827EB6A-1358-4D41-A3A8-D2059425001A}"/>
    <cellStyle name="40% - Accent4 8 4 2 2" xfId="22194" xr:uid="{43537DA1-DB34-4C01-A5C4-F73461C1DCE8}"/>
    <cellStyle name="40% - Accent4 8 4 3" xfId="22195" xr:uid="{A9891358-3D70-4F60-B423-6BFE0C7C793E}"/>
    <cellStyle name="40% - Accent4 8 4 3 2" xfId="22196" xr:uid="{BADDE4A5-9BBB-4E2E-A8D1-4F30244D56DF}"/>
    <cellStyle name="40% - Accent4 8 4 4" xfId="22197" xr:uid="{6A64E8C7-21E5-430F-BDD6-57CBCC59F93B}"/>
    <cellStyle name="40% - Accent4 8 4 4 2" xfId="22198" xr:uid="{FE220698-3377-4C7B-9E72-FE6898494CAD}"/>
    <cellStyle name="40% - Accent4 8 4 5" xfId="22199" xr:uid="{7F1D1DD5-7297-4BB8-A5AB-CB2963F35709}"/>
    <cellStyle name="40% - Accent4 8 4 5 2" xfId="22200" xr:uid="{A6D1D495-1984-4D1C-8E20-B039FD60E47B}"/>
    <cellStyle name="40% - Accent4 8 4 6" xfId="22201" xr:uid="{F9A82CC1-C031-4994-84A1-AC2A8F9FD15F}"/>
    <cellStyle name="40% - Accent4 8 5" xfId="22202" xr:uid="{CE298982-0C3C-4FD6-99C7-DB1885455016}"/>
    <cellStyle name="40% - Accent4 8 5 2" xfId="22203" xr:uid="{DF5A7303-AD7E-4E56-AEA7-C4B2BFAA203F}"/>
    <cellStyle name="40% - Accent4 8 6" xfId="22204" xr:uid="{A9A5A628-38FA-46BD-8612-4C93BA4000A1}"/>
    <cellStyle name="40% - Accent4 8 6 2" xfId="22205" xr:uid="{409ECF51-D61F-4EA4-BAD1-213299326165}"/>
    <cellStyle name="40% - Accent4 8 7" xfId="22206" xr:uid="{76E0D109-EEA2-4B6E-AE66-7E144785B67B}"/>
    <cellStyle name="40% - Accent4 8 7 2" xfId="22207" xr:uid="{9611D574-D56F-4242-9B37-D849933C0FB4}"/>
    <cellStyle name="40% - Accent4 8 8" xfId="22208" xr:uid="{8B7A4D5D-BBA0-4FF0-AE45-91B11CD89E7A}"/>
    <cellStyle name="40% - Accent4 8 8 2" xfId="22209" xr:uid="{E4E08DD9-077C-4273-97D8-4A6278BBA8D2}"/>
    <cellStyle name="40% - Accent4 8 9" xfId="22210" xr:uid="{83DA49C4-BEA1-4E8F-8B30-4738D6C542E1}"/>
    <cellStyle name="40% - Accent4 8 9 2" xfId="22211" xr:uid="{6E885C9B-ED6E-4508-842D-B996009AB0C8}"/>
    <cellStyle name="40% - Accent4 9" xfId="22212" xr:uid="{C491F2A4-BA69-4F9C-83E8-862024A37921}"/>
    <cellStyle name="40% - Accent4 9 10" xfId="22213" xr:uid="{A65B6FFC-F215-4399-B394-B5A7ECD93A8D}"/>
    <cellStyle name="40% - Accent4 9 2" xfId="22214" xr:uid="{BBD11E95-978B-4BE3-AD0D-1C7B23B4FB7B}"/>
    <cellStyle name="40% - Accent4 9 2 2" xfId="22215" xr:uid="{D6BF89C2-7755-4ECC-906A-465115071219}"/>
    <cellStyle name="40% - Accent4 9 2 2 2" xfId="22216" xr:uid="{077044CB-3414-4662-B556-F1D918FBFF82}"/>
    <cellStyle name="40% - Accent4 9 2 2 2 2" xfId="22217" xr:uid="{16F8B42E-ED21-4A4C-A1C3-69758FF20983}"/>
    <cellStyle name="40% - Accent4 9 2 2 3" xfId="22218" xr:uid="{7289E498-2C43-437B-980B-83DF5C6047D3}"/>
    <cellStyle name="40% - Accent4 9 2 2 3 2" xfId="22219" xr:uid="{2B45CA0F-0BAF-47E5-88F0-883424DE9F93}"/>
    <cellStyle name="40% - Accent4 9 2 2 4" xfId="22220" xr:uid="{C570AAF7-6528-44A4-87CE-E1049CAD7790}"/>
    <cellStyle name="40% - Accent4 9 2 2 4 2" xfId="22221" xr:uid="{47EF6D24-8722-4427-A828-EADB43BF64C1}"/>
    <cellStyle name="40% - Accent4 9 2 2 5" xfId="22222" xr:uid="{20AFD306-3BEF-42B2-8AB4-7268030E07C7}"/>
    <cellStyle name="40% - Accent4 9 2 2 5 2" xfId="22223" xr:uid="{F2A50C9F-F1C3-4B53-B7C7-A77BD18EDB5A}"/>
    <cellStyle name="40% - Accent4 9 2 2 6" xfId="22224" xr:uid="{8DDECC74-1807-4EA2-8F16-82276E079E89}"/>
    <cellStyle name="40% - Accent4 9 2 3" xfId="22225" xr:uid="{7AD5CDA8-341A-4E91-B8AF-F80D6308E536}"/>
    <cellStyle name="40% - Accent4 9 2 3 2" xfId="22226" xr:uid="{405A958D-4320-4B16-88FD-D7B103827038}"/>
    <cellStyle name="40% - Accent4 9 2 4" xfId="22227" xr:uid="{BAC83208-3B72-4100-99AE-C715B45C4C72}"/>
    <cellStyle name="40% - Accent4 9 2 4 2" xfId="22228" xr:uid="{4ECFC6BA-9F24-4E60-A5A3-1CBA35B5DF4A}"/>
    <cellStyle name="40% - Accent4 9 2 5" xfId="22229" xr:uid="{246BE559-68C3-4181-BF25-A32BFD68474D}"/>
    <cellStyle name="40% - Accent4 9 2 5 2" xfId="22230" xr:uid="{5F8C6325-44C7-4238-B462-5A281334FD38}"/>
    <cellStyle name="40% - Accent4 9 2 6" xfId="22231" xr:uid="{87A84800-9892-4ABC-94D2-455ADC97EF55}"/>
    <cellStyle name="40% - Accent4 9 2 6 2" xfId="22232" xr:uid="{62393462-A95E-4FCA-8843-F2F0C3B83D8B}"/>
    <cellStyle name="40% - Accent4 9 2 7" xfId="22233" xr:uid="{E6BD5079-414C-41F9-A236-4ECE2B5565E6}"/>
    <cellStyle name="40% - Accent4 9 2 7 2" xfId="22234" xr:uid="{2E49258C-0A83-4E37-85D1-A9E7B05319DD}"/>
    <cellStyle name="40% - Accent4 9 2 8" xfId="22235" xr:uid="{35FEF264-6685-4252-BB85-6D8FD36EF7F8}"/>
    <cellStyle name="40% - Accent4 9 3" xfId="22236" xr:uid="{6A91C9D4-9764-42C0-BF84-8BEE8D85383B}"/>
    <cellStyle name="40% - Accent4 9 3 2" xfId="22237" xr:uid="{E865FF3D-C708-4BE6-AE71-907F79FA5506}"/>
    <cellStyle name="40% - Accent4 9 3 2 2" xfId="22238" xr:uid="{81C66BAD-FF12-47BC-BD62-4FE381E045F4}"/>
    <cellStyle name="40% - Accent4 9 3 2 2 2" xfId="22239" xr:uid="{9F391B8E-B1FC-4161-962A-B3A4E550C153}"/>
    <cellStyle name="40% - Accent4 9 3 2 3" xfId="22240" xr:uid="{022685BF-6FFC-468F-8600-48BF6A5D09C0}"/>
    <cellStyle name="40% - Accent4 9 3 2 3 2" xfId="22241" xr:uid="{10C59BA5-08C3-41FA-A549-01A3B834DA94}"/>
    <cellStyle name="40% - Accent4 9 3 2 4" xfId="22242" xr:uid="{DE589C23-1E3A-4DFB-9C6C-6EA5E3411FB8}"/>
    <cellStyle name="40% - Accent4 9 3 2 4 2" xfId="22243" xr:uid="{EA410680-8C3C-44ED-BC1A-1C6D26BFF186}"/>
    <cellStyle name="40% - Accent4 9 3 2 5" xfId="22244" xr:uid="{C48E8EC7-8A4E-44E1-B900-062139AF8039}"/>
    <cellStyle name="40% - Accent4 9 3 2 5 2" xfId="22245" xr:uid="{B344C785-9C43-4916-92D8-DE4A553E477B}"/>
    <cellStyle name="40% - Accent4 9 3 2 6" xfId="22246" xr:uid="{271EC096-C8D2-43E6-BB34-34FE0B253272}"/>
    <cellStyle name="40% - Accent4 9 3 3" xfId="22247" xr:uid="{3AC7F2E1-D2A8-4CF3-81DC-AA40F9E8F77A}"/>
    <cellStyle name="40% - Accent4 9 3 3 2" xfId="22248" xr:uid="{29B47703-41D4-4DB4-AB89-403DDC627974}"/>
    <cellStyle name="40% - Accent4 9 3 4" xfId="22249" xr:uid="{5E43D1E6-7903-464E-A127-0842B9676C37}"/>
    <cellStyle name="40% - Accent4 9 3 4 2" xfId="22250" xr:uid="{5FE0265F-4109-4734-B875-027179A5E2E8}"/>
    <cellStyle name="40% - Accent4 9 3 5" xfId="22251" xr:uid="{2E6022F7-2B48-46D2-9277-7BAC10067ADE}"/>
    <cellStyle name="40% - Accent4 9 3 5 2" xfId="22252" xr:uid="{152C019A-94A4-492C-8221-2F31A51C25B4}"/>
    <cellStyle name="40% - Accent4 9 3 6" xfId="22253" xr:uid="{5D88CE5E-4F40-408F-95C0-A162CC4E100B}"/>
    <cellStyle name="40% - Accent4 9 3 6 2" xfId="22254" xr:uid="{2A5417AC-CC53-4F8F-AB9C-3BA3458ECB02}"/>
    <cellStyle name="40% - Accent4 9 3 7" xfId="22255" xr:uid="{A0285EC4-C008-46AB-A8F9-DF8A31BF74B9}"/>
    <cellStyle name="40% - Accent4 9 3 7 2" xfId="22256" xr:uid="{C62DA7F3-252F-42BB-A0CA-6EB3420B7A22}"/>
    <cellStyle name="40% - Accent4 9 3 8" xfId="22257" xr:uid="{94350A66-C8F7-40F6-937B-659ECB7F3BD5}"/>
    <cellStyle name="40% - Accent4 9 4" xfId="22258" xr:uid="{7F69D218-40DE-45DB-BAA4-AB419428C9D6}"/>
    <cellStyle name="40% - Accent4 9 4 2" xfId="22259" xr:uid="{662D8F08-7DE8-423C-9697-3EE06CB7B21F}"/>
    <cellStyle name="40% - Accent4 9 4 2 2" xfId="22260" xr:uid="{29D6C832-33B9-4A5B-BCA1-4AEF8E1AEF20}"/>
    <cellStyle name="40% - Accent4 9 4 3" xfId="22261" xr:uid="{96D54D6F-1EF2-46F3-8D24-AEC8258B7EE6}"/>
    <cellStyle name="40% - Accent4 9 4 3 2" xfId="22262" xr:uid="{FB07A9E7-BB10-4F17-8055-0EEF49C5B964}"/>
    <cellStyle name="40% - Accent4 9 4 4" xfId="22263" xr:uid="{5D875ED5-9BCB-4D14-BDFB-C84917A7FC6B}"/>
    <cellStyle name="40% - Accent4 9 4 4 2" xfId="22264" xr:uid="{C6D10B4E-DF74-4976-92F1-2A0399FE60C6}"/>
    <cellStyle name="40% - Accent4 9 4 5" xfId="22265" xr:uid="{FB849748-9F26-4404-947D-E27AE67E44D6}"/>
    <cellStyle name="40% - Accent4 9 4 5 2" xfId="22266" xr:uid="{4DA733F6-6813-48B1-B55D-710AB1C7A21F}"/>
    <cellStyle name="40% - Accent4 9 4 6" xfId="22267" xr:uid="{D489E773-F91F-4533-A8D9-A87EAF1A24AE}"/>
    <cellStyle name="40% - Accent4 9 5" xfId="22268" xr:uid="{ECAF9907-8D54-4F88-9A5D-FE4655DE5A0E}"/>
    <cellStyle name="40% - Accent4 9 5 2" xfId="22269" xr:uid="{9DA59252-E30F-44B2-AAC2-7B3506934A50}"/>
    <cellStyle name="40% - Accent4 9 6" xfId="22270" xr:uid="{41BAD346-821E-495C-9210-029BF5FE7ED7}"/>
    <cellStyle name="40% - Accent4 9 6 2" xfId="22271" xr:uid="{711C089E-6855-46C4-8F5F-1269AE080FDC}"/>
    <cellStyle name="40% - Accent4 9 7" xfId="22272" xr:uid="{AA8F1354-8BA8-4386-B9F2-FAC3B4060718}"/>
    <cellStyle name="40% - Accent4 9 7 2" xfId="22273" xr:uid="{7FEA733B-10E4-4085-A397-471ED1006B5C}"/>
    <cellStyle name="40% - Accent4 9 8" xfId="22274" xr:uid="{8087244B-3294-46A1-90C2-7529DAE5755B}"/>
    <cellStyle name="40% - Accent4 9 8 2" xfId="22275" xr:uid="{14ABFA72-5C58-4C13-A605-0D2C7298723D}"/>
    <cellStyle name="40% - Accent4 9 9" xfId="22276" xr:uid="{FA136C79-98AD-44B0-B09B-0767BD6F5FFE}"/>
    <cellStyle name="40% - Accent4 9 9 2" xfId="22277" xr:uid="{7F9317F1-E1EA-462D-B31A-5E0893F95D00}"/>
    <cellStyle name="40% - Accent5" xfId="22278" builtinId="47" customBuiltin="1"/>
    <cellStyle name="40% - Accent5 10" xfId="22279" xr:uid="{1770AADE-7B50-4701-BC6F-1B67EE5B6F0A}"/>
    <cellStyle name="40% - Accent5 10 10" xfId="22280" xr:uid="{47E3E211-B6B0-444F-9BC1-587C37680315}"/>
    <cellStyle name="40% - Accent5 10 2" xfId="22281" xr:uid="{57F89332-FC8D-467B-B399-D9E357F2E2D8}"/>
    <cellStyle name="40% - Accent5 10 2 2" xfId="22282" xr:uid="{6B01C6CB-DE08-451A-B147-1567904F9ABD}"/>
    <cellStyle name="40% - Accent5 10 2 2 2" xfId="22283" xr:uid="{DA34A1F3-2699-427F-9701-D88BC67E3E64}"/>
    <cellStyle name="40% - Accent5 10 2 2 2 2" xfId="22284" xr:uid="{4420885F-C902-47C5-B4DF-F23D00823C10}"/>
    <cellStyle name="40% - Accent5 10 2 2 3" xfId="22285" xr:uid="{80568435-45B1-41E9-AF42-2BD385EB20B2}"/>
    <cellStyle name="40% - Accent5 10 2 2 3 2" xfId="22286" xr:uid="{10F533DB-5DF7-49C8-B82B-0B08AA363EC5}"/>
    <cellStyle name="40% - Accent5 10 2 2 4" xfId="22287" xr:uid="{590550E1-3BD3-45D6-A7BD-7063E23D99C5}"/>
    <cellStyle name="40% - Accent5 10 2 3" xfId="22288" xr:uid="{FBCC704E-755D-47FA-9C4B-F58516DB59A7}"/>
    <cellStyle name="40% - Accent5 10 2 3 2" xfId="22289" xr:uid="{B10EF0BE-824D-4430-9BF9-D7157797DC94}"/>
    <cellStyle name="40% - Accent5 10 2 4" xfId="22290" xr:uid="{525A13B9-F714-4CF7-B7A0-83093D6E39C1}"/>
    <cellStyle name="40% - Accent5 10 2 4 2" xfId="22291" xr:uid="{CFE8ECB3-C327-455B-9062-3E937949C2B0}"/>
    <cellStyle name="40% - Accent5 10 2 5" xfId="22292" xr:uid="{58BBA79E-283C-4253-A2FE-868D28F5DD1B}"/>
    <cellStyle name="40% - Accent5 10 2 5 2" xfId="22293" xr:uid="{DAD28303-5A67-42BA-899D-3F6465FF1B07}"/>
    <cellStyle name="40% - Accent5 10 2 6" xfId="22294" xr:uid="{54427AF9-5327-4EEF-992A-430B1D6409B9}"/>
    <cellStyle name="40% - Accent5 10 2 6 2" xfId="22295" xr:uid="{77A6DBC2-B1B8-47C9-BC97-4914A79DC0DB}"/>
    <cellStyle name="40% - Accent5 10 2 7" xfId="22296" xr:uid="{41152E54-FA57-4A98-BB37-AC943A944241}"/>
    <cellStyle name="40% - Accent5 10 2 7 2" xfId="22297" xr:uid="{C61955D7-14BC-437F-B6C0-D3AF694BD29D}"/>
    <cellStyle name="40% - Accent5 10 2 8" xfId="22298" xr:uid="{A8C28A17-3400-400C-8FF1-5AB2D86DF468}"/>
    <cellStyle name="40% - Accent5 10 3" xfId="22299" xr:uid="{7E80A78F-1A22-4A10-A185-C4FCA012DE7F}"/>
    <cellStyle name="40% - Accent5 10 3 2" xfId="22300" xr:uid="{EE8D436C-BF2C-4D00-A9CD-B072C511138C}"/>
    <cellStyle name="40% - Accent5 10 3 2 2" xfId="22301" xr:uid="{FEB445E9-5EB5-4C39-A18A-736DE4EF221C}"/>
    <cellStyle name="40% - Accent5 10 3 2 2 2" xfId="22302" xr:uid="{6907E664-D5B5-4D25-A9B3-73F0C710C325}"/>
    <cellStyle name="40% - Accent5 10 3 2 3" xfId="22303" xr:uid="{E981A76D-44FC-46D7-A4A5-70D3A8ED036D}"/>
    <cellStyle name="40% - Accent5 10 3 2 3 2" xfId="22304" xr:uid="{232513EB-13A8-4DD4-93BC-D614B8A3F077}"/>
    <cellStyle name="40% - Accent5 10 3 2 4" xfId="22305" xr:uid="{4BCC3A4F-55B3-4A28-9819-6D303A790C23}"/>
    <cellStyle name="40% - Accent5 10 3 3" xfId="22306" xr:uid="{0DC1ECDA-4E1D-4000-A415-99931276724B}"/>
    <cellStyle name="40% - Accent5 10 3 3 2" xfId="22307" xr:uid="{24A555FD-8834-4990-80BC-BCC21DEC7BC9}"/>
    <cellStyle name="40% - Accent5 10 3 4" xfId="22308" xr:uid="{C4EBDA3C-56BC-4150-90E7-4C9B098B5421}"/>
    <cellStyle name="40% - Accent5 10 3 4 2" xfId="22309" xr:uid="{66139DEE-2636-4928-A615-9C4C2D3BAD31}"/>
    <cellStyle name="40% - Accent5 10 3 5" xfId="22310" xr:uid="{857698F9-2D15-4194-B7F1-0A2298162657}"/>
    <cellStyle name="40% - Accent5 10 3 5 2" xfId="22311" xr:uid="{C9FE116B-8698-4812-B68B-F244B0AE9213}"/>
    <cellStyle name="40% - Accent5 10 3 6" xfId="22312" xr:uid="{BAC125A4-9A19-40AC-9481-39E513A011A2}"/>
    <cellStyle name="40% - Accent5 10 4" xfId="22313" xr:uid="{92D92171-D9B9-4CAE-A452-0434F8E77C5C}"/>
    <cellStyle name="40% - Accent5 10 4 2" xfId="22314" xr:uid="{2F121EF7-E128-4FBB-AD27-53BE11DE2C97}"/>
    <cellStyle name="40% - Accent5 10 4 2 2" xfId="22315" xr:uid="{D915CB71-C7E9-4906-979B-95B44A645C1F}"/>
    <cellStyle name="40% - Accent5 10 4 3" xfId="22316" xr:uid="{406E9FDC-F19D-4043-9AC8-A7550D138340}"/>
    <cellStyle name="40% - Accent5 10 4 3 2" xfId="22317" xr:uid="{3670AE27-A32D-498D-805B-DAEA2370DFE4}"/>
    <cellStyle name="40% - Accent5 10 4 4" xfId="22318" xr:uid="{9545E298-C2C6-44FB-9F7D-B79E89443BB3}"/>
    <cellStyle name="40% - Accent5 10 5" xfId="22319" xr:uid="{AD434691-8BE3-46FC-8498-0ED28707113C}"/>
    <cellStyle name="40% - Accent5 10 5 2" xfId="22320" xr:uid="{10AFA7D8-477C-47DC-9B5A-CCF5A9AA3DED}"/>
    <cellStyle name="40% - Accent5 10 6" xfId="22321" xr:uid="{B683CA78-0498-4CBA-8E8E-190E405E4576}"/>
    <cellStyle name="40% - Accent5 10 6 2" xfId="22322" xr:uid="{ADE76092-74C5-42E4-8FEE-DA2BF8C935FF}"/>
    <cellStyle name="40% - Accent5 10 7" xfId="22323" xr:uid="{30D3CB18-9BA9-4CDD-8B8D-FBA8E0D64ADE}"/>
    <cellStyle name="40% - Accent5 10 7 2" xfId="22324" xr:uid="{64D06EAD-A9B4-4BB0-9B8E-DE4591A9DD52}"/>
    <cellStyle name="40% - Accent5 10 8" xfId="22325" xr:uid="{8854FBF7-F4E4-45A0-9FD8-C8568D473A8A}"/>
    <cellStyle name="40% - Accent5 10 8 2" xfId="22326" xr:uid="{4B4C9CD1-59AF-455F-8DB0-BBA92F51BBC9}"/>
    <cellStyle name="40% - Accent5 10 9" xfId="22327" xr:uid="{BCD32C73-3359-46CF-9C9F-C501A466569C}"/>
    <cellStyle name="40% - Accent5 10 9 2" xfId="22328" xr:uid="{32223B1C-7BFC-4926-8D9B-B89E3BFBA049}"/>
    <cellStyle name="40% - Accent5 11" xfId="22329" xr:uid="{BC899970-8299-4A30-A3E8-2519AD6E3490}"/>
    <cellStyle name="40% - Accent5 11 10" xfId="22330" xr:uid="{9BA0FEE4-5E61-441B-8985-6B4698662919}"/>
    <cellStyle name="40% - Accent5 11 2" xfId="22331" xr:uid="{C00B4176-51E0-4686-B7C4-79A9C7A67771}"/>
    <cellStyle name="40% - Accent5 11 2 2" xfId="22332" xr:uid="{6ECA8EE8-684E-46DC-A255-A8AC08BF1A07}"/>
    <cellStyle name="40% - Accent5 11 2 2 2" xfId="22333" xr:uid="{F09AD7F5-8B6C-43F8-9DF8-07DFB6F17621}"/>
    <cellStyle name="40% - Accent5 11 2 2 2 2" xfId="22334" xr:uid="{D75AA8ED-ECF3-4179-BC32-F3CC7E6F0A06}"/>
    <cellStyle name="40% - Accent5 11 2 2 3" xfId="22335" xr:uid="{20906C37-4C58-48D1-858D-45CDAA21052D}"/>
    <cellStyle name="40% - Accent5 11 2 2 3 2" xfId="22336" xr:uid="{E0BBE6E3-BEB7-4C8F-89AE-904B337C3DCF}"/>
    <cellStyle name="40% - Accent5 11 2 2 4" xfId="22337" xr:uid="{E1C95A9B-3D68-4535-B062-CE1123BB14EF}"/>
    <cellStyle name="40% - Accent5 11 2 3" xfId="22338" xr:uid="{E2BF1D44-1FD4-4CDE-9BA6-5BF133119A6F}"/>
    <cellStyle name="40% - Accent5 11 2 3 2" xfId="22339" xr:uid="{706937F8-22D6-487B-9CAC-0DACE88792D3}"/>
    <cellStyle name="40% - Accent5 11 2 4" xfId="22340" xr:uid="{4877779C-436D-4EFA-B33B-A5ABDE89410C}"/>
    <cellStyle name="40% - Accent5 11 2 4 2" xfId="22341" xr:uid="{AF61837E-8B7D-4435-9139-0D50CB51774B}"/>
    <cellStyle name="40% - Accent5 11 2 5" xfId="22342" xr:uid="{AA1B3BB7-5F8E-4D7B-9759-760AFE010A97}"/>
    <cellStyle name="40% - Accent5 11 2 5 2" xfId="22343" xr:uid="{B699E245-A5F3-4B2C-9DA5-ED02B82A08C6}"/>
    <cellStyle name="40% - Accent5 11 2 6" xfId="22344" xr:uid="{B0EEE458-972C-4632-A19A-757E4658FE51}"/>
    <cellStyle name="40% - Accent5 11 2 6 2" xfId="22345" xr:uid="{FAAADB48-236F-4A71-93F7-62B714A76111}"/>
    <cellStyle name="40% - Accent5 11 2 7" xfId="22346" xr:uid="{F8498D24-3985-45B9-A0C6-40BE6CF99229}"/>
    <cellStyle name="40% - Accent5 11 2 7 2" xfId="22347" xr:uid="{27525258-A779-4121-8BEC-D51A474BB510}"/>
    <cellStyle name="40% - Accent5 11 2 8" xfId="22348" xr:uid="{B0A05419-2A58-4FA1-8A7A-B0EB574A565B}"/>
    <cellStyle name="40% - Accent5 11 3" xfId="22349" xr:uid="{A733303B-8F2D-407B-9880-370E5AAA5CF4}"/>
    <cellStyle name="40% - Accent5 11 3 2" xfId="22350" xr:uid="{8E804035-C945-4B23-BF16-68BAE11D9F11}"/>
    <cellStyle name="40% - Accent5 11 3 2 2" xfId="22351" xr:uid="{ADED53FA-42E6-4F9D-AED5-BC1206614753}"/>
    <cellStyle name="40% - Accent5 11 3 2 2 2" xfId="22352" xr:uid="{D53A0D25-7392-4761-A71A-49E73B139211}"/>
    <cellStyle name="40% - Accent5 11 3 2 3" xfId="22353" xr:uid="{2EEF435E-9A94-4DE9-B60F-7D4D05AB7672}"/>
    <cellStyle name="40% - Accent5 11 3 2 3 2" xfId="22354" xr:uid="{CC061276-29A7-42A7-AB7E-56F71079D293}"/>
    <cellStyle name="40% - Accent5 11 3 2 4" xfId="22355" xr:uid="{DFEF1F0B-EC9B-4B11-8235-99B8C8F1DFD7}"/>
    <cellStyle name="40% - Accent5 11 3 3" xfId="22356" xr:uid="{6BAABA5F-2579-4FEC-8463-E02C58BD75D2}"/>
    <cellStyle name="40% - Accent5 11 3 3 2" xfId="22357" xr:uid="{4806E41E-CF07-4402-A6F6-BEAAD956505F}"/>
    <cellStyle name="40% - Accent5 11 3 4" xfId="22358" xr:uid="{83920E9A-6D32-43ED-832B-E8CE30D2F142}"/>
    <cellStyle name="40% - Accent5 11 3 4 2" xfId="22359" xr:uid="{6E4A5A4B-28BE-46DA-8326-E5CD1965FADA}"/>
    <cellStyle name="40% - Accent5 11 3 5" xfId="22360" xr:uid="{EC7587CD-4007-46A9-8A42-0D05312F91DE}"/>
    <cellStyle name="40% - Accent5 11 3 5 2" xfId="22361" xr:uid="{D2D245EA-8650-4477-AFB3-65506DD3D62D}"/>
    <cellStyle name="40% - Accent5 11 3 6" xfId="22362" xr:uid="{C312EF23-151B-4636-924B-11D753A39102}"/>
    <cellStyle name="40% - Accent5 11 4" xfId="22363" xr:uid="{CDBF2CB9-3E3E-4DD5-A4D0-45885B932280}"/>
    <cellStyle name="40% - Accent5 11 4 2" xfId="22364" xr:uid="{16DD99D6-1121-4B10-AE57-B56852722D69}"/>
    <cellStyle name="40% - Accent5 11 4 2 2" xfId="22365" xr:uid="{658F1587-4CAB-4A4B-BCC8-8232A49C3A64}"/>
    <cellStyle name="40% - Accent5 11 4 3" xfId="22366" xr:uid="{052836FB-FC73-4D22-8B1B-3CE6449C66DD}"/>
    <cellStyle name="40% - Accent5 11 4 3 2" xfId="22367" xr:uid="{9AFD12A1-AACD-4319-B4B7-290AD25B0B4F}"/>
    <cellStyle name="40% - Accent5 11 4 4" xfId="22368" xr:uid="{EA69332A-EA11-4C34-90DB-75D6B6B63AA1}"/>
    <cellStyle name="40% - Accent5 11 5" xfId="22369" xr:uid="{DA6BDEE5-98A3-459A-A1C3-BDB8F4C61FD3}"/>
    <cellStyle name="40% - Accent5 11 5 2" xfId="22370" xr:uid="{4F61F74E-132A-4794-AEAF-3117EA47CE02}"/>
    <cellStyle name="40% - Accent5 11 6" xfId="22371" xr:uid="{7A2B148A-F23D-4247-A0DC-3921B641F29E}"/>
    <cellStyle name="40% - Accent5 11 6 2" xfId="22372" xr:uid="{72E57E18-0262-48B2-A7C1-0EE26C9C0ABF}"/>
    <cellStyle name="40% - Accent5 11 7" xfId="22373" xr:uid="{E05DC353-BE39-4E2E-BEB9-878719B55712}"/>
    <cellStyle name="40% - Accent5 11 7 2" xfId="22374" xr:uid="{886B3D8B-4092-44D6-9AF5-4BB7BE34924B}"/>
    <cellStyle name="40% - Accent5 11 8" xfId="22375" xr:uid="{5176E470-C135-4D48-BED3-9A92ADEA8383}"/>
    <cellStyle name="40% - Accent5 11 8 2" xfId="22376" xr:uid="{0BAB68EB-CA1A-4525-94DC-D0198FD54F85}"/>
    <cellStyle name="40% - Accent5 11 9" xfId="22377" xr:uid="{0C860378-A882-40F0-BE55-E331DAF8145E}"/>
    <cellStyle name="40% - Accent5 11 9 2" xfId="22378" xr:uid="{2C49EDEF-D7A8-49D5-9EE4-2502456541B6}"/>
    <cellStyle name="40% - Accent5 12" xfId="22379" xr:uid="{ECDBC9F4-60AC-4E91-B351-6C2500511CE4}"/>
    <cellStyle name="40% - Accent5 12 10" xfId="22380" xr:uid="{A462F83E-B8A5-4DE3-9774-E50C8989A046}"/>
    <cellStyle name="40% - Accent5 12 2" xfId="22381" xr:uid="{B8A1E1BD-35EB-4286-93D4-5B2CCF699E43}"/>
    <cellStyle name="40% - Accent5 12 2 2" xfId="22382" xr:uid="{CB712D12-CCC5-424C-9809-B68AC45EF5F5}"/>
    <cellStyle name="40% - Accent5 12 2 2 2" xfId="22383" xr:uid="{6071981B-564B-479B-AFDF-A879D2824170}"/>
    <cellStyle name="40% - Accent5 12 2 2 2 2" xfId="22384" xr:uid="{89F2A57E-051A-49FA-A7E4-0EC3ED128680}"/>
    <cellStyle name="40% - Accent5 12 2 2 3" xfId="22385" xr:uid="{169D0EAF-F526-41C5-BE89-A0CD1B51B494}"/>
    <cellStyle name="40% - Accent5 12 2 2 3 2" xfId="22386" xr:uid="{06447EB1-350E-43BC-897E-BC925DBA440C}"/>
    <cellStyle name="40% - Accent5 12 2 2 4" xfId="22387" xr:uid="{947884FE-092A-48B6-BF43-DB1B3BB65D53}"/>
    <cellStyle name="40% - Accent5 12 2 3" xfId="22388" xr:uid="{B992315F-1785-445F-96C0-699A187075CC}"/>
    <cellStyle name="40% - Accent5 12 2 3 2" xfId="22389" xr:uid="{02BC3EF7-0A62-4581-933A-B54C656826D6}"/>
    <cellStyle name="40% - Accent5 12 2 4" xfId="22390" xr:uid="{6446CE66-3DD5-4321-8732-88DDB59A37C8}"/>
    <cellStyle name="40% - Accent5 12 2 4 2" xfId="22391" xr:uid="{D434EA2D-E4A4-406A-BABE-64FCD0330CBB}"/>
    <cellStyle name="40% - Accent5 12 2 5" xfId="22392" xr:uid="{8C0ADAA8-91EC-4112-BD19-AB6B1FCA4AB6}"/>
    <cellStyle name="40% - Accent5 12 2 5 2" xfId="22393" xr:uid="{175709F7-4BA0-4888-BE38-E7F25DD924D1}"/>
    <cellStyle name="40% - Accent5 12 2 6" xfId="22394" xr:uid="{4018B604-BE4E-4A7F-B0D3-690C2B87A1AB}"/>
    <cellStyle name="40% - Accent5 12 2 6 2" xfId="22395" xr:uid="{B1FA0612-2F49-4139-8E3A-8EE476C93E7C}"/>
    <cellStyle name="40% - Accent5 12 2 7" xfId="22396" xr:uid="{D8AC47C0-077D-4ECE-B3D0-A951DEF73A4D}"/>
    <cellStyle name="40% - Accent5 12 2 7 2" xfId="22397" xr:uid="{39533C0A-D01B-4115-8006-FE65197B5C26}"/>
    <cellStyle name="40% - Accent5 12 2 8" xfId="22398" xr:uid="{D4B1A4F6-D611-4EF9-B35A-249C16C95ED0}"/>
    <cellStyle name="40% - Accent5 12 3" xfId="22399" xr:uid="{B9C3C06E-5851-4BBB-9E4D-9B26849403BA}"/>
    <cellStyle name="40% - Accent5 12 3 2" xfId="22400" xr:uid="{7E285799-8D3A-4415-9D7B-0E93ECE8F29B}"/>
    <cellStyle name="40% - Accent5 12 3 2 2" xfId="22401" xr:uid="{BB3F4370-5623-4B3F-A18E-4FB360D03513}"/>
    <cellStyle name="40% - Accent5 12 3 2 2 2" xfId="22402" xr:uid="{206CF9D8-B5DB-4664-964B-F15C8B904F44}"/>
    <cellStyle name="40% - Accent5 12 3 2 3" xfId="22403" xr:uid="{0D76A042-5FC8-4AF9-906F-D603D58860D0}"/>
    <cellStyle name="40% - Accent5 12 3 2 3 2" xfId="22404" xr:uid="{DB060AF0-66FE-4EBA-B937-F8565997C9E6}"/>
    <cellStyle name="40% - Accent5 12 3 2 4" xfId="22405" xr:uid="{A8F15F1C-66A4-4369-AEF6-80AC03C9917E}"/>
    <cellStyle name="40% - Accent5 12 3 3" xfId="22406" xr:uid="{D520ED82-73B1-46C8-A224-8ACE01DF8B9A}"/>
    <cellStyle name="40% - Accent5 12 3 3 2" xfId="22407" xr:uid="{F437F7F5-18C1-46CC-817D-CD4C80584FD5}"/>
    <cellStyle name="40% - Accent5 12 3 4" xfId="22408" xr:uid="{9CF869DD-45FE-4184-93C2-19EA2931BDD2}"/>
    <cellStyle name="40% - Accent5 12 3 4 2" xfId="22409" xr:uid="{642DCE03-2FEE-4E3E-829D-0D9DE9F44405}"/>
    <cellStyle name="40% - Accent5 12 3 5" xfId="22410" xr:uid="{89B5D0D0-FB76-4E40-8282-B5154B767255}"/>
    <cellStyle name="40% - Accent5 12 3 5 2" xfId="22411" xr:uid="{2A008612-17C6-4B79-9AF9-C987935A4E3E}"/>
    <cellStyle name="40% - Accent5 12 3 6" xfId="22412" xr:uid="{EDFAA04C-9E58-4141-87D1-C6A8F9BE6218}"/>
    <cellStyle name="40% - Accent5 12 4" xfId="22413" xr:uid="{6150870B-E8DA-4DBF-A39F-AA9E32E4C52B}"/>
    <cellStyle name="40% - Accent5 12 4 2" xfId="22414" xr:uid="{6CD54F31-707D-4428-9B55-3FED94F5B12B}"/>
    <cellStyle name="40% - Accent5 12 4 2 2" xfId="22415" xr:uid="{97ED087D-0533-444E-8B53-2539339B6DB3}"/>
    <cellStyle name="40% - Accent5 12 4 3" xfId="22416" xr:uid="{C0165B27-B1AD-4D0C-AB0F-432F5F0A9CCE}"/>
    <cellStyle name="40% - Accent5 12 4 3 2" xfId="22417" xr:uid="{A48C2C70-0295-4591-9589-EB0274CBDC87}"/>
    <cellStyle name="40% - Accent5 12 4 4" xfId="22418" xr:uid="{7FFC1899-E15C-4C7D-B8DC-B14AD3FC3637}"/>
    <cellStyle name="40% - Accent5 12 5" xfId="22419" xr:uid="{5A088735-D41A-4031-A366-88A68EC4F6E0}"/>
    <cellStyle name="40% - Accent5 12 5 2" xfId="22420" xr:uid="{8B526DBA-AC89-4B94-A8CB-0BA4D7CA28E8}"/>
    <cellStyle name="40% - Accent5 12 6" xfId="22421" xr:uid="{3FD90DF5-B12E-42F6-8E3B-933DBDAFA450}"/>
    <cellStyle name="40% - Accent5 12 6 2" xfId="22422" xr:uid="{D8AA643B-2318-45D1-A080-9B071A17D07E}"/>
    <cellStyle name="40% - Accent5 12 7" xfId="22423" xr:uid="{F1BCDC02-52BC-41D2-9BA6-CDEB2E6B8B20}"/>
    <cellStyle name="40% - Accent5 12 7 2" xfId="22424" xr:uid="{44BC4F11-574D-43B1-8D07-A77815084A43}"/>
    <cellStyle name="40% - Accent5 12 8" xfId="22425" xr:uid="{C9D9DDD2-A1E0-4D26-A465-512C9A21A2DE}"/>
    <cellStyle name="40% - Accent5 12 8 2" xfId="22426" xr:uid="{8F1E73AF-05FA-495F-9330-6AF9D1D1B3F4}"/>
    <cellStyle name="40% - Accent5 12 9" xfId="22427" xr:uid="{186A0645-145F-4896-B11A-E52F1E5936A5}"/>
    <cellStyle name="40% - Accent5 12 9 2" xfId="22428" xr:uid="{82133CF0-C223-4E2C-8CC3-0CBACED5927E}"/>
    <cellStyle name="40% - Accent5 13" xfId="22429" xr:uid="{682FBC11-BEFB-416E-BDA8-50C4F94D7B3F}"/>
    <cellStyle name="40% - Accent5 13 10" xfId="22430" xr:uid="{703F5F66-373A-41BC-A776-FA039180DF16}"/>
    <cellStyle name="40% - Accent5 13 2" xfId="22431" xr:uid="{E0C25C51-E3A7-4D44-893F-32C00BA4637D}"/>
    <cellStyle name="40% - Accent5 13 2 2" xfId="22432" xr:uid="{B0EDFE7D-AAD3-4AFB-9DF2-5FE11EB39726}"/>
    <cellStyle name="40% - Accent5 13 2 2 2" xfId="22433" xr:uid="{CD68B4DD-F779-487B-B53D-5EF8EFE2D8E7}"/>
    <cellStyle name="40% - Accent5 13 2 2 2 2" xfId="22434" xr:uid="{DDB48213-1898-4014-BCB7-49A4A21260F0}"/>
    <cellStyle name="40% - Accent5 13 2 2 3" xfId="22435" xr:uid="{3B8FE384-5438-42A5-964D-1C447ADE0A65}"/>
    <cellStyle name="40% - Accent5 13 2 2 3 2" xfId="22436" xr:uid="{63BBE128-E792-4870-A672-FEADCCE24339}"/>
    <cellStyle name="40% - Accent5 13 2 2 4" xfId="22437" xr:uid="{F169F739-BFDC-4B82-806F-77C5DABBA329}"/>
    <cellStyle name="40% - Accent5 13 2 3" xfId="22438" xr:uid="{62C24D2C-0B51-41D4-A10D-5D14B700B105}"/>
    <cellStyle name="40% - Accent5 13 2 3 2" xfId="22439" xr:uid="{87D7BB89-11AC-4920-8326-230AAAB12101}"/>
    <cellStyle name="40% - Accent5 13 2 4" xfId="22440" xr:uid="{F64B7962-9EF6-4360-BBEA-2DDB7C026EAF}"/>
    <cellStyle name="40% - Accent5 13 2 4 2" xfId="22441" xr:uid="{A3EDD11A-FC9A-46C2-BBB5-CF5ACE9C7AAB}"/>
    <cellStyle name="40% - Accent5 13 2 5" xfId="22442" xr:uid="{0FE49A5B-9E32-4A15-AE5C-C5D53653A46C}"/>
    <cellStyle name="40% - Accent5 13 2 5 2" xfId="22443" xr:uid="{6A7546A5-9A4F-4BAB-AA8E-0D4DA7F36533}"/>
    <cellStyle name="40% - Accent5 13 2 6" xfId="22444" xr:uid="{2E43043D-3F61-4425-8B04-DA64417D6789}"/>
    <cellStyle name="40% - Accent5 13 2 6 2" xfId="22445" xr:uid="{CC7D22A3-8987-4E31-BB2E-5A423379C0D7}"/>
    <cellStyle name="40% - Accent5 13 2 7" xfId="22446" xr:uid="{804C7BA2-8A28-4C25-9CB1-1AF1D81731E8}"/>
    <cellStyle name="40% - Accent5 13 2 7 2" xfId="22447" xr:uid="{710FA244-0E4E-405A-89E6-BEF321C98030}"/>
    <cellStyle name="40% - Accent5 13 2 8" xfId="22448" xr:uid="{9DC36110-28AF-4D98-83CD-DA86625F7EC5}"/>
    <cellStyle name="40% - Accent5 13 3" xfId="22449" xr:uid="{E8949D27-6E21-4D13-B899-0C36043B0006}"/>
    <cellStyle name="40% - Accent5 13 3 2" xfId="22450" xr:uid="{CAD24071-ACA4-411A-B5CB-2D4BA935B7CF}"/>
    <cellStyle name="40% - Accent5 13 3 2 2" xfId="22451" xr:uid="{044163D4-D348-4F61-8B12-0CD56CD69B11}"/>
    <cellStyle name="40% - Accent5 13 3 2 2 2" xfId="22452" xr:uid="{55180FE8-FF6D-4B32-A966-C130CE6922F2}"/>
    <cellStyle name="40% - Accent5 13 3 2 3" xfId="22453" xr:uid="{DD3C8C7C-ABD4-453E-BC21-5CED10F16728}"/>
    <cellStyle name="40% - Accent5 13 3 2 3 2" xfId="22454" xr:uid="{C31E45DB-7380-4B41-80FA-EE6197A9BDF9}"/>
    <cellStyle name="40% - Accent5 13 3 2 4" xfId="22455" xr:uid="{9D8BB9A0-92CD-4E5B-81B6-D15A1D030683}"/>
    <cellStyle name="40% - Accent5 13 3 3" xfId="22456" xr:uid="{6ADDE0C8-E20A-4F26-91AC-28A21ED3A8CD}"/>
    <cellStyle name="40% - Accent5 13 3 3 2" xfId="22457" xr:uid="{1FBF1728-44AB-408F-A873-6AB0B4F2142C}"/>
    <cellStyle name="40% - Accent5 13 3 4" xfId="22458" xr:uid="{63E49376-2F33-4332-81C0-DE38D8A4A4CA}"/>
    <cellStyle name="40% - Accent5 13 3 4 2" xfId="22459" xr:uid="{9CDC5906-9B1D-4AE9-B86A-58CC0EFD1A40}"/>
    <cellStyle name="40% - Accent5 13 3 5" xfId="22460" xr:uid="{1479E6C1-06B5-4CDB-8602-0D31FEC9A50A}"/>
    <cellStyle name="40% - Accent5 13 3 5 2" xfId="22461" xr:uid="{8E9F6C61-D0F0-4EC7-B914-197B3AB72646}"/>
    <cellStyle name="40% - Accent5 13 3 6" xfId="22462" xr:uid="{5B0CCB8B-DC80-47FE-8A55-3614DDDC2A22}"/>
    <cellStyle name="40% - Accent5 13 4" xfId="22463" xr:uid="{B7D6394E-6602-4DF1-AEEE-D848983A8B22}"/>
    <cellStyle name="40% - Accent5 13 4 2" xfId="22464" xr:uid="{164199A8-B91D-4FBC-9FBD-AFB3C7819C9B}"/>
    <cellStyle name="40% - Accent5 13 4 2 2" xfId="22465" xr:uid="{EE5518F3-10A0-4E41-B9E8-77A323F7E62E}"/>
    <cellStyle name="40% - Accent5 13 4 3" xfId="22466" xr:uid="{8E44DCE6-E55C-4804-8AF1-7B95D177064C}"/>
    <cellStyle name="40% - Accent5 13 4 3 2" xfId="22467" xr:uid="{8F4EBF2D-D048-4C59-A0D0-39FDF1AD15EC}"/>
    <cellStyle name="40% - Accent5 13 4 4" xfId="22468" xr:uid="{77123A1A-B2F3-4DBE-B88B-AFFF009DB0AC}"/>
    <cellStyle name="40% - Accent5 13 5" xfId="22469" xr:uid="{A6D2FBDA-B090-4FE5-896E-41CA8790435F}"/>
    <cellStyle name="40% - Accent5 13 5 2" xfId="22470" xr:uid="{22DC68F2-36BB-4E89-A94C-FDFB4BB79F84}"/>
    <cellStyle name="40% - Accent5 13 6" xfId="22471" xr:uid="{F2205F4B-4182-44C9-AFD6-8C0C0A38FF18}"/>
    <cellStyle name="40% - Accent5 13 6 2" xfId="22472" xr:uid="{C9C69683-EFF8-41E1-A3A6-1AF0E2FEF220}"/>
    <cellStyle name="40% - Accent5 13 7" xfId="22473" xr:uid="{F44FCE72-B1F8-4D1E-B4CB-CECE16E308CB}"/>
    <cellStyle name="40% - Accent5 13 7 2" xfId="22474" xr:uid="{33713625-1D3B-47D2-AFE8-AE1D2B0A17DE}"/>
    <cellStyle name="40% - Accent5 13 8" xfId="22475" xr:uid="{1A243306-745D-4CB0-BFC5-D1A91E406E4F}"/>
    <cellStyle name="40% - Accent5 13 8 2" xfId="22476" xr:uid="{A0BA1E78-65FB-417E-8C63-AEB7750A9815}"/>
    <cellStyle name="40% - Accent5 13 9" xfId="22477" xr:uid="{007DDE7C-B8D6-4DE8-B4C4-38D05B1949AC}"/>
    <cellStyle name="40% - Accent5 13 9 2" xfId="22478" xr:uid="{D7A43F2E-B1AA-4CF9-A50A-DFEBCB7899BE}"/>
    <cellStyle name="40% - Accent5 14" xfId="22479" xr:uid="{E050C5AD-742B-4AA6-9928-0D6A04865B9E}"/>
    <cellStyle name="40% - Accent5 14 10" xfId="22480" xr:uid="{03C9085E-1C53-483A-BACB-C355D1653698}"/>
    <cellStyle name="40% - Accent5 14 2" xfId="22481" xr:uid="{78FBB5A8-0509-4EC1-81C7-29CC8772112F}"/>
    <cellStyle name="40% - Accent5 14 2 2" xfId="22482" xr:uid="{4C3301B6-8C4F-49C8-A5F0-67C7C442DE40}"/>
    <cellStyle name="40% - Accent5 14 2 2 2" xfId="22483" xr:uid="{A55EAF14-3971-42E7-A25F-6FF6C3C3BF5B}"/>
    <cellStyle name="40% - Accent5 14 2 2 2 2" xfId="22484" xr:uid="{CB6992C0-C084-4A18-91CC-014BE0EA1EF5}"/>
    <cellStyle name="40% - Accent5 14 2 2 3" xfId="22485" xr:uid="{7F90C1C6-0D5C-4007-A42E-4EBFD0FF0775}"/>
    <cellStyle name="40% - Accent5 14 2 2 3 2" xfId="22486" xr:uid="{A24F1C11-C8E1-4495-A7A8-CE8D260B7880}"/>
    <cellStyle name="40% - Accent5 14 2 2 4" xfId="22487" xr:uid="{AB632753-E860-4FCA-BEDC-809465E2FCA3}"/>
    <cellStyle name="40% - Accent5 14 2 3" xfId="22488" xr:uid="{0C28AF86-5861-44FC-9CBF-3E770C137CEE}"/>
    <cellStyle name="40% - Accent5 14 2 3 2" xfId="22489" xr:uid="{D5CCD346-93C1-4935-99E9-496B0F1018AA}"/>
    <cellStyle name="40% - Accent5 14 2 4" xfId="22490" xr:uid="{CBEE9121-1433-4A13-8CE0-8CE6125CF187}"/>
    <cellStyle name="40% - Accent5 14 2 4 2" xfId="22491" xr:uid="{3ADE3752-0A17-48DC-AD02-A10E50AA53CC}"/>
    <cellStyle name="40% - Accent5 14 2 5" xfId="22492" xr:uid="{FDB7E855-14BC-4FE9-8C6F-D3C78CE546CA}"/>
    <cellStyle name="40% - Accent5 14 2 5 2" xfId="22493" xr:uid="{D1251538-63A4-463F-BED4-767F7F571311}"/>
    <cellStyle name="40% - Accent5 14 2 6" xfId="22494" xr:uid="{CF7E69F6-FB84-4D68-ABD2-97F4D71842E7}"/>
    <cellStyle name="40% - Accent5 14 2 6 2" xfId="22495" xr:uid="{1DDFEDF5-7AF6-4F0A-8DF4-5CF920389E88}"/>
    <cellStyle name="40% - Accent5 14 2 7" xfId="22496" xr:uid="{62B40A3B-5624-4754-8D81-49EC445C1061}"/>
    <cellStyle name="40% - Accent5 14 2 7 2" xfId="22497" xr:uid="{66AA27DD-3647-4798-93E1-0588423F6E83}"/>
    <cellStyle name="40% - Accent5 14 2 8" xfId="22498" xr:uid="{9CC2E09F-CB72-4D1E-B63C-CE5AB24C7DDC}"/>
    <cellStyle name="40% - Accent5 14 3" xfId="22499" xr:uid="{3B642A9C-0DEB-4F32-B0BB-ABD358C6C87F}"/>
    <cellStyle name="40% - Accent5 14 3 2" xfId="22500" xr:uid="{A71D3A27-7C70-4825-8B2C-7FC9C6AD93B4}"/>
    <cellStyle name="40% - Accent5 14 3 2 2" xfId="22501" xr:uid="{AFE74FA0-54C9-44A7-BDA1-C90FFC298E29}"/>
    <cellStyle name="40% - Accent5 14 3 2 2 2" xfId="22502" xr:uid="{F5E77BC0-68DD-4BE9-8DC6-04B5498DAD1B}"/>
    <cellStyle name="40% - Accent5 14 3 2 3" xfId="22503" xr:uid="{41CF7B72-C676-4205-979B-59BFF70F9870}"/>
    <cellStyle name="40% - Accent5 14 3 2 3 2" xfId="22504" xr:uid="{1682C732-0B50-4CAB-B538-6ECEC80F0A20}"/>
    <cellStyle name="40% - Accent5 14 3 2 4" xfId="22505" xr:uid="{1692F029-2163-410C-8E3E-B1C9F857F7B1}"/>
    <cellStyle name="40% - Accent5 14 3 3" xfId="22506" xr:uid="{BBFFA407-415C-499B-A262-25FE581293B6}"/>
    <cellStyle name="40% - Accent5 14 3 3 2" xfId="22507" xr:uid="{D43D5C8A-C595-49C2-9FAB-E60D0C6EDF29}"/>
    <cellStyle name="40% - Accent5 14 3 4" xfId="22508" xr:uid="{39B77CE5-C800-4D36-B940-40237B18A5F6}"/>
    <cellStyle name="40% - Accent5 14 3 4 2" xfId="22509" xr:uid="{FCC1C416-78F3-4FE5-8A7D-8C24BD8B5BFB}"/>
    <cellStyle name="40% - Accent5 14 3 5" xfId="22510" xr:uid="{E72743C3-9AE2-4CDD-A119-60816427DCA7}"/>
    <cellStyle name="40% - Accent5 14 3 5 2" xfId="22511" xr:uid="{477BBBC7-06C8-433E-90A7-5D5E76F14665}"/>
    <cellStyle name="40% - Accent5 14 3 6" xfId="22512" xr:uid="{9431291B-357B-499F-A8C8-816CE9D99013}"/>
    <cellStyle name="40% - Accent5 14 4" xfId="22513" xr:uid="{164870F0-81F7-4F03-9283-6F68205F159E}"/>
    <cellStyle name="40% - Accent5 14 4 2" xfId="22514" xr:uid="{93828674-E64F-4582-BB0E-55C894781502}"/>
    <cellStyle name="40% - Accent5 14 4 2 2" xfId="22515" xr:uid="{B5FF5B65-84B8-4A10-903F-0B433A685390}"/>
    <cellStyle name="40% - Accent5 14 4 3" xfId="22516" xr:uid="{4ADB4CE4-DD89-46FB-BC69-FBD2EC27F9D6}"/>
    <cellStyle name="40% - Accent5 14 4 3 2" xfId="22517" xr:uid="{8CD0230E-F0CC-4884-81E1-81AE09F84BFE}"/>
    <cellStyle name="40% - Accent5 14 4 4" xfId="22518" xr:uid="{6F8A4317-73DB-4D5B-9E9B-EB566C17953A}"/>
    <cellStyle name="40% - Accent5 14 5" xfId="22519" xr:uid="{E1127693-646B-488D-BBDA-F35326E99AB6}"/>
    <cellStyle name="40% - Accent5 14 5 2" xfId="22520" xr:uid="{FB013E93-27ED-4ECC-B9F6-29D012770999}"/>
    <cellStyle name="40% - Accent5 14 6" xfId="22521" xr:uid="{72187245-AA01-4F57-B477-C4E5D5702FCF}"/>
    <cellStyle name="40% - Accent5 14 6 2" xfId="22522" xr:uid="{F30A6311-DD01-41F4-AAB6-4DA49048EC98}"/>
    <cellStyle name="40% - Accent5 14 7" xfId="22523" xr:uid="{F1CB8FA2-914F-41D8-801E-97303E052DAF}"/>
    <cellStyle name="40% - Accent5 14 7 2" xfId="22524" xr:uid="{FB2F8DD5-17AF-4BAE-A9ED-7387172AB8F3}"/>
    <cellStyle name="40% - Accent5 14 8" xfId="22525" xr:uid="{F1234234-5A59-4CE7-B7C3-2BAC7D23EE18}"/>
    <cellStyle name="40% - Accent5 14 8 2" xfId="22526" xr:uid="{E5C4695C-CE95-4C24-A4E5-553EC99747FA}"/>
    <cellStyle name="40% - Accent5 14 9" xfId="22527" xr:uid="{C7901436-3F4A-4D33-9949-C6C5C6E82C60}"/>
    <cellStyle name="40% - Accent5 14 9 2" xfId="22528" xr:uid="{783A0CAE-02A0-4A35-B6B1-5629CD5FC5BE}"/>
    <cellStyle name="40% - Accent5 15" xfId="22529" xr:uid="{F516E6D7-E27A-48F8-8252-ABAA6CFEB2F3}"/>
    <cellStyle name="40% - Accent5 15 10" xfId="22530" xr:uid="{82C6675B-8D09-49ED-87C0-46D0E62E9922}"/>
    <cellStyle name="40% - Accent5 15 2" xfId="22531" xr:uid="{4F414091-54A4-4550-A193-9AC9CA1EFA3A}"/>
    <cellStyle name="40% - Accent5 15 2 2" xfId="22532" xr:uid="{AB931B8C-40E7-4942-8CFF-92E067729708}"/>
    <cellStyle name="40% - Accent5 15 2 2 2" xfId="22533" xr:uid="{5E09266D-364F-43AD-88B2-721086F6F330}"/>
    <cellStyle name="40% - Accent5 15 2 2 2 2" xfId="22534" xr:uid="{AAFD0F82-59D5-4B33-8B19-4F5EC871C59C}"/>
    <cellStyle name="40% - Accent5 15 2 2 3" xfId="22535" xr:uid="{ACAA8E18-4278-48E5-93AA-532E7840B825}"/>
    <cellStyle name="40% - Accent5 15 2 2 3 2" xfId="22536" xr:uid="{3CC1726E-86C4-44D6-9F5D-8A49FD16DC9D}"/>
    <cellStyle name="40% - Accent5 15 2 2 4" xfId="22537" xr:uid="{41528DF3-C119-4688-AB5A-870D69CD4BAF}"/>
    <cellStyle name="40% - Accent5 15 2 3" xfId="22538" xr:uid="{38372985-BF16-4FF7-A738-A5958E618221}"/>
    <cellStyle name="40% - Accent5 15 2 3 2" xfId="22539" xr:uid="{B429EE2E-7414-48AD-9D44-08C0C3F221B7}"/>
    <cellStyle name="40% - Accent5 15 2 4" xfId="22540" xr:uid="{8E32E34B-F198-484A-9F8D-F08C26C1171A}"/>
    <cellStyle name="40% - Accent5 15 2 4 2" xfId="22541" xr:uid="{69098C30-666D-42F4-8DD4-77A0EE32859A}"/>
    <cellStyle name="40% - Accent5 15 2 5" xfId="22542" xr:uid="{B18B6668-A6AA-43D1-85B8-0C6536D216D0}"/>
    <cellStyle name="40% - Accent5 15 2 5 2" xfId="22543" xr:uid="{60931E61-C5A7-494E-88EE-CB65DDEC5E0C}"/>
    <cellStyle name="40% - Accent5 15 2 6" xfId="22544" xr:uid="{729B90BD-31BB-4498-928F-05D4D2C69C7E}"/>
    <cellStyle name="40% - Accent5 15 2 6 2" xfId="22545" xr:uid="{ABF8F28E-A10A-4091-B740-ABCF4BA26BBE}"/>
    <cellStyle name="40% - Accent5 15 2 7" xfId="22546" xr:uid="{E76C39C4-7595-4E0E-8BDE-E743F538D0B1}"/>
    <cellStyle name="40% - Accent5 15 2 7 2" xfId="22547" xr:uid="{1DDF4BCC-84E5-40F0-B08B-B39B3282D2D1}"/>
    <cellStyle name="40% - Accent5 15 2 8" xfId="22548" xr:uid="{BFDA2DA1-8122-49B2-AE9B-084399897B3C}"/>
    <cellStyle name="40% - Accent5 15 3" xfId="22549" xr:uid="{36BC5F6B-EF77-48DA-A219-D25923295CE4}"/>
    <cellStyle name="40% - Accent5 15 3 2" xfId="22550" xr:uid="{7EA61678-35EE-4696-B77E-945FC672ED1C}"/>
    <cellStyle name="40% - Accent5 15 3 2 2" xfId="22551" xr:uid="{FACA4AC0-3E20-4302-A622-8C29AF3E567B}"/>
    <cellStyle name="40% - Accent5 15 3 2 2 2" xfId="22552" xr:uid="{FA6E905B-1EB3-48A9-B2A7-583A1B55B599}"/>
    <cellStyle name="40% - Accent5 15 3 2 3" xfId="22553" xr:uid="{F79D5754-27E2-4E0E-A02F-B1F6354B416F}"/>
    <cellStyle name="40% - Accent5 15 3 2 3 2" xfId="22554" xr:uid="{B4463786-67F9-45DB-BAD4-3CE56FCBB034}"/>
    <cellStyle name="40% - Accent5 15 3 2 4" xfId="22555" xr:uid="{0D2D6704-5F05-422C-93E4-61379870F160}"/>
    <cellStyle name="40% - Accent5 15 3 3" xfId="22556" xr:uid="{DC6D1AFF-333B-4E05-9A8D-51105DD01420}"/>
    <cellStyle name="40% - Accent5 15 3 3 2" xfId="22557" xr:uid="{690F5F2C-2616-4C4D-A6AB-75D7355E164C}"/>
    <cellStyle name="40% - Accent5 15 3 4" xfId="22558" xr:uid="{5845481C-C315-467C-9DF2-6B2156821AC6}"/>
    <cellStyle name="40% - Accent5 15 3 4 2" xfId="22559" xr:uid="{89461F24-631B-4E2D-90FE-F764B34AAA66}"/>
    <cellStyle name="40% - Accent5 15 3 5" xfId="22560" xr:uid="{3DD13300-1806-469B-AA86-DE3F9F80312F}"/>
    <cellStyle name="40% - Accent5 15 3 5 2" xfId="22561" xr:uid="{B247789F-4D58-4F29-A4C9-5D04D6E99EEF}"/>
    <cellStyle name="40% - Accent5 15 3 6" xfId="22562" xr:uid="{84FAF914-3819-44A5-B8AC-B08645D97EF6}"/>
    <cellStyle name="40% - Accent5 15 4" xfId="22563" xr:uid="{1F107FDF-56A9-47C1-82E3-E5822261D693}"/>
    <cellStyle name="40% - Accent5 15 4 2" xfId="22564" xr:uid="{DD16EF34-673C-44AA-B5D1-264C56FF9BB7}"/>
    <cellStyle name="40% - Accent5 15 4 2 2" xfId="22565" xr:uid="{699134FD-12E2-4FD5-92BF-40719B14220C}"/>
    <cellStyle name="40% - Accent5 15 4 3" xfId="22566" xr:uid="{D1C3F5FF-B238-4554-A483-2393128DFCDA}"/>
    <cellStyle name="40% - Accent5 15 4 3 2" xfId="22567" xr:uid="{979FC2FF-7F7E-4A81-BBD1-773F761F97A2}"/>
    <cellStyle name="40% - Accent5 15 4 4" xfId="22568" xr:uid="{E604D1D6-5E3C-4B77-8FCA-40CA94EED3F3}"/>
    <cellStyle name="40% - Accent5 15 5" xfId="22569" xr:uid="{A3C3D7D6-2A99-4FED-A681-8B67B2555366}"/>
    <cellStyle name="40% - Accent5 15 5 2" xfId="22570" xr:uid="{29280DB6-73F2-46F0-93DA-60E00521CD4A}"/>
    <cellStyle name="40% - Accent5 15 6" xfId="22571" xr:uid="{D94D5210-8656-423D-BF87-622D3281FC83}"/>
    <cellStyle name="40% - Accent5 15 6 2" xfId="22572" xr:uid="{C4D9A6A5-3A36-429E-A28A-21EB6EBFDF4F}"/>
    <cellStyle name="40% - Accent5 15 7" xfId="22573" xr:uid="{708AAD39-0C64-42CD-AA94-E91A581EC83E}"/>
    <cellStyle name="40% - Accent5 15 7 2" xfId="22574" xr:uid="{6C4821E7-0BBF-4C8F-BDF5-B6B0242A7656}"/>
    <cellStyle name="40% - Accent5 15 8" xfId="22575" xr:uid="{18F291FE-3578-4A24-9767-A7FB961BA5C1}"/>
    <cellStyle name="40% - Accent5 15 8 2" xfId="22576" xr:uid="{F752160F-E3D6-4EF9-8070-3967C05FAC52}"/>
    <cellStyle name="40% - Accent5 15 9" xfId="22577" xr:uid="{132D2170-B6CE-43B3-BDEB-389DCC44F99B}"/>
    <cellStyle name="40% - Accent5 15 9 2" xfId="22578" xr:uid="{2637590F-6821-48C1-AFEF-946B472AA5B8}"/>
    <cellStyle name="40% - Accent5 16" xfId="22579" xr:uid="{9AAFB016-F76A-4026-925C-2872AD731002}"/>
    <cellStyle name="40% - Accent5 16 10" xfId="22580" xr:uid="{EB12BD93-915A-4632-AC15-CB5A7C4F65EB}"/>
    <cellStyle name="40% - Accent5 16 2" xfId="22581" xr:uid="{499E5205-2F63-45EF-8284-3FB4820A61A1}"/>
    <cellStyle name="40% - Accent5 16 2 2" xfId="22582" xr:uid="{44C535F1-544E-4E5C-B417-A43CD5F0CEED}"/>
    <cellStyle name="40% - Accent5 16 2 2 2" xfId="22583" xr:uid="{E8B8FF3C-AE82-4123-853A-A7710F5E82AB}"/>
    <cellStyle name="40% - Accent5 16 2 2 2 2" xfId="22584" xr:uid="{9DBB5C82-05E9-490E-9C96-3EC5A9E58AD9}"/>
    <cellStyle name="40% - Accent5 16 2 2 3" xfId="22585" xr:uid="{F3160BF6-2FEB-49A1-9418-164DB8DB34E6}"/>
    <cellStyle name="40% - Accent5 16 2 2 3 2" xfId="22586" xr:uid="{AD7FB213-B85D-487A-9796-E205AF3608E8}"/>
    <cellStyle name="40% - Accent5 16 2 2 4" xfId="22587" xr:uid="{7F31D9AC-2137-440C-901C-408FAB872E42}"/>
    <cellStyle name="40% - Accent5 16 2 3" xfId="22588" xr:uid="{F7D80DE3-B92C-427A-8554-5B3ADE6B285C}"/>
    <cellStyle name="40% - Accent5 16 2 3 2" xfId="22589" xr:uid="{A7A9E48F-865A-4771-B5FC-2488209D7FD9}"/>
    <cellStyle name="40% - Accent5 16 2 4" xfId="22590" xr:uid="{10A08E49-4EFE-46EF-8966-67EBEC5F8768}"/>
    <cellStyle name="40% - Accent5 16 2 4 2" xfId="22591" xr:uid="{3E50CD17-B43A-40D9-8E24-173E73DF0081}"/>
    <cellStyle name="40% - Accent5 16 2 5" xfId="22592" xr:uid="{BF2871CB-29DD-43DD-B883-AE498FC56210}"/>
    <cellStyle name="40% - Accent5 16 2 5 2" xfId="22593" xr:uid="{14F94763-8009-42EC-871E-B9D163B2DA40}"/>
    <cellStyle name="40% - Accent5 16 2 6" xfId="22594" xr:uid="{D511B46E-EE0B-466C-879E-DE57597CC6D4}"/>
    <cellStyle name="40% - Accent5 16 2 6 2" xfId="22595" xr:uid="{68A4F6BB-5FEA-4306-9582-990CFE5A5B66}"/>
    <cellStyle name="40% - Accent5 16 2 7" xfId="22596" xr:uid="{54412D8F-71A7-4E8F-9B2E-0A4F67FF9ECC}"/>
    <cellStyle name="40% - Accent5 16 2 7 2" xfId="22597" xr:uid="{768D43EE-276E-414B-8E23-1DFDF629AB65}"/>
    <cellStyle name="40% - Accent5 16 2 8" xfId="22598" xr:uid="{75668FBE-7E02-437C-8805-D201A63A14AC}"/>
    <cellStyle name="40% - Accent5 16 3" xfId="22599" xr:uid="{6F056816-555A-46E6-82D3-47C4BFCFC23C}"/>
    <cellStyle name="40% - Accent5 16 3 2" xfId="22600" xr:uid="{C3A1086B-E261-4F98-9424-0E238841F491}"/>
    <cellStyle name="40% - Accent5 16 3 2 2" xfId="22601" xr:uid="{6E500C60-5C61-4F54-BA2D-4720E015E3D7}"/>
    <cellStyle name="40% - Accent5 16 3 2 2 2" xfId="22602" xr:uid="{32F96CE7-8FC7-4881-B190-CEE12AC9FC97}"/>
    <cellStyle name="40% - Accent5 16 3 2 3" xfId="22603" xr:uid="{8D2DDBA7-51D6-4D8C-B600-A0A399A6DDDB}"/>
    <cellStyle name="40% - Accent5 16 3 2 3 2" xfId="22604" xr:uid="{95F72C69-67D7-4177-8DB5-D56BA4690F6B}"/>
    <cellStyle name="40% - Accent5 16 3 2 4" xfId="22605" xr:uid="{9977BE36-9943-46A9-BA2D-42F4591040FF}"/>
    <cellStyle name="40% - Accent5 16 3 3" xfId="22606" xr:uid="{D65CB7FA-FEF1-403E-A355-EE9ABD0028D6}"/>
    <cellStyle name="40% - Accent5 16 3 3 2" xfId="22607" xr:uid="{25C807F7-FDAF-4AEC-B6BB-C7E206E6BC1D}"/>
    <cellStyle name="40% - Accent5 16 3 4" xfId="22608" xr:uid="{AC116381-505E-4A23-A891-5993F9C3A7D8}"/>
    <cellStyle name="40% - Accent5 16 3 4 2" xfId="22609" xr:uid="{BDEE25AE-C618-4A79-A920-7E0708E24B50}"/>
    <cellStyle name="40% - Accent5 16 3 5" xfId="22610" xr:uid="{54936110-F3AD-4C4E-A5EA-E1A29F7FE4D9}"/>
    <cellStyle name="40% - Accent5 16 3 5 2" xfId="22611" xr:uid="{BAE6FBA2-FB3B-4BAB-8146-EE6B2184FC9C}"/>
    <cellStyle name="40% - Accent5 16 3 6" xfId="22612" xr:uid="{B9D8CA20-4A6E-4C08-9AD8-8CDBCA78D8E9}"/>
    <cellStyle name="40% - Accent5 16 4" xfId="22613" xr:uid="{693BF921-6EE0-4149-A3BA-A4A70621EDD4}"/>
    <cellStyle name="40% - Accent5 16 4 2" xfId="22614" xr:uid="{5C6998DC-084F-4501-8059-95106008AEF8}"/>
    <cellStyle name="40% - Accent5 16 4 2 2" xfId="22615" xr:uid="{AFCD255A-D818-4A6C-BF44-F88EC4D5CA6A}"/>
    <cellStyle name="40% - Accent5 16 4 3" xfId="22616" xr:uid="{5F6955C4-38BA-419F-989E-6F5327CA7330}"/>
    <cellStyle name="40% - Accent5 16 4 3 2" xfId="22617" xr:uid="{D84C25CE-8E8B-45E7-A4EC-D3C54E392649}"/>
    <cellStyle name="40% - Accent5 16 4 4" xfId="22618" xr:uid="{208CABCF-F4BE-4572-B1DD-BB5E24B1E73D}"/>
    <cellStyle name="40% - Accent5 16 5" xfId="22619" xr:uid="{9175F9C5-3A5D-43F5-BEE1-C7B3FBA1994D}"/>
    <cellStyle name="40% - Accent5 16 5 2" xfId="22620" xr:uid="{6883B794-E21D-459E-98E7-1C5D4B0928E5}"/>
    <cellStyle name="40% - Accent5 16 6" xfId="22621" xr:uid="{ECB6423B-6C67-47B0-974E-C1BF1B6BF4EE}"/>
    <cellStyle name="40% - Accent5 16 6 2" xfId="22622" xr:uid="{BD084212-4343-42CB-8A96-777655441DE0}"/>
    <cellStyle name="40% - Accent5 16 7" xfId="22623" xr:uid="{01CECC18-358E-4F46-8B1C-99BCAACED9EC}"/>
    <cellStyle name="40% - Accent5 16 7 2" xfId="22624" xr:uid="{75F6A334-2DB8-488F-93CC-E6A2369195ED}"/>
    <cellStyle name="40% - Accent5 16 8" xfId="22625" xr:uid="{6AB10F45-3468-465D-B829-65B4CC3D9719}"/>
    <cellStyle name="40% - Accent5 16 8 2" xfId="22626" xr:uid="{13806D9C-6D8E-4D50-A983-78207C3EDFDE}"/>
    <cellStyle name="40% - Accent5 16 9" xfId="22627" xr:uid="{6F577074-5331-4AD6-9616-0EE5AA91098D}"/>
    <cellStyle name="40% - Accent5 16 9 2" xfId="22628" xr:uid="{89D67F04-30D9-4B50-AB43-D7A73373730B}"/>
    <cellStyle name="40% - Accent5 17" xfId="22629" xr:uid="{64F20852-04A2-472A-9566-DC2D8477E5A3}"/>
    <cellStyle name="40% - Accent5 17 2" xfId="22630" xr:uid="{65A5DFDB-524D-4980-9EB3-0C6978558363}"/>
    <cellStyle name="40% - Accent5 17 2 2" xfId="22631" xr:uid="{85F24713-CC4F-40AC-A425-137C5DC331D2}"/>
    <cellStyle name="40% - Accent5 17 2 2 2" xfId="22632" xr:uid="{01D5EBD9-FC96-4A67-84A6-8CC896FEA226}"/>
    <cellStyle name="40% - Accent5 17 2 3" xfId="22633" xr:uid="{C3BB3A9B-8EDF-4535-BA6F-0BA8AD0CF9C5}"/>
    <cellStyle name="40% - Accent5 17 2 3 2" xfId="22634" xr:uid="{4F921408-C852-43AD-B297-56A28B49B8DD}"/>
    <cellStyle name="40% - Accent5 17 2 4" xfId="22635" xr:uid="{E1318DBF-0F18-4247-A567-176FF42C2606}"/>
    <cellStyle name="40% - Accent5 17 2 4 2" xfId="22636" xr:uid="{FB630059-530E-4F1B-83A6-805D5CEFCECD}"/>
    <cellStyle name="40% - Accent5 17 2 5" xfId="22637" xr:uid="{334030CE-FB84-4B55-BC18-4CB722D66145}"/>
    <cellStyle name="40% - Accent5 17 2 5 2" xfId="22638" xr:uid="{049F49F8-AE5A-494E-BD6D-1285C04AA681}"/>
    <cellStyle name="40% - Accent5 17 2 6" xfId="22639" xr:uid="{571F21D3-8442-4D07-BBBD-B06A976A04BF}"/>
    <cellStyle name="40% - Accent5 17 3" xfId="22640" xr:uid="{BB3E9744-E399-4699-A5FA-4FFFE585619A}"/>
    <cellStyle name="40% - Accent5 17 3 2" xfId="22641" xr:uid="{6368480F-D4B9-45D3-A62F-F109BE879964}"/>
    <cellStyle name="40% - Accent5 17 4" xfId="22642" xr:uid="{F4899AF3-4D54-47D8-9CEE-C51B326E72CF}"/>
    <cellStyle name="40% - Accent5 17 4 2" xfId="22643" xr:uid="{4D2B7C77-291E-45C7-8F67-A27872829DA7}"/>
    <cellStyle name="40% - Accent5 17 5" xfId="22644" xr:uid="{FBC196EF-ED06-488E-8DAF-BFF2244B8FA2}"/>
    <cellStyle name="40% - Accent5 17 5 2" xfId="22645" xr:uid="{C3058AFD-CB9E-48A9-BEE5-E52054E37720}"/>
    <cellStyle name="40% - Accent5 17 6" xfId="22646" xr:uid="{0C81876C-3BD1-4520-BC6D-493F0A73BD88}"/>
    <cellStyle name="40% - Accent5 17 6 2" xfId="22647" xr:uid="{F351FFFD-820B-4237-BC60-F954CC8DDA8C}"/>
    <cellStyle name="40% - Accent5 17 7" xfId="22648" xr:uid="{8A3A6099-5E21-40AE-B87B-1EDB7DE13340}"/>
    <cellStyle name="40% - Accent5 17 7 2" xfId="22649" xr:uid="{78E110AE-7E7C-49FA-A01A-70012883D48E}"/>
    <cellStyle name="40% - Accent5 17 8" xfId="22650" xr:uid="{87B7EA7E-D794-4C84-B715-3BEE52EC1ACD}"/>
    <cellStyle name="40% - Accent5 18" xfId="22651" xr:uid="{50750B3E-C64E-4159-9502-8465339EE4CA}"/>
    <cellStyle name="40% - Accent5 18 2" xfId="22652" xr:uid="{5DA9108E-2A7B-4635-8237-4F90A8757EB2}"/>
    <cellStyle name="40% - Accent5 18 2 2" xfId="22653" xr:uid="{78EC7ACC-FBEF-4271-BC98-0C482A4F2558}"/>
    <cellStyle name="40% - Accent5 18 2 2 2" xfId="22654" xr:uid="{6D5AB15D-6527-4D04-A878-E8B5801A427C}"/>
    <cellStyle name="40% - Accent5 18 2 3" xfId="22655" xr:uid="{F2C46FCB-BC8C-4F4B-B238-4DC8CBD91DD9}"/>
    <cellStyle name="40% - Accent5 18 2 3 2" xfId="22656" xr:uid="{DFEA1DDC-09CE-4157-9DF6-BC066BEE216C}"/>
    <cellStyle name="40% - Accent5 18 2 4" xfId="22657" xr:uid="{278EC2B4-65BC-46E5-A7BE-9BC73CDE51F1}"/>
    <cellStyle name="40% - Accent5 18 3" xfId="22658" xr:uid="{517D4314-B45C-4BC4-9C53-C37386F1486C}"/>
    <cellStyle name="40% - Accent5 18 3 2" xfId="22659" xr:uid="{703BFFC8-14D9-4169-8408-63E2856AA9C1}"/>
    <cellStyle name="40% - Accent5 18 4" xfId="22660" xr:uid="{60F4CE77-FBF1-4A32-881B-D101027FA468}"/>
    <cellStyle name="40% - Accent5 18 4 2" xfId="22661" xr:uid="{120B53E6-39F1-443B-A296-088E9EF68B24}"/>
    <cellStyle name="40% - Accent5 18 5" xfId="22662" xr:uid="{AE92956C-65DE-4EEF-84C5-7C0EFC7EE646}"/>
    <cellStyle name="40% - Accent5 18 5 2" xfId="22663" xr:uid="{0130E59E-1274-439F-BA66-A8BD6F940C91}"/>
    <cellStyle name="40% - Accent5 18 6" xfId="22664" xr:uid="{612B45A7-E8B1-41DB-B310-FB71540CB8D6}"/>
    <cellStyle name="40% - Accent5 18 6 2" xfId="22665" xr:uid="{EEA32122-DF2E-4349-BF96-D0E7DD1FFC6E}"/>
    <cellStyle name="40% - Accent5 18 7" xfId="22666" xr:uid="{E0F37CC7-A4A2-422B-8841-7B398D3E019E}"/>
    <cellStyle name="40% - Accent5 18 7 2" xfId="22667" xr:uid="{D4B64494-089A-451A-80DF-8B4AA60E0813}"/>
    <cellStyle name="40% - Accent5 18 8" xfId="22668" xr:uid="{77286EBF-46C1-463D-868E-6289CADFBA93}"/>
    <cellStyle name="40% - Accent5 19" xfId="22669" xr:uid="{BB257FFA-9BC2-4000-9315-A5B35492A4EB}"/>
    <cellStyle name="40% - Accent5 19 2" xfId="22670" xr:uid="{79BB36F1-7488-4651-9256-7C744D245805}"/>
    <cellStyle name="40% - Accent5 19 2 2" xfId="22671" xr:uid="{EBD8759F-752D-4493-9952-C5E7D775EAF9}"/>
    <cellStyle name="40% - Accent5 19 3" xfId="22672" xr:uid="{59D0EB4F-0713-4C44-BAD1-644DFBF615C4}"/>
    <cellStyle name="40% - Accent5 19 3 2" xfId="22673" xr:uid="{E095D6C3-08A4-4760-88DA-57D3A3F01DB1}"/>
    <cellStyle name="40% - Accent5 19 4" xfId="22674" xr:uid="{5FE0BFDE-D891-4EBC-99DA-727721713195}"/>
    <cellStyle name="40% - Accent5 19 4 2" xfId="22675" xr:uid="{610D04BB-EEBD-4942-8C21-5FBBDB2B0576}"/>
    <cellStyle name="40% - Accent5 19 5" xfId="22676" xr:uid="{3C57D53B-B574-42B9-A9B6-A51C10E96828}"/>
    <cellStyle name="40% - Accent5 19 5 2" xfId="22677" xr:uid="{EE927DCA-5903-425C-BC0F-65B24D552061}"/>
    <cellStyle name="40% - Accent5 19 6" xfId="22678" xr:uid="{80C9D5D9-195D-4163-81AF-4AC564B03BA8}"/>
    <cellStyle name="40% - Accent5 19 6 2" xfId="22679" xr:uid="{6B426155-8DBF-4DD2-8DA9-B6781BFF47FB}"/>
    <cellStyle name="40% - Accent5 19 7" xfId="22680" xr:uid="{D030038B-B583-4D00-91B1-BFF37CCDA685}"/>
    <cellStyle name="40% - Accent5 2" xfId="22681" xr:uid="{7BB038AE-73C1-4DD0-9BA8-187C332C795C}"/>
    <cellStyle name="40% - Accent5 2 10" xfId="22682" xr:uid="{314C4D76-23D9-4AC5-97BF-D39B6E3E2DE3}"/>
    <cellStyle name="40% - Accent5 2 10 2" xfId="22683" xr:uid="{EFF5545C-5CBF-4F8F-BAF7-B38EE3D5FADB}"/>
    <cellStyle name="40% - Accent5 2 11" xfId="22684" xr:uid="{FA73D81E-2BA3-43BF-A72A-C82D8DE4E126}"/>
    <cellStyle name="40% - Accent5 2 11 2" xfId="22685" xr:uid="{824095E6-847A-4C46-875E-E45B8C0F8A0D}"/>
    <cellStyle name="40% - Accent5 2 12" xfId="22686" xr:uid="{0D48028C-98A6-4DDB-AF20-7AF49FD54C6F}"/>
    <cellStyle name="40% - Accent5 2 12 2" xfId="22687" xr:uid="{46E0682A-6A23-4CF8-9783-41E5F365EB72}"/>
    <cellStyle name="40% - Accent5 2 13" xfId="22688" xr:uid="{0E6898F5-48B8-48A1-8260-2354B7754884}"/>
    <cellStyle name="40% - Accent5 2 13 2" xfId="22689" xr:uid="{105E45FE-EA1A-4A39-8454-EB44C54BD990}"/>
    <cellStyle name="40% - Accent5 2 14" xfId="22690" xr:uid="{0840EC50-CC02-4B0C-8794-E20FA8F46897}"/>
    <cellStyle name="40% - Accent5 2 14 2" xfId="22691" xr:uid="{9B299A2B-D606-4FA1-B03C-1974628C0E39}"/>
    <cellStyle name="40% - Accent5 2 15" xfId="22692" xr:uid="{36F4EFBB-FE30-4AEA-9D67-7F21EB3DCB37}"/>
    <cellStyle name="40% - Accent5 2 15 2" xfId="22693" xr:uid="{EF0FD4CF-CB0F-4C97-8539-FFEC5D053451}"/>
    <cellStyle name="40% - Accent5 2 16" xfId="22694" xr:uid="{E7B6329F-5BC7-4769-A6A3-3B76CC6AFBD6}"/>
    <cellStyle name="40% - Accent5 2 17" xfId="22695" xr:uid="{2A04C552-B345-4A30-8DCC-FCE15F0DC9E5}"/>
    <cellStyle name="40% - Accent5 2 2" xfId="22696" xr:uid="{0B9485BC-5B26-4BDE-B267-4C5CBCEBFAED}"/>
    <cellStyle name="40% - Accent5 2 2 10" xfId="22697" xr:uid="{879924D8-BF7E-441B-839F-F6406B7C5FD7}"/>
    <cellStyle name="40% - Accent5 2 2 10 2" xfId="22698" xr:uid="{CC26C42E-EAF4-4821-850A-335719309D4D}"/>
    <cellStyle name="40% - Accent5 2 2 11" xfId="22699" xr:uid="{78E1DC30-88A6-4EEA-8005-E906D7AE5953}"/>
    <cellStyle name="40% - Accent5 2 2 11 2" xfId="22700" xr:uid="{AEA47267-C45C-4932-ACEF-FE94ADA2846D}"/>
    <cellStyle name="40% - Accent5 2 2 12" xfId="22701" xr:uid="{ED97C9B2-2AD6-4677-A272-B0659F6FC023}"/>
    <cellStyle name="40% - Accent5 2 2 2" xfId="22702" xr:uid="{0B600C6A-DFD7-4292-92A0-15A2A4D60C71}"/>
    <cellStyle name="40% - Accent5 2 2 2 10" xfId="22703" xr:uid="{86C9992F-DDBA-4844-BAC8-3AF5FA0EEB94}"/>
    <cellStyle name="40% - Accent5 2 2 2 2" xfId="22704" xr:uid="{D71A89C7-B82B-4C94-AC32-9E730786380C}"/>
    <cellStyle name="40% - Accent5 2 2 2 2 2" xfId="22705" xr:uid="{1D11A49A-B23F-4B67-BFEF-7BFB5358B77F}"/>
    <cellStyle name="40% - Accent5 2 2 2 2 2 2" xfId="22706" xr:uid="{DA394B6A-295A-4B4E-B3CC-68F0F274CA96}"/>
    <cellStyle name="40% - Accent5 2 2 2 2 2 2 2" xfId="22707" xr:uid="{34896848-4D74-4F76-8377-FA2DAFCB7BA1}"/>
    <cellStyle name="40% - Accent5 2 2 2 2 2 3" xfId="22708" xr:uid="{AF43A5DA-680F-41D7-B7F3-3886DD032628}"/>
    <cellStyle name="40% - Accent5 2 2 2 2 2 3 2" xfId="22709" xr:uid="{CE774F4E-47AF-473F-9736-77B7C8DF658B}"/>
    <cellStyle name="40% - Accent5 2 2 2 2 2 4" xfId="22710" xr:uid="{B2F1355E-6C25-4F9E-AED7-4BC6E759AEEA}"/>
    <cellStyle name="40% - Accent5 2 2 2 2 3" xfId="22711" xr:uid="{B83412B1-C823-4F95-A4F4-06D0CD51BE23}"/>
    <cellStyle name="40% - Accent5 2 2 2 2 3 2" xfId="22712" xr:uid="{216814B3-CD89-4D0A-B8AF-9C3D6D77F5C6}"/>
    <cellStyle name="40% - Accent5 2 2 2 2 4" xfId="22713" xr:uid="{B23189F4-D7F2-450A-87C1-6B874232B6F9}"/>
    <cellStyle name="40% - Accent5 2 2 2 2 4 2" xfId="22714" xr:uid="{C0E46140-C8C6-4DCD-8031-DCA385BBDB20}"/>
    <cellStyle name="40% - Accent5 2 2 2 2 5" xfId="22715" xr:uid="{BC3A8A46-8B82-4706-87C9-C9B3A0F385AD}"/>
    <cellStyle name="40% - Accent5 2 2 2 2 5 2" xfId="22716" xr:uid="{74BC58F2-42BB-4715-8A8A-1098692F5F29}"/>
    <cellStyle name="40% - Accent5 2 2 2 2 6" xfId="22717" xr:uid="{3843D517-70CA-4C83-8B9E-B76BE6E3502A}"/>
    <cellStyle name="40% - Accent5 2 2 2 3" xfId="22718" xr:uid="{7A25B734-3E5A-4476-BE11-1974A1938133}"/>
    <cellStyle name="40% - Accent5 2 2 2 3 2" xfId="22719" xr:uid="{F772DE6A-8668-4105-9E7F-7ECBF77D643D}"/>
    <cellStyle name="40% - Accent5 2 2 2 3 2 2" xfId="22720" xr:uid="{FD1DB261-6735-4AA4-A833-BFB085A25CD2}"/>
    <cellStyle name="40% - Accent5 2 2 2 3 2 2 2" xfId="22721" xr:uid="{4918320B-9077-467E-80AD-69F0A844A438}"/>
    <cellStyle name="40% - Accent5 2 2 2 3 2 3" xfId="22722" xr:uid="{19C85C6C-1D5A-4306-B2C1-FCC560A19C3C}"/>
    <cellStyle name="40% - Accent5 2 2 2 3 2 3 2" xfId="22723" xr:uid="{A592F358-7DC4-436A-958A-42E56B3C5647}"/>
    <cellStyle name="40% - Accent5 2 2 2 3 2 4" xfId="22724" xr:uid="{7DBE6BE8-C514-43F1-A267-55570EF2D613}"/>
    <cellStyle name="40% - Accent5 2 2 2 3 3" xfId="22725" xr:uid="{403A58B1-8156-4EC6-BC27-0C27E1868E92}"/>
    <cellStyle name="40% - Accent5 2 2 2 3 3 2" xfId="22726" xr:uid="{9648B0F6-9F25-44CC-A0CC-2EF7871C59A7}"/>
    <cellStyle name="40% - Accent5 2 2 2 3 4" xfId="22727" xr:uid="{9BABBF3F-0B2C-4C3E-BE78-A396041618AC}"/>
    <cellStyle name="40% - Accent5 2 2 2 3 4 2" xfId="22728" xr:uid="{A31A8465-C656-4DB1-8F80-D4C192483ADD}"/>
    <cellStyle name="40% - Accent5 2 2 2 3 5" xfId="22729" xr:uid="{D8EDEECC-C7A6-496A-B9F7-FE39CEF81E59}"/>
    <cellStyle name="40% - Accent5 2 2 2 3 5 2" xfId="22730" xr:uid="{928C5036-A0E9-4BCD-943C-2A263EAD8D24}"/>
    <cellStyle name="40% - Accent5 2 2 2 3 6" xfId="22731" xr:uid="{BE53B6AA-88D1-4C20-96D3-BDFD146EF0B4}"/>
    <cellStyle name="40% - Accent5 2 2 2 4" xfId="22732" xr:uid="{59EDF78E-E1DF-4A54-8BFF-B48ACE8D6FE6}"/>
    <cellStyle name="40% - Accent5 2 2 2 4 2" xfId="22733" xr:uid="{2860C4D9-80CB-4952-A85D-8E319B1E39B4}"/>
    <cellStyle name="40% - Accent5 2 2 2 4 2 2" xfId="22734" xr:uid="{BC49A48F-D0F9-481D-958E-BD6F45C5AFCB}"/>
    <cellStyle name="40% - Accent5 2 2 2 4 3" xfId="22735" xr:uid="{2811A5F3-63FA-409C-9628-7D8915CA17EB}"/>
    <cellStyle name="40% - Accent5 2 2 2 4 3 2" xfId="22736" xr:uid="{AE6FED1F-F887-41D3-AD9E-5FA786F5404C}"/>
    <cellStyle name="40% - Accent5 2 2 2 4 4" xfId="22737" xr:uid="{3D1CADAC-0595-4087-B06E-2FFEEF069145}"/>
    <cellStyle name="40% - Accent5 2 2 2 5" xfId="22738" xr:uid="{2B563264-2F4B-4405-B32D-2370870D08E6}"/>
    <cellStyle name="40% - Accent5 2 2 2 5 2" xfId="22739" xr:uid="{04B7BC5C-5CE8-4E1A-809C-6ABF8DF5F319}"/>
    <cellStyle name="40% - Accent5 2 2 2 6" xfId="22740" xr:uid="{67070C5A-20EE-4779-A5C3-6E8F153745D1}"/>
    <cellStyle name="40% - Accent5 2 2 2 6 2" xfId="22741" xr:uid="{6961CFDF-7AFA-4760-81CE-A9658AE81326}"/>
    <cellStyle name="40% - Accent5 2 2 2 7" xfId="22742" xr:uid="{546C4E7E-A4C1-4E84-AE22-FE9E259818F7}"/>
    <cellStyle name="40% - Accent5 2 2 2 7 2" xfId="22743" xr:uid="{65916E00-3E42-4084-A74A-22AB6073373E}"/>
    <cellStyle name="40% - Accent5 2 2 2 8" xfId="22744" xr:uid="{E5A583B2-9766-4736-97C2-588E622BC367}"/>
    <cellStyle name="40% - Accent5 2 2 2 8 2" xfId="22745" xr:uid="{691E0B0B-913D-45B4-A775-508346A52015}"/>
    <cellStyle name="40% - Accent5 2 2 2 9" xfId="22746" xr:uid="{D6116D6A-FA06-4251-B55B-68D2FC7F53C3}"/>
    <cellStyle name="40% - Accent5 2 2 2 9 2" xfId="22747" xr:uid="{1A6B498E-0790-44C0-883A-A50066CDB799}"/>
    <cellStyle name="40% - Accent5 2 2 3" xfId="22748" xr:uid="{4162E335-34DD-42F4-9BF5-DC70893C9F27}"/>
    <cellStyle name="40% - Accent5 2 2 3 2" xfId="22749" xr:uid="{35DCABB7-C071-4998-978C-154101B00C7E}"/>
    <cellStyle name="40% - Accent5 2 2 3 2 2" xfId="22750" xr:uid="{1519E4C8-A3D9-496A-BF49-4D53B65C918E}"/>
    <cellStyle name="40% - Accent5 2 2 3 2 2 2" xfId="22751" xr:uid="{5EF93143-EDB3-4CC7-A313-F36C7E8B8D31}"/>
    <cellStyle name="40% - Accent5 2 2 3 2 2 2 2" xfId="22752" xr:uid="{18528FB6-338F-45CE-A5AF-D72B081B6238}"/>
    <cellStyle name="40% - Accent5 2 2 3 2 2 3" xfId="22753" xr:uid="{523ECC8D-47A5-492B-B337-BD787502048B}"/>
    <cellStyle name="40% - Accent5 2 2 3 2 2 3 2" xfId="22754" xr:uid="{49E9ABC3-1283-43D3-8EA9-298C87911BE6}"/>
    <cellStyle name="40% - Accent5 2 2 3 2 2 4" xfId="22755" xr:uid="{2C8E4659-C358-4749-9093-404046C1E999}"/>
    <cellStyle name="40% - Accent5 2 2 3 2 3" xfId="22756" xr:uid="{B40C3690-B219-4E29-81AC-2EF16D817524}"/>
    <cellStyle name="40% - Accent5 2 2 3 2 3 2" xfId="22757" xr:uid="{3BE8D889-BC59-4B17-A541-34AC691F48F9}"/>
    <cellStyle name="40% - Accent5 2 2 3 2 4" xfId="22758" xr:uid="{9065533D-1834-49F4-84B1-58EB71EE57C9}"/>
    <cellStyle name="40% - Accent5 2 2 3 2 4 2" xfId="22759" xr:uid="{9CDC7D6E-38B6-45F4-8AA9-45A1B6AA0A20}"/>
    <cellStyle name="40% - Accent5 2 2 3 2 5" xfId="22760" xr:uid="{8056059C-0DE8-45F9-A9C6-8B0BC6B5FD55}"/>
    <cellStyle name="40% - Accent5 2 2 3 2 5 2" xfId="22761" xr:uid="{CE512265-5392-4B2A-9E85-AB779C96273A}"/>
    <cellStyle name="40% - Accent5 2 2 3 2 6" xfId="22762" xr:uid="{07D7C904-0A3D-4601-9C35-D22F1CDDD64D}"/>
    <cellStyle name="40% - Accent5 2 2 3 3" xfId="22763" xr:uid="{93FAF64F-89F3-4341-96FA-1A128773E05C}"/>
    <cellStyle name="40% - Accent5 2 2 3 3 2" xfId="22764" xr:uid="{96E132FC-ADA2-4804-A226-FED45105B2D2}"/>
    <cellStyle name="40% - Accent5 2 2 3 3 2 2" xfId="22765" xr:uid="{3B3EFF2A-6C5D-4E2E-99B8-C2A62BB87613}"/>
    <cellStyle name="40% - Accent5 2 2 3 3 2 2 2" xfId="22766" xr:uid="{195266EE-279B-4D96-9512-E05051E4B41E}"/>
    <cellStyle name="40% - Accent5 2 2 3 3 2 3" xfId="22767" xr:uid="{7AEF00AC-F99E-48E3-960D-9BEB0F37B0EA}"/>
    <cellStyle name="40% - Accent5 2 2 3 3 2 3 2" xfId="22768" xr:uid="{993BC83D-F0F2-44E3-B5BA-6814D418AFCA}"/>
    <cellStyle name="40% - Accent5 2 2 3 3 2 4" xfId="22769" xr:uid="{FADD4211-2073-4609-999F-F4D5613BDD62}"/>
    <cellStyle name="40% - Accent5 2 2 3 3 3" xfId="22770" xr:uid="{011CC614-05CF-49BA-A45B-BCCE559E77A4}"/>
    <cellStyle name="40% - Accent5 2 2 3 3 3 2" xfId="22771" xr:uid="{854C0BDF-F83A-441E-B9E3-4F8A78345554}"/>
    <cellStyle name="40% - Accent5 2 2 3 3 4" xfId="22772" xr:uid="{8506ADC3-0DA0-4E01-9B3C-62F82266BD0B}"/>
    <cellStyle name="40% - Accent5 2 2 3 3 4 2" xfId="22773" xr:uid="{C04C8C0F-D186-4F78-8556-71C0DC3FDF04}"/>
    <cellStyle name="40% - Accent5 2 2 3 3 5" xfId="22774" xr:uid="{01840C7B-7DB8-4434-A4EF-DBF2E99B8237}"/>
    <cellStyle name="40% - Accent5 2 2 3 3 5 2" xfId="22775" xr:uid="{C96A412B-1EF9-474F-A2D4-1408DAA81D7C}"/>
    <cellStyle name="40% - Accent5 2 2 3 3 6" xfId="22776" xr:uid="{FC0D0EDE-73D4-4539-89E7-42E941A2CBB9}"/>
    <cellStyle name="40% - Accent5 2 2 3 4" xfId="22777" xr:uid="{A18325DC-82D9-4A56-A42C-5F85B84D0D1F}"/>
    <cellStyle name="40% - Accent5 2 2 3 4 2" xfId="22778" xr:uid="{0652AD98-B3D7-4107-AC8F-6ED0ADE74EBC}"/>
    <cellStyle name="40% - Accent5 2 2 3 4 2 2" xfId="22779" xr:uid="{346DA627-AA9D-4C10-B010-C06DB832165F}"/>
    <cellStyle name="40% - Accent5 2 2 3 4 3" xfId="22780" xr:uid="{49D27E89-238E-4A2E-A9CF-C34332C24168}"/>
    <cellStyle name="40% - Accent5 2 2 3 4 3 2" xfId="22781" xr:uid="{C1212C93-4408-4B54-9C92-27E1958FB75F}"/>
    <cellStyle name="40% - Accent5 2 2 3 4 4" xfId="22782" xr:uid="{0987296E-4E1C-4F3D-8EA3-A79257765908}"/>
    <cellStyle name="40% - Accent5 2 2 3 5" xfId="22783" xr:uid="{F3101FF1-6833-426A-910C-CCB8E5B77914}"/>
    <cellStyle name="40% - Accent5 2 2 3 5 2" xfId="22784" xr:uid="{97474ED7-5BFA-4F76-AE2E-FA28783ED208}"/>
    <cellStyle name="40% - Accent5 2 2 3 6" xfId="22785" xr:uid="{0DC06A78-30F5-471C-B22D-735FCDCB2F83}"/>
    <cellStyle name="40% - Accent5 2 2 3 6 2" xfId="22786" xr:uid="{A6567FB8-51D8-4EAE-8F2D-B75C2E6027EE}"/>
    <cellStyle name="40% - Accent5 2 2 3 7" xfId="22787" xr:uid="{034F8127-8DCC-4882-B8FD-04D505FFAC77}"/>
    <cellStyle name="40% - Accent5 2 2 3 7 2" xfId="22788" xr:uid="{153365A1-1827-4712-BD15-EA87FC2AC3C3}"/>
    <cellStyle name="40% - Accent5 2 2 3 8" xfId="22789" xr:uid="{047CA070-8263-4F57-B8EB-3E110EAE2041}"/>
    <cellStyle name="40% - Accent5 2 2 4" xfId="22790" xr:uid="{19219C9E-CC73-4E72-98D2-A2963CDCC40D}"/>
    <cellStyle name="40% - Accent5 2 2 4 2" xfId="22791" xr:uid="{AC703E77-A941-49F0-B2D3-5607E76B8D59}"/>
    <cellStyle name="40% - Accent5 2 2 4 2 2" xfId="22792" xr:uid="{DF1A8AFB-AD1A-42AC-959F-22F6FD83DC78}"/>
    <cellStyle name="40% - Accent5 2 2 4 2 2 2" xfId="22793" xr:uid="{B9DEA6DE-B0B1-490E-8180-4434AD8983FA}"/>
    <cellStyle name="40% - Accent5 2 2 4 2 3" xfId="22794" xr:uid="{553398F4-227B-4D0E-B1A7-1F114BB241CE}"/>
    <cellStyle name="40% - Accent5 2 2 4 2 3 2" xfId="22795" xr:uid="{5ECF0FE5-FC6D-445D-92CD-97675BF494B1}"/>
    <cellStyle name="40% - Accent5 2 2 4 2 4" xfId="22796" xr:uid="{103950F1-7F96-44AD-B29E-43275B3C362A}"/>
    <cellStyle name="40% - Accent5 2 2 4 3" xfId="22797" xr:uid="{ECA36CAD-4E26-46CA-B831-CDD28332AC83}"/>
    <cellStyle name="40% - Accent5 2 2 4 3 2" xfId="22798" xr:uid="{48F1B222-22C9-4614-A381-A3BE1F31F2F3}"/>
    <cellStyle name="40% - Accent5 2 2 4 4" xfId="22799" xr:uid="{BB2F34D4-586C-4F0D-9D23-66DE42495EFF}"/>
    <cellStyle name="40% - Accent5 2 2 4 4 2" xfId="22800" xr:uid="{5B94B8A6-2AB3-4896-82D6-25682EF0E037}"/>
    <cellStyle name="40% - Accent5 2 2 4 5" xfId="22801" xr:uid="{11150F0F-38F0-4521-A736-9723AD5C7BFB}"/>
    <cellStyle name="40% - Accent5 2 2 4 5 2" xfId="22802" xr:uid="{34CBFE0D-C4B8-4095-B30C-4EEF26159A54}"/>
    <cellStyle name="40% - Accent5 2 2 4 6" xfId="22803" xr:uid="{61C0B5FE-AFB9-44D1-9E7A-9EBC7B68C17C}"/>
    <cellStyle name="40% - Accent5 2 2 5" xfId="22804" xr:uid="{FB7697AD-2D71-44A8-A181-B0736A618C3D}"/>
    <cellStyle name="40% - Accent5 2 2 5 2" xfId="22805" xr:uid="{415FDC6D-AE84-4260-807D-4F5488EAA79E}"/>
    <cellStyle name="40% - Accent5 2 2 5 2 2" xfId="22806" xr:uid="{5313E7F8-4067-4E61-86F3-2D3A5B9B313D}"/>
    <cellStyle name="40% - Accent5 2 2 5 2 2 2" xfId="22807" xr:uid="{3E135318-2CA3-411D-BED1-E4A062CF5F67}"/>
    <cellStyle name="40% - Accent5 2 2 5 2 3" xfId="22808" xr:uid="{A0CD587C-534B-4A81-AB38-8F358B52D446}"/>
    <cellStyle name="40% - Accent5 2 2 5 2 3 2" xfId="22809" xr:uid="{D9D40C73-7053-4F40-A964-790CA195F881}"/>
    <cellStyle name="40% - Accent5 2 2 5 2 4" xfId="22810" xr:uid="{BB1E26C0-2609-46AC-959C-DAD1155FE725}"/>
    <cellStyle name="40% - Accent5 2 2 5 3" xfId="22811" xr:uid="{CE34768F-59EB-4F10-9720-189568EF5645}"/>
    <cellStyle name="40% - Accent5 2 2 5 3 2" xfId="22812" xr:uid="{1B8F4E14-7A5A-40E7-9791-6FD922C45876}"/>
    <cellStyle name="40% - Accent5 2 2 5 4" xfId="22813" xr:uid="{229ED764-6B5B-4717-AC21-6B27BD1B1E60}"/>
    <cellStyle name="40% - Accent5 2 2 5 4 2" xfId="22814" xr:uid="{BF600D7E-2262-4517-BAC1-42F4C75A9A6A}"/>
    <cellStyle name="40% - Accent5 2 2 5 5" xfId="22815" xr:uid="{28CE0BC4-80B9-49A6-919B-4E6C02685503}"/>
    <cellStyle name="40% - Accent5 2 2 5 5 2" xfId="22816" xr:uid="{2EBA3AD6-D432-4CBD-A70B-91E692CA4012}"/>
    <cellStyle name="40% - Accent5 2 2 5 6" xfId="22817" xr:uid="{681C90E7-FAA3-4D86-A307-1A9E327E1035}"/>
    <cellStyle name="40% - Accent5 2 2 6" xfId="22818" xr:uid="{C1C93F1C-B967-4DB7-B18E-2F0071E0873E}"/>
    <cellStyle name="40% - Accent5 2 2 6 2" xfId="22819" xr:uid="{BBE8396D-AC9A-4587-A054-1A00AC4BC906}"/>
    <cellStyle name="40% - Accent5 2 2 6 2 2" xfId="22820" xr:uid="{FBCAAD7E-0E49-496E-97FB-084EF28E716E}"/>
    <cellStyle name="40% - Accent5 2 2 6 3" xfId="22821" xr:uid="{7ACDE32C-99F0-454A-9E49-253EDA8EB764}"/>
    <cellStyle name="40% - Accent5 2 2 6 3 2" xfId="22822" xr:uid="{AB9C0532-F55E-4701-886E-3DD7A4A9FDD0}"/>
    <cellStyle name="40% - Accent5 2 2 6 4" xfId="22823" xr:uid="{9582F20D-B3E0-41C8-B91B-59B4AED55085}"/>
    <cellStyle name="40% - Accent5 2 2 7" xfId="22824" xr:uid="{94875CF4-F690-429D-A9A3-889022A5F523}"/>
    <cellStyle name="40% - Accent5 2 2 7 2" xfId="22825" xr:uid="{3C3604F1-5E81-4D25-9229-487556B0E4A7}"/>
    <cellStyle name="40% - Accent5 2 2 8" xfId="22826" xr:uid="{4DEEBBBF-5AB0-4703-955A-96CB5F6A4F2C}"/>
    <cellStyle name="40% - Accent5 2 2 8 2" xfId="22827" xr:uid="{B1D38E92-4FD2-429F-B575-936546156938}"/>
    <cellStyle name="40% - Accent5 2 2 9" xfId="22828" xr:uid="{9B2B60DC-A5C4-41D4-8E94-E2225AD93691}"/>
    <cellStyle name="40% - Accent5 2 2 9 2" xfId="22829" xr:uid="{37CA573C-F0A2-41C0-BA21-74E45591516B}"/>
    <cellStyle name="40% - Accent5 2 3" xfId="22830" xr:uid="{C6900191-CBA8-444E-9FA2-4F797404AAB3}"/>
    <cellStyle name="40% - Accent5 2 3 10" xfId="22831" xr:uid="{3F35603C-E251-4A7B-8767-7F35336631E8}"/>
    <cellStyle name="40% - Accent5 2 3 2" xfId="22832" xr:uid="{C4209ADA-F713-40C5-B208-B54B87937E30}"/>
    <cellStyle name="40% - Accent5 2 3 2 2" xfId="22833" xr:uid="{F201F8B4-CCEB-454D-A232-1825CB0B5CB0}"/>
    <cellStyle name="40% - Accent5 2 3 2 2 2" xfId="22834" xr:uid="{58B4771C-AC34-4C97-A0FD-40BF436EEF19}"/>
    <cellStyle name="40% - Accent5 2 3 2 2 2 2" xfId="22835" xr:uid="{51E3D95F-EFB8-4471-A6ED-32D95501EA71}"/>
    <cellStyle name="40% - Accent5 2 3 2 2 3" xfId="22836" xr:uid="{84DB31C6-09C2-4C56-A1D1-3DC11D5D2C82}"/>
    <cellStyle name="40% - Accent5 2 3 2 2 3 2" xfId="22837" xr:uid="{957DAC3D-9E7B-4DD6-B567-E9FE932C6A7D}"/>
    <cellStyle name="40% - Accent5 2 3 2 2 4" xfId="22838" xr:uid="{3F4A924B-DD80-4F57-8DFC-AF3A000A68D2}"/>
    <cellStyle name="40% - Accent5 2 3 2 3" xfId="22839" xr:uid="{2A05F9D8-4CD1-4C27-9A23-E56ED9F39086}"/>
    <cellStyle name="40% - Accent5 2 3 2 3 2" xfId="22840" xr:uid="{99488B1B-7BCA-459E-8AD5-6FF68B4A1417}"/>
    <cellStyle name="40% - Accent5 2 3 2 4" xfId="22841" xr:uid="{542F6A13-D46F-40F1-94EB-09580F6466BC}"/>
    <cellStyle name="40% - Accent5 2 3 2 4 2" xfId="22842" xr:uid="{FCF65287-D9ED-437C-8385-5EC1D0E01462}"/>
    <cellStyle name="40% - Accent5 2 3 2 5" xfId="22843" xr:uid="{BC0B462A-ACFE-412F-8CE6-ABC75C22CFE1}"/>
    <cellStyle name="40% - Accent5 2 3 2 5 2" xfId="22844" xr:uid="{C1717FBB-7B46-48A8-9A0D-209B88C8A849}"/>
    <cellStyle name="40% - Accent5 2 3 2 6" xfId="22845" xr:uid="{8F9E1A0A-0E1F-48AF-BE04-7749F9EBEF39}"/>
    <cellStyle name="40% - Accent5 2 3 2 6 2" xfId="22846" xr:uid="{42410483-76ED-4D11-8FF2-91CB1C3F0B36}"/>
    <cellStyle name="40% - Accent5 2 3 2 7" xfId="22847" xr:uid="{7C9D10F0-2225-403B-B3D5-988B99BD7442}"/>
    <cellStyle name="40% - Accent5 2 3 2 7 2" xfId="22848" xr:uid="{2A69400D-4505-440A-9B23-763D58CD9484}"/>
    <cellStyle name="40% - Accent5 2 3 2 8" xfId="22849" xr:uid="{4364BEA5-FFF7-49CB-9CC2-4E5384358755}"/>
    <cellStyle name="40% - Accent5 2 3 3" xfId="22850" xr:uid="{5A4F0297-4E61-4577-8471-DCFBC13604FC}"/>
    <cellStyle name="40% - Accent5 2 3 3 2" xfId="22851" xr:uid="{E06F8C64-79B3-4EF4-BF8B-A1B8F2C1BD46}"/>
    <cellStyle name="40% - Accent5 2 3 3 2 2" xfId="22852" xr:uid="{C938652A-3AD2-4D20-8CE0-54835DA75240}"/>
    <cellStyle name="40% - Accent5 2 3 3 2 2 2" xfId="22853" xr:uid="{DA46AD3F-453D-45A7-BF7E-767C99D7C8DD}"/>
    <cellStyle name="40% - Accent5 2 3 3 2 3" xfId="22854" xr:uid="{4F24A192-FF79-4E45-BC54-9D6AB6A62FFD}"/>
    <cellStyle name="40% - Accent5 2 3 3 2 3 2" xfId="22855" xr:uid="{14C9C3FD-0E22-4322-A80D-AF331E735A06}"/>
    <cellStyle name="40% - Accent5 2 3 3 2 4" xfId="22856" xr:uid="{BD7355B7-1D10-4194-AEF6-303286A5CDFB}"/>
    <cellStyle name="40% - Accent5 2 3 3 3" xfId="22857" xr:uid="{ED611764-6C83-44AF-9EB5-9D5F04206694}"/>
    <cellStyle name="40% - Accent5 2 3 3 3 2" xfId="22858" xr:uid="{F0F9EE70-010D-45D3-9CAC-AB9FCF08DA92}"/>
    <cellStyle name="40% - Accent5 2 3 3 4" xfId="22859" xr:uid="{7C4C64AB-7215-47FF-9734-FBEE4D293603}"/>
    <cellStyle name="40% - Accent5 2 3 3 4 2" xfId="22860" xr:uid="{5B1DED93-431D-4579-B8F0-B5DA53886C0A}"/>
    <cellStyle name="40% - Accent5 2 3 3 5" xfId="22861" xr:uid="{F94A1D2B-9FA7-4F36-9901-63F523CCFF85}"/>
    <cellStyle name="40% - Accent5 2 3 3 5 2" xfId="22862" xr:uid="{858046C3-5E7B-4A96-A8C6-9C1B4891573C}"/>
    <cellStyle name="40% - Accent5 2 3 3 6" xfId="22863" xr:uid="{8EF70A3D-2440-4113-A42F-5960E98D3EFD}"/>
    <cellStyle name="40% - Accent5 2 3 4" xfId="22864" xr:uid="{FA3887A6-9B40-42C6-9408-A0DE36F086AE}"/>
    <cellStyle name="40% - Accent5 2 3 4 2" xfId="22865" xr:uid="{7BD776AE-129A-4E24-9EF5-9830F6DB9040}"/>
    <cellStyle name="40% - Accent5 2 3 4 2 2" xfId="22866" xr:uid="{32FE3144-0E21-4AEB-89DC-A55A47B76075}"/>
    <cellStyle name="40% - Accent5 2 3 4 3" xfId="22867" xr:uid="{2F6BC1CE-7285-4797-9BEE-978E6B4FA27D}"/>
    <cellStyle name="40% - Accent5 2 3 4 3 2" xfId="22868" xr:uid="{A4FBDBE3-B9F9-4D9A-A74B-D5675F37920C}"/>
    <cellStyle name="40% - Accent5 2 3 4 4" xfId="22869" xr:uid="{74D5FA44-8636-4FE5-B328-E86CBC7DD8A6}"/>
    <cellStyle name="40% - Accent5 2 3 5" xfId="22870" xr:uid="{D87AA0B1-529F-47F0-A3DD-813CBD6959D2}"/>
    <cellStyle name="40% - Accent5 2 3 5 2" xfId="22871" xr:uid="{615FC907-1D38-4440-B81B-FC648A61F04E}"/>
    <cellStyle name="40% - Accent5 2 3 6" xfId="22872" xr:uid="{635D9051-7FE2-404C-AD89-37031BEB9811}"/>
    <cellStyle name="40% - Accent5 2 3 6 2" xfId="22873" xr:uid="{33FB1C68-A7E7-4A78-8B9D-3889CB81064A}"/>
    <cellStyle name="40% - Accent5 2 3 7" xfId="22874" xr:uid="{17622672-3157-46D1-ACA4-57C1407597E2}"/>
    <cellStyle name="40% - Accent5 2 3 7 2" xfId="22875" xr:uid="{CECA1F5B-78D6-4833-8A90-580B2243E65D}"/>
    <cellStyle name="40% - Accent5 2 3 8" xfId="22876" xr:uid="{2DDA7209-5477-4C06-86CB-821F3189D4FB}"/>
    <cellStyle name="40% - Accent5 2 3 8 2" xfId="22877" xr:uid="{12538E73-64A1-4038-9061-625BCAA36F34}"/>
    <cellStyle name="40% - Accent5 2 3 9" xfId="22878" xr:uid="{5C69B480-3B1F-4279-B157-85F6CA4407BC}"/>
    <cellStyle name="40% - Accent5 2 3 9 2" xfId="22879" xr:uid="{EAF93B82-3CC9-436D-B570-65AD41D9D4A6}"/>
    <cellStyle name="40% - Accent5 2 4" xfId="22880" xr:uid="{BD3702E2-3A82-47C8-BC99-27AC9535D420}"/>
    <cellStyle name="40% - Accent5 2 4 10" xfId="22881" xr:uid="{1C981946-FBDD-4271-8514-F00D3F56F402}"/>
    <cellStyle name="40% - Accent5 2 4 2" xfId="22882" xr:uid="{AC41BCE8-88DA-47CD-8D5D-BB4EF889A3CD}"/>
    <cellStyle name="40% - Accent5 2 4 2 2" xfId="22883" xr:uid="{0D6637FB-3FD5-4822-8238-80342514E336}"/>
    <cellStyle name="40% - Accent5 2 4 2 2 2" xfId="22884" xr:uid="{CC4C57B6-C67D-414F-B21C-9C88B85DAE8B}"/>
    <cellStyle name="40% - Accent5 2 4 2 2 2 2" xfId="22885" xr:uid="{518F036E-3C36-478D-8261-B7A50F1C731F}"/>
    <cellStyle name="40% - Accent5 2 4 2 2 3" xfId="22886" xr:uid="{0C53C7F0-F1F9-4139-81B3-8D5C8FF3F821}"/>
    <cellStyle name="40% - Accent5 2 4 2 2 3 2" xfId="22887" xr:uid="{65EE17CE-1748-40D0-8A59-F05CD6AE7F4D}"/>
    <cellStyle name="40% - Accent5 2 4 2 2 4" xfId="22888" xr:uid="{E6E8D966-40F3-41A5-9AAD-6AA24740AFE4}"/>
    <cellStyle name="40% - Accent5 2 4 2 3" xfId="22889" xr:uid="{42D77F7F-DD72-43C9-87B8-B728623B8C25}"/>
    <cellStyle name="40% - Accent5 2 4 2 3 2" xfId="22890" xr:uid="{CA20FE35-BD28-4661-9B21-66C65E9A4126}"/>
    <cellStyle name="40% - Accent5 2 4 2 4" xfId="22891" xr:uid="{DA2DBB40-79A4-464E-A3D7-90535AE8F820}"/>
    <cellStyle name="40% - Accent5 2 4 2 4 2" xfId="22892" xr:uid="{DB67ADB6-FAB9-477C-B895-EB197A7EEA76}"/>
    <cellStyle name="40% - Accent5 2 4 2 5" xfId="22893" xr:uid="{53BF617A-0B72-4C78-AE24-5A0B8C2F63DB}"/>
    <cellStyle name="40% - Accent5 2 4 2 5 2" xfId="22894" xr:uid="{AEAE1A94-1F69-4245-8592-45AB14B9585F}"/>
    <cellStyle name="40% - Accent5 2 4 2 6" xfId="22895" xr:uid="{603A4DE7-6D22-4EC9-8D07-4CD94365BC61}"/>
    <cellStyle name="40% - Accent5 2 4 3" xfId="22896" xr:uid="{3937D9AD-0250-460A-914A-AECADFAF9BE1}"/>
    <cellStyle name="40% - Accent5 2 4 3 2" xfId="22897" xr:uid="{18E16706-47C7-4316-A21F-DDCA3A2B5DA4}"/>
    <cellStyle name="40% - Accent5 2 4 3 2 2" xfId="22898" xr:uid="{9855C77A-01AD-4EC7-9FD2-8BA240BDF5DE}"/>
    <cellStyle name="40% - Accent5 2 4 3 2 2 2" xfId="22899" xr:uid="{C1759784-775C-471D-8BE6-BBAD07B67ECC}"/>
    <cellStyle name="40% - Accent5 2 4 3 2 3" xfId="22900" xr:uid="{D3F0B2DD-E199-4DA9-AC15-91F7E6CFF06E}"/>
    <cellStyle name="40% - Accent5 2 4 3 2 3 2" xfId="22901" xr:uid="{0D86B327-562D-4170-B4D6-0911C4AC567E}"/>
    <cellStyle name="40% - Accent5 2 4 3 2 4" xfId="22902" xr:uid="{A3CE1901-FFE2-4A65-A184-75602940AEFF}"/>
    <cellStyle name="40% - Accent5 2 4 3 3" xfId="22903" xr:uid="{FB948C10-8646-47FC-B19D-C4159A1BB3C0}"/>
    <cellStyle name="40% - Accent5 2 4 3 3 2" xfId="22904" xr:uid="{CD796B38-3CBB-4622-BBD5-69338C6EE827}"/>
    <cellStyle name="40% - Accent5 2 4 3 4" xfId="22905" xr:uid="{20479752-95D5-4BB2-AA0F-465300F84527}"/>
    <cellStyle name="40% - Accent5 2 4 3 4 2" xfId="22906" xr:uid="{3A75A04B-0B46-483E-804A-19D942BBBE7D}"/>
    <cellStyle name="40% - Accent5 2 4 3 5" xfId="22907" xr:uid="{9D588005-CB2A-4A22-9E34-693301CCDE44}"/>
    <cellStyle name="40% - Accent5 2 4 3 5 2" xfId="22908" xr:uid="{9EC848EE-3422-495D-B472-3271A8477E98}"/>
    <cellStyle name="40% - Accent5 2 4 3 6" xfId="22909" xr:uid="{119B8A16-EAEB-4EDB-B31E-D98E70E56D51}"/>
    <cellStyle name="40% - Accent5 2 4 4" xfId="22910" xr:uid="{18ED51B2-CDC6-4000-BFB7-300FB0D9CF84}"/>
    <cellStyle name="40% - Accent5 2 4 4 2" xfId="22911" xr:uid="{CE8DC870-B0C0-451C-B1E4-A58DB55A498B}"/>
    <cellStyle name="40% - Accent5 2 4 4 2 2" xfId="22912" xr:uid="{9E3CD0F9-2BE2-445C-9B58-C8436CC367F5}"/>
    <cellStyle name="40% - Accent5 2 4 4 3" xfId="22913" xr:uid="{AD66207F-50B5-42FC-A36A-92438B0314FC}"/>
    <cellStyle name="40% - Accent5 2 4 4 3 2" xfId="22914" xr:uid="{D87906E4-CA5D-4A65-B2A0-40F1B606E0FB}"/>
    <cellStyle name="40% - Accent5 2 4 4 4" xfId="22915" xr:uid="{49B8F6AB-1DCC-4F08-A9AE-3F2504A69395}"/>
    <cellStyle name="40% - Accent5 2 4 5" xfId="22916" xr:uid="{D1F96626-50D9-46B1-9EED-102B0BBA6949}"/>
    <cellStyle name="40% - Accent5 2 4 5 2" xfId="22917" xr:uid="{F5A9243A-6026-4521-AD0F-0869EB264154}"/>
    <cellStyle name="40% - Accent5 2 4 6" xfId="22918" xr:uid="{9809BF7E-DB43-4877-9255-EB7D1276F358}"/>
    <cellStyle name="40% - Accent5 2 4 6 2" xfId="22919" xr:uid="{8DB816E1-6FCA-4C41-92F6-34B577E4E34B}"/>
    <cellStyle name="40% - Accent5 2 4 7" xfId="22920" xr:uid="{9639D1A5-FAA2-42B5-BFE2-424FC50416F5}"/>
    <cellStyle name="40% - Accent5 2 4 7 2" xfId="22921" xr:uid="{18E66CF4-85B8-4FAF-824F-C34E920AED3F}"/>
    <cellStyle name="40% - Accent5 2 4 8" xfId="22922" xr:uid="{FE5126FD-7B9F-450C-9E58-F6BFE052B630}"/>
    <cellStyle name="40% - Accent5 2 4 8 2" xfId="22923" xr:uid="{D9AEF306-BA60-483B-B4FD-76AC7D8A4A0C}"/>
    <cellStyle name="40% - Accent5 2 4 9" xfId="22924" xr:uid="{B92B7630-A9C7-4AB9-8B9B-02F95BE5AC8D}"/>
    <cellStyle name="40% - Accent5 2 4 9 2" xfId="22925" xr:uid="{BBA2ED2D-0E52-4236-825C-84B63BF68ADF}"/>
    <cellStyle name="40% - Accent5 2 5" xfId="22926" xr:uid="{346D6EDB-A20C-48AC-AECE-ACF52BE85D14}"/>
    <cellStyle name="40% - Accent5 2 5 2" xfId="22927" xr:uid="{3D20966C-7472-4DAD-9972-6B308056A052}"/>
    <cellStyle name="40% - Accent5 2 5 2 2" xfId="22928" xr:uid="{15FB013F-B377-4715-B9FF-38A4AE09BA7D}"/>
    <cellStyle name="40% - Accent5 2 5 2 2 2" xfId="22929" xr:uid="{CC439C04-F8E3-400C-92AC-4996A0694D72}"/>
    <cellStyle name="40% - Accent5 2 5 2 2 2 2" xfId="22930" xr:uid="{568ACFD8-7BEF-4FC2-89E3-05DD85E56043}"/>
    <cellStyle name="40% - Accent5 2 5 2 2 3" xfId="22931" xr:uid="{1024B085-E775-444C-AB8C-B1D315158577}"/>
    <cellStyle name="40% - Accent5 2 5 2 2 3 2" xfId="22932" xr:uid="{FB9B4EFF-92B6-4382-97EE-E5B57458BFB3}"/>
    <cellStyle name="40% - Accent5 2 5 2 2 4" xfId="22933" xr:uid="{2423426B-A965-4326-AAA6-1927DECF6CE0}"/>
    <cellStyle name="40% - Accent5 2 5 2 3" xfId="22934" xr:uid="{B3BF8868-3283-485C-9CEF-5BDEC9AFE68B}"/>
    <cellStyle name="40% - Accent5 2 5 2 3 2" xfId="22935" xr:uid="{503E1E2F-13B3-4C2C-835E-069BB47FA77B}"/>
    <cellStyle name="40% - Accent5 2 5 2 4" xfId="22936" xr:uid="{6853AEC9-DDE2-4A1A-BE1C-4D32D378FE2D}"/>
    <cellStyle name="40% - Accent5 2 5 2 4 2" xfId="22937" xr:uid="{53AE85C7-2245-41D2-B0D3-ACF983776BB6}"/>
    <cellStyle name="40% - Accent5 2 5 2 5" xfId="22938" xr:uid="{B606D0D7-02C9-431D-9F83-832A0EDC4F7A}"/>
    <cellStyle name="40% - Accent5 2 5 2 5 2" xfId="22939" xr:uid="{5A5F6A88-9298-4209-A611-69F300251418}"/>
    <cellStyle name="40% - Accent5 2 5 2 6" xfId="22940" xr:uid="{992FEB18-7664-49F2-9FCD-BAF628EA28B7}"/>
    <cellStyle name="40% - Accent5 2 5 3" xfId="22941" xr:uid="{40F8F8C5-374D-4403-8370-41197DD6A7B7}"/>
    <cellStyle name="40% - Accent5 2 5 3 2" xfId="22942" xr:uid="{9E56FFEF-1592-4AEE-8C39-327BD780B0C2}"/>
    <cellStyle name="40% - Accent5 2 5 3 2 2" xfId="22943" xr:uid="{DE557934-7A9B-4291-9C1C-F65F99A30E6E}"/>
    <cellStyle name="40% - Accent5 2 5 3 2 2 2" xfId="22944" xr:uid="{B5FB6034-559F-4D92-96A6-DF370FD3BF68}"/>
    <cellStyle name="40% - Accent5 2 5 3 2 3" xfId="22945" xr:uid="{017A05B9-102B-4B1E-A5ED-0AC5D430D8C2}"/>
    <cellStyle name="40% - Accent5 2 5 3 2 3 2" xfId="22946" xr:uid="{F8D38537-83C2-4EB7-9234-B7DE3AD2BB2B}"/>
    <cellStyle name="40% - Accent5 2 5 3 2 4" xfId="22947" xr:uid="{1A181451-0F59-439B-8BE5-8C3C298F250C}"/>
    <cellStyle name="40% - Accent5 2 5 3 3" xfId="22948" xr:uid="{6EDB2394-6D66-41E3-8162-BF6491BEAF7C}"/>
    <cellStyle name="40% - Accent5 2 5 3 3 2" xfId="22949" xr:uid="{8A18AF0D-F152-445C-888B-A1663AE93242}"/>
    <cellStyle name="40% - Accent5 2 5 3 4" xfId="22950" xr:uid="{6960D270-0E34-4C37-B3A9-D1495F454D89}"/>
    <cellStyle name="40% - Accent5 2 5 3 4 2" xfId="22951" xr:uid="{499FC11B-4628-4770-B32C-36EA40163D4B}"/>
    <cellStyle name="40% - Accent5 2 5 3 5" xfId="22952" xr:uid="{70BD8627-005B-49CD-8AF4-B9D31FA12C2E}"/>
    <cellStyle name="40% - Accent5 2 5 3 5 2" xfId="22953" xr:uid="{8C25D5CE-1B66-48DD-817E-296724657C8A}"/>
    <cellStyle name="40% - Accent5 2 5 3 6" xfId="22954" xr:uid="{0D98E4A7-288E-4BAE-B202-A795CCE81E13}"/>
    <cellStyle name="40% - Accent5 2 5 4" xfId="22955" xr:uid="{6816CEE1-620E-43F9-AF06-629E36F9BEB5}"/>
    <cellStyle name="40% - Accent5 2 5 4 2" xfId="22956" xr:uid="{E2DAD331-6011-42D9-8A15-00F89E628893}"/>
    <cellStyle name="40% - Accent5 2 5 4 2 2" xfId="22957" xr:uid="{A262D136-825D-4A05-BB8E-3011526CDD75}"/>
    <cellStyle name="40% - Accent5 2 5 4 3" xfId="22958" xr:uid="{3E93482A-2E84-4200-A194-9B2F319827DF}"/>
    <cellStyle name="40% - Accent5 2 5 4 3 2" xfId="22959" xr:uid="{F2738456-6CC5-4A78-985C-2152C8F62360}"/>
    <cellStyle name="40% - Accent5 2 5 4 4" xfId="22960" xr:uid="{5881FBE5-089B-4264-A977-A6549CC275E8}"/>
    <cellStyle name="40% - Accent5 2 5 5" xfId="22961" xr:uid="{F8151D0E-CB42-4CB5-B14A-E3D239E49E50}"/>
    <cellStyle name="40% - Accent5 2 5 5 2" xfId="22962" xr:uid="{D85F0C3D-E1F4-4CC5-B0FB-7E1CD300ED18}"/>
    <cellStyle name="40% - Accent5 2 5 6" xfId="22963" xr:uid="{21938D6B-D553-49CD-814B-03CFD922EBFF}"/>
    <cellStyle name="40% - Accent5 2 5 6 2" xfId="22964" xr:uid="{CD997FC7-7DED-4824-A12B-29A1B1E738EA}"/>
    <cellStyle name="40% - Accent5 2 5 7" xfId="22965" xr:uid="{4C588A57-5653-4D68-8587-FA9BFCD4724B}"/>
    <cellStyle name="40% - Accent5 2 5 7 2" xfId="22966" xr:uid="{086C69B8-26B8-4FD9-9274-1A321DD0F90B}"/>
    <cellStyle name="40% - Accent5 2 5 8" xfId="22967" xr:uid="{53A1B55E-822E-4FD1-85A9-BD90E0356927}"/>
    <cellStyle name="40% - Accent5 2 6" xfId="22968" xr:uid="{4577F6EB-075A-49FF-B210-600FF48F0EFA}"/>
    <cellStyle name="40% - Accent5 2 6 2" xfId="22969" xr:uid="{99FD0673-3EEC-4AD5-B8E9-02E915EAE982}"/>
    <cellStyle name="40% - Accent5 2 6 2 2" xfId="22970" xr:uid="{E7BF1303-6A97-4421-AA2B-2033B7BEF2FA}"/>
    <cellStyle name="40% - Accent5 2 6 2 2 2" xfId="22971" xr:uid="{BE45D229-4A25-4CBB-B5E5-308B3CB5B2A7}"/>
    <cellStyle name="40% - Accent5 2 6 2 3" xfId="22972" xr:uid="{95329784-36AF-4215-9CE2-5D36E8E6A7DE}"/>
    <cellStyle name="40% - Accent5 2 6 2 3 2" xfId="22973" xr:uid="{846790E3-FB77-4988-81EE-DC7935AAA43C}"/>
    <cellStyle name="40% - Accent5 2 6 2 4" xfId="22974" xr:uid="{CA6ED3B9-3BBC-4724-B567-27DC21EA81F3}"/>
    <cellStyle name="40% - Accent5 2 6 3" xfId="22975" xr:uid="{6D79FA9E-57B9-4228-AA46-A6CC90AB7773}"/>
    <cellStyle name="40% - Accent5 2 6 3 2" xfId="22976" xr:uid="{208F7136-D853-4734-9311-C6B934669D75}"/>
    <cellStyle name="40% - Accent5 2 6 4" xfId="22977" xr:uid="{0E987A63-AD26-4238-8567-2327A2CB3DCD}"/>
    <cellStyle name="40% - Accent5 2 6 4 2" xfId="22978" xr:uid="{24792EB7-E12F-4A8C-B7FE-A7668758B0EC}"/>
    <cellStyle name="40% - Accent5 2 6 5" xfId="22979" xr:uid="{5B075AD5-53CB-4768-B703-1EBF72FF5462}"/>
    <cellStyle name="40% - Accent5 2 6 5 2" xfId="22980" xr:uid="{EEE23A4F-CAF1-4FB9-9273-75CB900DA7CF}"/>
    <cellStyle name="40% - Accent5 2 6 6" xfId="22981" xr:uid="{09F1A16F-CEC3-433B-AE5F-04ECC2A2C780}"/>
    <cellStyle name="40% - Accent5 2 7" xfId="22982" xr:uid="{65F5AD77-384B-4757-BE9C-1B16A5AD5B19}"/>
    <cellStyle name="40% - Accent5 2 7 2" xfId="22983" xr:uid="{163FDFFA-5891-47DE-8F23-269F0DA84D93}"/>
    <cellStyle name="40% - Accent5 2 7 2 2" xfId="22984" xr:uid="{94B90DA8-4E96-41C6-82E1-45BDD28C927F}"/>
    <cellStyle name="40% - Accent5 2 7 2 2 2" xfId="22985" xr:uid="{37848171-F857-43B9-A95D-4E244CBB5894}"/>
    <cellStyle name="40% - Accent5 2 7 2 3" xfId="22986" xr:uid="{4E527FB6-9A0C-4E65-8418-943250F73216}"/>
    <cellStyle name="40% - Accent5 2 7 2 3 2" xfId="22987" xr:uid="{D4F82092-ED4C-4A46-889F-F1B71862A280}"/>
    <cellStyle name="40% - Accent5 2 7 2 4" xfId="22988" xr:uid="{B7FCF617-B38D-44DF-8DDA-984E8E2D14E4}"/>
    <cellStyle name="40% - Accent5 2 7 3" xfId="22989" xr:uid="{BEC31597-9985-4196-A064-0DBF2FEFF753}"/>
    <cellStyle name="40% - Accent5 2 7 3 2" xfId="22990" xr:uid="{F51CACBD-B026-42AF-B0DA-836B1AF79295}"/>
    <cellStyle name="40% - Accent5 2 7 4" xfId="22991" xr:uid="{AF0287A6-106C-4D61-A510-76F3912E1B49}"/>
    <cellStyle name="40% - Accent5 2 7 4 2" xfId="22992" xr:uid="{F0ACBCDF-4FCD-47C3-A616-60285A096C3C}"/>
    <cellStyle name="40% - Accent5 2 7 5" xfId="22993" xr:uid="{A3AF12DF-FB86-4DDA-A2D1-D76EBF7274C0}"/>
    <cellStyle name="40% - Accent5 2 7 5 2" xfId="22994" xr:uid="{1F318FC6-4565-4938-A425-9D15C4AE942E}"/>
    <cellStyle name="40% - Accent5 2 7 6" xfId="22995" xr:uid="{D36F3B33-CA78-445D-8C8E-2DA3D8534D6F}"/>
    <cellStyle name="40% - Accent5 2 8" xfId="22996" xr:uid="{38880203-B1A0-403F-80F3-8CF38B1E5A5C}"/>
    <cellStyle name="40% - Accent5 2 8 2" xfId="22997" xr:uid="{640A0CA7-EEE4-4483-AF31-0E20DACBB836}"/>
    <cellStyle name="40% - Accent5 2 8 2 2" xfId="22998" xr:uid="{E901919B-520B-4292-8D30-A94119481124}"/>
    <cellStyle name="40% - Accent5 2 8 3" xfId="22999" xr:uid="{DFF6EB18-DEF1-4CB5-A481-23BFDABC5B3E}"/>
    <cellStyle name="40% - Accent5 2 8 3 2" xfId="23000" xr:uid="{F393F056-1EA2-40E9-A5CF-2478692A7536}"/>
    <cellStyle name="40% - Accent5 2 8 4" xfId="23001" xr:uid="{E76E781F-A7AE-4E4D-9C7E-AD75DCDBA6E8}"/>
    <cellStyle name="40% - Accent5 2 9" xfId="23002" xr:uid="{10C134BA-7EED-47E0-B5CE-94B60B3014B3}"/>
    <cellStyle name="40% - Accent5 2 9 2" xfId="23003" xr:uid="{5A480C41-AB9C-4B84-89D5-89DF464FDB3D}"/>
    <cellStyle name="40% - Accent5 20" xfId="23004" xr:uid="{77DA43C0-1AD2-4988-A372-F6359D131C73}"/>
    <cellStyle name="40% - Accent5 20 2" xfId="23005" xr:uid="{CE34A897-7513-4CC6-A47E-B75D07F0D7F4}"/>
    <cellStyle name="40% - Accent5 20 2 2" xfId="23006" xr:uid="{B2D6A3C6-AEB6-4768-9E1B-376D3EC29704}"/>
    <cellStyle name="40% - Accent5 20 3" xfId="23007" xr:uid="{F239E61C-4068-45E9-AED0-944C573082A1}"/>
    <cellStyle name="40% - Accent5 20 3 2" xfId="23008" xr:uid="{F01546B4-5BA2-4DC5-BC93-6CB911265363}"/>
    <cellStyle name="40% - Accent5 20 4" xfId="23009" xr:uid="{541C357E-8350-4F4D-B8D7-8A678B0D98CA}"/>
    <cellStyle name="40% - Accent5 21" xfId="23010" xr:uid="{E7743711-0D39-4172-B4DF-E186C61A0FAB}"/>
    <cellStyle name="40% - Accent5 21 2" xfId="23011" xr:uid="{A702C2F0-F72B-4749-95D7-1D93BC829F21}"/>
    <cellStyle name="40% - Accent5 21 2 2" xfId="23012" xr:uid="{B2E43BCC-3B73-4E51-A5EE-3BF509BE5B72}"/>
    <cellStyle name="40% - Accent5 21 3" xfId="23013" xr:uid="{4E96BCA5-1A60-4CF1-87CA-9E7C7FD10B25}"/>
    <cellStyle name="40% - Accent5 21 3 2" xfId="23014" xr:uid="{E693C02C-DC7A-4749-9C4F-33D4F955F75C}"/>
    <cellStyle name="40% - Accent5 21 4" xfId="23015" xr:uid="{1BF2EFAE-5F01-46A7-BDEB-A338129EE370}"/>
    <cellStyle name="40% - Accent5 22" xfId="23016" xr:uid="{890D2E03-0627-4087-8BC8-C31303B610DC}"/>
    <cellStyle name="40% - Accent5 22 2" xfId="23017" xr:uid="{BA5D58C3-C6E2-420B-89DC-120AB7F58A69}"/>
    <cellStyle name="40% - Accent5 22 2 2" xfId="23018" xr:uid="{FEE934CA-18A9-4395-BF0C-03503BCDAC3B}"/>
    <cellStyle name="40% - Accent5 22 3" xfId="23019" xr:uid="{6D438A33-896B-466F-A0DE-2100D4FFC35A}"/>
    <cellStyle name="40% - Accent5 22 3 2" xfId="23020" xr:uid="{BCE576C6-BB05-4F19-A37F-8EB4710ABACD}"/>
    <cellStyle name="40% - Accent5 22 4" xfId="23021" xr:uid="{FB99845B-D122-4C05-87AD-DE290A88813C}"/>
    <cellStyle name="40% - Accent5 23" xfId="23022" xr:uid="{DC13B853-D3E7-4014-A901-115BB37A31EE}"/>
    <cellStyle name="40% - Accent5 23 2" xfId="23023" xr:uid="{F0BCD5FD-A36F-462F-9640-F0775AFE763D}"/>
    <cellStyle name="40% - Accent5 23 3" xfId="23024" xr:uid="{FF9BAF4A-01C6-40C7-9393-C59B49EF868D}"/>
    <cellStyle name="40% - Accent5 24" xfId="23025" xr:uid="{A1352104-B852-463F-A34A-8D2955CE42D9}"/>
    <cellStyle name="40% - Accent5 24 2" xfId="23026" xr:uid="{1657338D-FB40-4DE3-B957-E0CCFA953D7F}"/>
    <cellStyle name="40% - Accent5 25" xfId="23027" xr:uid="{3B3C6AE9-B151-4DBD-9B98-E2CFD71FA45F}"/>
    <cellStyle name="40% - Accent5 25 2" xfId="23028" xr:uid="{83058F57-DDE8-4172-93C3-95338864C4FB}"/>
    <cellStyle name="40% - Accent5 26" xfId="23029" xr:uid="{1D04127C-55F9-416E-A0C2-1C8E38279E87}"/>
    <cellStyle name="40% - Accent5 26 2" xfId="23030" xr:uid="{B4C904DA-36A8-489F-B5AA-E7318819603C}"/>
    <cellStyle name="40% - Accent5 27" xfId="23031" xr:uid="{69A66D2E-9498-45A5-B99F-76D61EE2CE36}"/>
    <cellStyle name="40% - Accent5 27 2" xfId="23032" xr:uid="{505E493F-1C66-4A82-B2AE-4D959A004E90}"/>
    <cellStyle name="40% - Accent5 28" xfId="23033" xr:uid="{97428AEA-7FCC-456F-82E1-D081C8EF48DA}"/>
    <cellStyle name="40% - Accent5 28 2" xfId="23034" xr:uid="{013EE09F-8D3E-4D94-9D1E-64CBF6C51F3C}"/>
    <cellStyle name="40% - Accent5 29" xfId="23035" xr:uid="{F43CBC29-1B8E-47AB-B92C-A1DB1BA54AA5}"/>
    <cellStyle name="40% - Accent5 29 2" xfId="23036" xr:uid="{438E2EC5-9CE9-4DDE-9DF0-2AF9F89E9A5C}"/>
    <cellStyle name="40% - Accent5 3" xfId="23037" xr:uid="{502D87E8-C1CC-4914-A7BD-708C459B3B74}"/>
    <cellStyle name="40% - Accent5 3 10" xfId="23038" xr:uid="{B66BBFA9-AF98-4365-8B81-04248DA349D1}"/>
    <cellStyle name="40% - Accent5 3 10 2" xfId="23039" xr:uid="{7A9F38FF-4B5D-4B1D-8BD0-F216C4FA610A}"/>
    <cellStyle name="40% - Accent5 3 11" xfId="23040" xr:uid="{6E10B7B1-BAD8-443C-9B11-C5EEACA66073}"/>
    <cellStyle name="40% - Accent5 3 11 2" xfId="23041" xr:uid="{FFE0E552-F4AC-4708-B696-FDBF405CB167}"/>
    <cellStyle name="40% - Accent5 3 12" xfId="23042" xr:uid="{956A7322-17E6-447F-A717-CA5D48662FA7}"/>
    <cellStyle name="40% - Accent5 3 13" xfId="23043" xr:uid="{E16B8AEB-326D-4195-9F8D-8ABC4A6FB68D}"/>
    <cellStyle name="40% - Accent5 3 13 2" xfId="23044" xr:uid="{917B3CF5-B70A-4BD9-B709-89458518AB6B}"/>
    <cellStyle name="40% - Accent5 3 14" xfId="23045" xr:uid="{81F441E8-4FB1-45CF-BA2A-6AEA80F7CDAD}"/>
    <cellStyle name="40% - Accent5 3 14 2" xfId="23046" xr:uid="{CEF656F6-294B-46B1-A381-A69C0EB19E13}"/>
    <cellStyle name="40% - Accent5 3 15" xfId="23047" xr:uid="{295E0437-C1BD-4B2E-99B0-A651477F3E2F}"/>
    <cellStyle name="40% - Accent5 3 16" xfId="23048" xr:uid="{4556053A-8084-4F3A-9CAB-A7A1CABFBB34}"/>
    <cellStyle name="40% - Accent5 3 17" xfId="23049" xr:uid="{F4BF827A-AF1B-44B1-840D-CA1912E1709C}"/>
    <cellStyle name="40% - Accent5 3 18" xfId="23050" xr:uid="{072C0FF1-DB5E-4EDC-8A98-48818AB908DE}"/>
    <cellStyle name="40% - Accent5 3 2" xfId="23051" xr:uid="{BCCC375D-4C91-41AB-9F03-FB3F5A3D65E0}"/>
    <cellStyle name="40% - Accent5 3 2 10" xfId="23052" xr:uid="{81F23FAF-FA91-4495-A5E6-246D3644E6FA}"/>
    <cellStyle name="40% - Accent5 3 2 10 2" xfId="23053" xr:uid="{20BEDA28-5D7F-42D7-9E11-DCA78D0BCC5E}"/>
    <cellStyle name="40% - Accent5 3 2 11" xfId="23054" xr:uid="{6DB03896-302B-4CB2-A3B3-23CAC34033A8}"/>
    <cellStyle name="40% - Accent5 3 2 11 2" xfId="23055" xr:uid="{A0E25276-088E-422A-8B96-270D8CD0CED3}"/>
    <cellStyle name="40% - Accent5 3 2 12" xfId="23056" xr:uid="{34286D00-3F02-409F-8322-58BD919563D2}"/>
    <cellStyle name="40% - Accent5 3 2 13" xfId="23057" xr:uid="{ED325410-5A42-47E9-BD54-3A70FCC8BF02}"/>
    <cellStyle name="40% - Accent5 3 2 14" xfId="23058" xr:uid="{C915929A-868D-4205-BE63-C37FEE1F8C1A}"/>
    <cellStyle name="40% - Accent5 3 2 2" xfId="23059" xr:uid="{98950876-747D-4403-8197-544BFFB3E235}"/>
    <cellStyle name="40% - Accent5 3 2 2 10" xfId="23060" xr:uid="{79A763D4-76D0-4801-B04D-271F7F1C11BB}"/>
    <cellStyle name="40% - Accent5 3 2 2 11" xfId="23061" xr:uid="{6E335A7E-9615-44DB-83FC-D0B8870A8174}"/>
    <cellStyle name="40% - Accent5 3 2 2 2" xfId="23062" xr:uid="{CCA4AEFA-A3E1-4EA7-8881-E7139E50A9D3}"/>
    <cellStyle name="40% - Accent5 3 2 2 2 2" xfId="23063" xr:uid="{820B08B8-073E-45BA-B5F8-5BD3D14F496B}"/>
    <cellStyle name="40% - Accent5 3 2 2 2 2 2" xfId="23064" xr:uid="{6EFFF8B6-F26E-4DB9-A9F3-14B5A8095E7B}"/>
    <cellStyle name="40% - Accent5 3 2 2 2 2 2 2" xfId="23065" xr:uid="{1B2FD86C-DDE8-491A-949C-DD7CC70A52A3}"/>
    <cellStyle name="40% - Accent5 3 2 2 2 2 3" xfId="23066" xr:uid="{E231AF06-BB2F-414B-975A-FE51BB7DE799}"/>
    <cellStyle name="40% - Accent5 3 2 2 2 2 3 2" xfId="23067" xr:uid="{B90FB4ED-A1DC-42C0-AD13-D92769695BF1}"/>
    <cellStyle name="40% - Accent5 3 2 2 2 2 4" xfId="23068" xr:uid="{EFC22AF2-484D-4D7F-AC37-70E1EBB9C1B3}"/>
    <cellStyle name="40% - Accent5 3 2 2 2 3" xfId="23069" xr:uid="{5004ECF0-4EED-4883-A450-4481B3C4E356}"/>
    <cellStyle name="40% - Accent5 3 2 2 2 3 2" xfId="23070" xr:uid="{B8FBD446-0993-4B31-A188-78C4B8AFA0A5}"/>
    <cellStyle name="40% - Accent5 3 2 2 2 4" xfId="23071" xr:uid="{FEA92B56-C70A-428D-803F-0388754BABD7}"/>
    <cellStyle name="40% - Accent5 3 2 2 2 4 2" xfId="23072" xr:uid="{BCC84C2C-EDFC-4F61-A5C9-EF1302CB563D}"/>
    <cellStyle name="40% - Accent5 3 2 2 2 5" xfId="23073" xr:uid="{E3D49014-985D-4D4F-8C36-AB73F1E7C4B2}"/>
    <cellStyle name="40% - Accent5 3 2 2 2 5 2" xfId="23074" xr:uid="{D83F3F07-60A2-4016-A526-10CD9B52EF2C}"/>
    <cellStyle name="40% - Accent5 3 2 2 2 6" xfId="23075" xr:uid="{92537FD0-4F52-4060-9B4C-2A30AC836901}"/>
    <cellStyle name="40% - Accent5 3 2 2 2 7" xfId="23076" xr:uid="{382A85F7-676D-41CF-B0A0-E4C37DF6E738}"/>
    <cellStyle name="40% - Accent5 3 2 2 3" xfId="23077" xr:uid="{1A79D17C-E922-44B8-B7A2-FF675E79BDAD}"/>
    <cellStyle name="40% - Accent5 3 2 2 3 2" xfId="23078" xr:uid="{6CF47BE4-6764-4816-A1A3-48CCAB9AC29F}"/>
    <cellStyle name="40% - Accent5 3 2 2 3 2 2" xfId="23079" xr:uid="{4F0E4DB5-D428-4A22-A606-96E8144C37D4}"/>
    <cellStyle name="40% - Accent5 3 2 2 3 2 2 2" xfId="23080" xr:uid="{3DEE8E8E-4C07-403C-A3C5-CA0A673DD092}"/>
    <cellStyle name="40% - Accent5 3 2 2 3 2 3" xfId="23081" xr:uid="{DF3D65CC-ADD6-421F-90B0-C5BB13B5E035}"/>
    <cellStyle name="40% - Accent5 3 2 2 3 2 3 2" xfId="23082" xr:uid="{0E23356B-00BF-495A-B352-E1397B02F5BE}"/>
    <cellStyle name="40% - Accent5 3 2 2 3 2 4" xfId="23083" xr:uid="{8BBCC4A8-4652-4100-9E93-A5F1C6D711B3}"/>
    <cellStyle name="40% - Accent5 3 2 2 3 3" xfId="23084" xr:uid="{960D26FB-AEBA-45A1-8521-B86EBAF9830F}"/>
    <cellStyle name="40% - Accent5 3 2 2 3 3 2" xfId="23085" xr:uid="{DB3216C6-F0D4-4C81-946D-80E57F469A3B}"/>
    <cellStyle name="40% - Accent5 3 2 2 3 4" xfId="23086" xr:uid="{48B315E9-5B76-4F78-AEC1-C3E978A4436E}"/>
    <cellStyle name="40% - Accent5 3 2 2 3 4 2" xfId="23087" xr:uid="{8C792754-0830-4218-8AA0-299538B3CCB8}"/>
    <cellStyle name="40% - Accent5 3 2 2 3 5" xfId="23088" xr:uid="{C467F47C-EDF9-419F-A8CC-F688CB97A74B}"/>
    <cellStyle name="40% - Accent5 3 2 2 3 5 2" xfId="23089" xr:uid="{3F5EF755-0671-41B9-9D76-3E2890D24353}"/>
    <cellStyle name="40% - Accent5 3 2 2 3 6" xfId="23090" xr:uid="{BC2A5699-876E-4881-873B-BB3FC84579EE}"/>
    <cellStyle name="40% - Accent5 3 2 2 4" xfId="23091" xr:uid="{4475DF3B-635C-410F-A484-AAFABF6ABFEE}"/>
    <cellStyle name="40% - Accent5 3 2 2 4 2" xfId="23092" xr:uid="{FA4FA778-D635-4A7F-8349-56E08CDFE323}"/>
    <cellStyle name="40% - Accent5 3 2 2 4 2 2" xfId="23093" xr:uid="{034E05F1-3FB7-459A-B002-2D81FCD6D1EF}"/>
    <cellStyle name="40% - Accent5 3 2 2 4 3" xfId="23094" xr:uid="{25BC65AB-CDFE-4E4D-96E9-2F40212F6CCA}"/>
    <cellStyle name="40% - Accent5 3 2 2 4 3 2" xfId="23095" xr:uid="{D39AFECB-9B06-4807-B48D-197DCB9AA8FF}"/>
    <cellStyle name="40% - Accent5 3 2 2 4 4" xfId="23096" xr:uid="{F19FD28F-4148-407D-83A9-A1659F9F0BE2}"/>
    <cellStyle name="40% - Accent5 3 2 2 5" xfId="23097" xr:uid="{7B5B4E5E-A522-478B-9B2C-660AA88F5B74}"/>
    <cellStyle name="40% - Accent5 3 2 2 5 2" xfId="23098" xr:uid="{90C62C8A-BCA0-4932-B80F-A88D4E17E66B}"/>
    <cellStyle name="40% - Accent5 3 2 2 6" xfId="23099" xr:uid="{E248A822-94BB-4CC1-8FEE-EB55ECC3F3DE}"/>
    <cellStyle name="40% - Accent5 3 2 2 6 2" xfId="23100" xr:uid="{26894FB3-8355-43BB-A134-CE8F69F7692D}"/>
    <cellStyle name="40% - Accent5 3 2 2 7" xfId="23101" xr:uid="{A6E7BEB1-B5A5-48EA-B433-A774C693FC94}"/>
    <cellStyle name="40% - Accent5 3 2 2 7 2" xfId="23102" xr:uid="{0B3EB82C-C15E-4350-91A7-B8A23CC9D474}"/>
    <cellStyle name="40% - Accent5 3 2 2 8" xfId="23103" xr:uid="{6E8B6443-5BBF-41D9-962F-A27713C6A60C}"/>
    <cellStyle name="40% - Accent5 3 2 2 8 2" xfId="23104" xr:uid="{E017B9CA-41B8-430F-9B1F-6CCCDD0B1FC0}"/>
    <cellStyle name="40% - Accent5 3 2 2 9" xfId="23105" xr:uid="{36A47E10-A295-4528-A936-362B491EB986}"/>
    <cellStyle name="40% - Accent5 3 2 2 9 2" xfId="23106" xr:uid="{52715E43-6107-4941-A78F-65DBF9C693E9}"/>
    <cellStyle name="40% - Accent5 3 2 3" xfId="23107" xr:uid="{F92D02EE-D61A-471D-97DD-C47D27278CEB}"/>
    <cellStyle name="40% - Accent5 3 2 3 2" xfId="23108" xr:uid="{7E72614C-C105-4D5F-B643-D1DDAEAEB1AD}"/>
    <cellStyle name="40% - Accent5 3 2 3 2 2" xfId="23109" xr:uid="{6607286A-B051-4CF8-B95F-B55F0D2D229F}"/>
    <cellStyle name="40% - Accent5 3 2 3 2 2 2" xfId="23110" xr:uid="{0891F073-C2A4-420B-A5FF-14B5E7297C64}"/>
    <cellStyle name="40% - Accent5 3 2 3 2 2 2 2" xfId="23111" xr:uid="{E6BC087A-BDAA-4B48-95DB-7E5793181FDD}"/>
    <cellStyle name="40% - Accent5 3 2 3 2 2 3" xfId="23112" xr:uid="{CA771392-ECDC-46D6-B11F-DFA64BE1F890}"/>
    <cellStyle name="40% - Accent5 3 2 3 2 2 3 2" xfId="23113" xr:uid="{B3BB6D90-FDC5-4CAA-AFC5-69B16DAB92ED}"/>
    <cellStyle name="40% - Accent5 3 2 3 2 2 4" xfId="23114" xr:uid="{A27A189B-ADB7-42F1-B4F4-AF0A11762B51}"/>
    <cellStyle name="40% - Accent5 3 2 3 2 3" xfId="23115" xr:uid="{1F7E5BCE-5B38-4991-A8F7-F494DC49488E}"/>
    <cellStyle name="40% - Accent5 3 2 3 2 3 2" xfId="23116" xr:uid="{72971B94-769C-47E4-88C6-0C9E4679B392}"/>
    <cellStyle name="40% - Accent5 3 2 3 2 4" xfId="23117" xr:uid="{2A3CE91B-B5E5-43DD-B760-9CB7BC599642}"/>
    <cellStyle name="40% - Accent5 3 2 3 2 4 2" xfId="23118" xr:uid="{0935CB72-A8BC-403C-AC04-47F54FBE21AE}"/>
    <cellStyle name="40% - Accent5 3 2 3 2 5" xfId="23119" xr:uid="{B4BD9D71-D10E-4DA7-9237-9FC0603B77E6}"/>
    <cellStyle name="40% - Accent5 3 2 3 2 5 2" xfId="23120" xr:uid="{E5F1A64D-391D-4075-85DD-0B94950732BF}"/>
    <cellStyle name="40% - Accent5 3 2 3 2 6" xfId="23121" xr:uid="{50AAFD04-6438-4585-BCCA-4BAC3F11EF24}"/>
    <cellStyle name="40% - Accent5 3 2 3 3" xfId="23122" xr:uid="{8554DC39-7CAC-42E1-8A9A-47DA436BB321}"/>
    <cellStyle name="40% - Accent5 3 2 3 3 2" xfId="23123" xr:uid="{BEB1288F-B230-4BF3-A2B2-FD254347DF63}"/>
    <cellStyle name="40% - Accent5 3 2 3 3 2 2" xfId="23124" xr:uid="{DBA3F9AA-6BD2-4B0C-810E-1F108527BDC9}"/>
    <cellStyle name="40% - Accent5 3 2 3 3 2 2 2" xfId="23125" xr:uid="{90668033-B677-4167-BBC8-6497C515CAA4}"/>
    <cellStyle name="40% - Accent5 3 2 3 3 2 3" xfId="23126" xr:uid="{E40464D2-B6BB-46E4-A983-C1F4D5F1614F}"/>
    <cellStyle name="40% - Accent5 3 2 3 3 2 3 2" xfId="23127" xr:uid="{7152DD62-B651-459F-9323-753D0694B112}"/>
    <cellStyle name="40% - Accent5 3 2 3 3 2 4" xfId="23128" xr:uid="{9F42EB0A-9F5A-4FF5-B6FD-3C904162B294}"/>
    <cellStyle name="40% - Accent5 3 2 3 3 3" xfId="23129" xr:uid="{13BD2ED1-6E75-4D3A-ACDA-72CBB750B6DE}"/>
    <cellStyle name="40% - Accent5 3 2 3 3 3 2" xfId="23130" xr:uid="{37C40E27-9E8B-4249-B46D-F036806B01F3}"/>
    <cellStyle name="40% - Accent5 3 2 3 3 4" xfId="23131" xr:uid="{99FA5674-E384-4A2F-8C24-9E2466DCF1F0}"/>
    <cellStyle name="40% - Accent5 3 2 3 3 4 2" xfId="23132" xr:uid="{E7EB498F-59DB-40A1-BD23-0966218C6B82}"/>
    <cellStyle name="40% - Accent5 3 2 3 3 5" xfId="23133" xr:uid="{8F122F52-F6E7-4EEB-8BBF-F09ABCEA369F}"/>
    <cellStyle name="40% - Accent5 3 2 3 3 5 2" xfId="23134" xr:uid="{01C76335-C2F9-4EFE-A01E-EE2620973C26}"/>
    <cellStyle name="40% - Accent5 3 2 3 3 6" xfId="23135" xr:uid="{28A7C33E-FB48-4CFF-A845-E9AF670EA027}"/>
    <cellStyle name="40% - Accent5 3 2 3 4" xfId="23136" xr:uid="{7C5EBAEC-742C-4938-9905-9727C802FDA4}"/>
    <cellStyle name="40% - Accent5 3 2 3 4 2" xfId="23137" xr:uid="{D18E1BF4-4564-498A-812E-C68600DF6C91}"/>
    <cellStyle name="40% - Accent5 3 2 3 4 2 2" xfId="23138" xr:uid="{D10598AD-21C2-4C9F-B1B8-74D90BA361FB}"/>
    <cellStyle name="40% - Accent5 3 2 3 4 3" xfId="23139" xr:uid="{72072C6C-FA0C-4B2F-8E18-1B1FA09051F4}"/>
    <cellStyle name="40% - Accent5 3 2 3 4 3 2" xfId="23140" xr:uid="{4C1D153D-968E-4E8C-B84A-CDC88EE8F8CD}"/>
    <cellStyle name="40% - Accent5 3 2 3 4 4" xfId="23141" xr:uid="{FCC48131-E8C7-4349-94DC-CC11324D6B8E}"/>
    <cellStyle name="40% - Accent5 3 2 3 5" xfId="23142" xr:uid="{0E65A305-11A2-4C3A-83D3-027A231B4AB8}"/>
    <cellStyle name="40% - Accent5 3 2 3 5 2" xfId="23143" xr:uid="{0874D2C1-F639-4F23-BD83-DA7C7360DCB6}"/>
    <cellStyle name="40% - Accent5 3 2 3 6" xfId="23144" xr:uid="{5DCC1EAB-B76C-48F8-AC59-35F996FAE0F8}"/>
    <cellStyle name="40% - Accent5 3 2 3 6 2" xfId="23145" xr:uid="{4BC5F417-3094-4A0A-82D2-1C876C86CF82}"/>
    <cellStyle name="40% - Accent5 3 2 3 7" xfId="23146" xr:uid="{345325AF-86CF-4B37-8E92-295396DCA965}"/>
    <cellStyle name="40% - Accent5 3 2 3 7 2" xfId="23147" xr:uid="{363E9DC3-1049-482F-9F75-F2A32B9966B8}"/>
    <cellStyle name="40% - Accent5 3 2 3 8" xfId="23148" xr:uid="{906A85D4-5B69-479D-9EA6-F906C66FB8D2}"/>
    <cellStyle name="40% - Accent5 3 2 3 9" xfId="23149" xr:uid="{C0C30B24-4AC1-43C2-8B75-77EC08EEE332}"/>
    <cellStyle name="40% - Accent5 3 2 4" xfId="23150" xr:uid="{D6811105-7AB9-4D0F-A2A1-FFE6DEC68CE3}"/>
    <cellStyle name="40% - Accent5 3 2 4 2" xfId="23151" xr:uid="{75651F7D-4203-4684-A2F4-0D5C96A734BD}"/>
    <cellStyle name="40% - Accent5 3 2 4 2 2" xfId="23152" xr:uid="{AA76B05A-3D29-47E3-880B-B193F49DA255}"/>
    <cellStyle name="40% - Accent5 3 2 4 2 2 2" xfId="23153" xr:uid="{27C4E281-4AEE-4E4D-A414-67D311CF93B3}"/>
    <cellStyle name="40% - Accent5 3 2 4 2 3" xfId="23154" xr:uid="{45D20F76-F92D-4019-86F8-EDBF68BDC749}"/>
    <cellStyle name="40% - Accent5 3 2 4 2 3 2" xfId="23155" xr:uid="{ADCCF160-6681-4095-AC2A-B6DF1F6FA1A1}"/>
    <cellStyle name="40% - Accent5 3 2 4 2 4" xfId="23156" xr:uid="{DEA58D65-4C6B-4A41-98DF-AD20744A2DD3}"/>
    <cellStyle name="40% - Accent5 3 2 4 3" xfId="23157" xr:uid="{9687A6AF-5F94-465D-BED5-3E0767A7CEEB}"/>
    <cellStyle name="40% - Accent5 3 2 4 3 2" xfId="23158" xr:uid="{38DBBAFF-A4E4-4D07-949D-21E3A277909C}"/>
    <cellStyle name="40% - Accent5 3 2 4 4" xfId="23159" xr:uid="{06470B70-66C4-4BE6-BF46-A2874C25AB62}"/>
    <cellStyle name="40% - Accent5 3 2 4 4 2" xfId="23160" xr:uid="{52135C77-32D7-43A5-8759-FA3ADC96675F}"/>
    <cellStyle name="40% - Accent5 3 2 4 5" xfId="23161" xr:uid="{C36BF871-AD24-46A8-90D7-3BF31B6EC131}"/>
    <cellStyle name="40% - Accent5 3 2 4 5 2" xfId="23162" xr:uid="{39E6C626-B383-42E8-AC6D-F0514FDEFA21}"/>
    <cellStyle name="40% - Accent5 3 2 4 6" xfId="23163" xr:uid="{C86C3CC7-4203-4D3A-9D6A-28EC385C22F9}"/>
    <cellStyle name="40% - Accent5 3 2 5" xfId="23164" xr:uid="{FFDA9497-8368-4320-A82B-1127F149063E}"/>
    <cellStyle name="40% - Accent5 3 2 5 2" xfId="23165" xr:uid="{5F921875-C889-4B7B-90AB-671316AB48F8}"/>
    <cellStyle name="40% - Accent5 3 2 5 2 2" xfId="23166" xr:uid="{60C46FC0-B2AE-49E4-86FF-4683BE8FE261}"/>
    <cellStyle name="40% - Accent5 3 2 5 2 2 2" xfId="23167" xr:uid="{751879CB-3A3D-4531-B00E-6531466C1951}"/>
    <cellStyle name="40% - Accent5 3 2 5 2 3" xfId="23168" xr:uid="{0E3A44EC-E029-4907-8695-910D8B263743}"/>
    <cellStyle name="40% - Accent5 3 2 5 2 3 2" xfId="23169" xr:uid="{009E8F9D-E3EE-45ED-A85B-51D034BBF945}"/>
    <cellStyle name="40% - Accent5 3 2 5 2 4" xfId="23170" xr:uid="{AE8EFDFA-4F8A-4E3A-B393-A3420C5A2B27}"/>
    <cellStyle name="40% - Accent5 3 2 5 3" xfId="23171" xr:uid="{531E9013-62E0-4F7C-95C5-FA3AB2344683}"/>
    <cellStyle name="40% - Accent5 3 2 5 3 2" xfId="23172" xr:uid="{6D0543CA-BD5D-4565-B535-D2CF42738D53}"/>
    <cellStyle name="40% - Accent5 3 2 5 4" xfId="23173" xr:uid="{794E74FD-EFE7-4EB2-8FDE-3CA7C12DFD74}"/>
    <cellStyle name="40% - Accent5 3 2 5 4 2" xfId="23174" xr:uid="{161B052B-5FC4-4558-B062-6B55658DCEC0}"/>
    <cellStyle name="40% - Accent5 3 2 5 5" xfId="23175" xr:uid="{AE13C10A-430B-456D-B5E2-FBFBC3E70F09}"/>
    <cellStyle name="40% - Accent5 3 2 5 5 2" xfId="23176" xr:uid="{EB0DE421-ED48-4968-AF80-EDFF224DF734}"/>
    <cellStyle name="40% - Accent5 3 2 5 6" xfId="23177" xr:uid="{F217A31D-1F54-449E-B34B-6FCE14DC105D}"/>
    <cellStyle name="40% - Accent5 3 2 6" xfId="23178" xr:uid="{A6A44F96-46F0-41A1-8798-C8A29CE22485}"/>
    <cellStyle name="40% - Accent5 3 2 6 2" xfId="23179" xr:uid="{B38996F1-F11C-408F-842E-F343FE82DEFE}"/>
    <cellStyle name="40% - Accent5 3 2 6 2 2" xfId="23180" xr:uid="{CB18C970-DD15-4275-82EC-0C252FF391F2}"/>
    <cellStyle name="40% - Accent5 3 2 6 3" xfId="23181" xr:uid="{9C7EBE6B-5FF7-4B7E-85B8-DB448602B7ED}"/>
    <cellStyle name="40% - Accent5 3 2 6 3 2" xfId="23182" xr:uid="{A7CA0770-D95E-4A46-AF6D-7929C7A12CE5}"/>
    <cellStyle name="40% - Accent5 3 2 6 4" xfId="23183" xr:uid="{1F1BB812-F24A-4FB0-B50F-192BF94CEA13}"/>
    <cellStyle name="40% - Accent5 3 2 7" xfId="23184" xr:uid="{ED1EECF2-76A2-4804-8A47-F1FD0EE7348C}"/>
    <cellStyle name="40% - Accent5 3 2 7 2" xfId="23185" xr:uid="{FF494F16-2580-4958-AE60-CF1653A2C389}"/>
    <cellStyle name="40% - Accent5 3 2 8" xfId="23186" xr:uid="{34800889-2EEB-49F3-8218-9FBAA8B9FC04}"/>
    <cellStyle name="40% - Accent5 3 2 8 2" xfId="23187" xr:uid="{E6B4C420-8E0E-44E7-B6D6-F1EF1EF8265B}"/>
    <cellStyle name="40% - Accent5 3 2 9" xfId="23188" xr:uid="{D1F09DD7-C1E6-4423-965C-2CAA59CC39BD}"/>
    <cellStyle name="40% - Accent5 3 2 9 2" xfId="23189" xr:uid="{4728570D-C85E-4183-9789-AF15A9DBDCE7}"/>
    <cellStyle name="40% - Accent5 3 3" xfId="23190" xr:uid="{CC8B307D-36D2-47BA-BA07-9247A2AC76EE}"/>
    <cellStyle name="40% - Accent5 3 3 10" xfId="23191" xr:uid="{0A8289F8-690F-4B5B-B019-36CEE674BD0C}"/>
    <cellStyle name="40% - Accent5 3 3 11" xfId="23192" xr:uid="{07C858BF-30B9-46FC-B694-AEC49A3BA8CF}"/>
    <cellStyle name="40% - Accent5 3 3 12" xfId="23193" xr:uid="{F9B9593C-E82F-405B-8170-0719A97BE73B}"/>
    <cellStyle name="40% - Accent5 3 3 2" xfId="23194" xr:uid="{DCC1039A-B7FF-436B-984F-9971CF222854}"/>
    <cellStyle name="40% - Accent5 3 3 2 2" xfId="23195" xr:uid="{105E522E-FB66-48CD-A0CB-E3D0F0E5F636}"/>
    <cellStyle name="40% - Accent5 3 3 2 2 2" xfId="23196" xr:uid="{482BF011-F70B-49CF-93AB-EE1EEBAB530A}"/>
    <cellStyle name="40% - Accent5 3 3 2 2 2 2" xfId="23197" xr:uid="{CBDC7377-2823-4181-8C7F-8F16C32CA09C}"/>
    <cellStyle name="40% - Accent5 3 3 2 2 3" xfId="23198" xr:uid="{78F20C1B-3DB1-4FF2-AE46-5716D64D8727}"/>
    <cellStyle name="40% - Accent5 3 3 2 2 3 2" xfId="23199" xr:uid="{E90CAEC3-AD0A-498F-A766-2DBA5A7615DE}"/>
    <cellStyle name="40% - Accent5 3 3 2 2 4" xfId="23200" xr:uid="{18A30DA9-5E17-44EC-9021-3DA5EFFDB551}"/>
    <cellStyle name="40% - Accent5 3 3 2 3" xfId="23201" xr:uid="{1F4CBB95-5618-46E3-8A8E-13BD4DAFCBFD}"/>
    <cellStyle name="40% - Accent5 3 3 2 3 2" xfId="23202" xr:uid="{0133031C-9C16-4305-9D88-B426E512DE0C}"/>
    <cellStyle name="40% - Accent5 3 3 2 4" xfId="23203" xr:uid="{C7F0B796-64E8-4F0D-94C3-8A7315E50DE0}"/>
    <cellStyle name="40% - Accent5 3 3 2 4 2" xfId="23204" xr:uid="{894A832F-F4C5-46AA-A86E-6E5484C55A02}"/>
    <cellStyle name="40% - Accent5 3 3 2 5" xfId="23205" xr:uid="{61786065-CC18-4F93-8B4E-AF0009A9D067}"/>
    <cellStyle name="40% - Accent5 3 3 2 5 2" xfId="23206" xr:uid="{8EB793DF-576D-4D88-8A6A-5FF425DC3A8C}"/>
    <cellStyle name="40% - Accent5 3 3 2 6" xfId="23207" xr:uid="{689430BA-9CB7-4B3E-8AA6-C65288C1ECEF}"/>
    <cellStyle name="40% - Accent5 3 3 2 6 2" xfId="23208" xr:uid="{D5124F3C-9B42-4D0C-BB0A-AD9CE0FE90AD}"/>
    <cellStyle name="40% - Accent5 3 3 2 7" xfId="23209" xr:uid="{CE11A1BA-4C72-4935-8F5A-6ED8D6714B64}"/>
    <cellStyle name="40% - Accent5 3 3 2 7 2" xfId="23210" xr:uid="{E3B32729-991C-4BBA-9A45-54130250404E}"/>
    <cellStyle name="40% - Accent5 3 3 2 8" xfId="23211" xr:uid="{5CDE9C4A-1DEC-4E10-B877-F74E6E03C0CF}"/>
    <cellStyle name="40% - Accent5 3 3 2 9" xfId="23212" xr:uid="{5E98D057-BAD1-47EA-A846-413AB405CED5}"/>
    <cellStyle name="40% - Accent5 3 3 3" xfId="23213" xr:uid="{D4F4041D-D3EB-4BD5-8CD5-FD40DF3D2DBB}"/>
    <cellStyle name="40% - Accent5 3 3 3 2" xfId="23214" xr:uid="{AC1FA453-8D01-4FD3-99DD-F3C33F2F9496}"/>
    <cellStyle name="40% - Accent5 3 3 3 2 2" xfId="23215" xr:uid="{ACE88BE7-61C1-4940-9DE5-963BE81C27C3}"/>
    <cellStyle name="40% - Accent5 3 3 3 2 2 2" xfId="23216" xr:uid="{DBDFCECC-5AB7-410E-B0EB-1BD192BB8453}"/>
    <cellStyle name="40% - Accent5 3 3 3 2 3" xfId="23217" xr:uid="{015103FF-0B9A-4401-8267-1E4D84B98292}"/>
    <cellStyle name="40% - Accent5 3 3 3 2 3 2" xfId="23218" xr:uid="{1F90B84A-B80A-4029-AF60-F5026FC887A1}"/>
    <cellStyle name="40% - Accent5 3 3 3 2 4" xfId="23219" xr:uid="{D43921CB-A874-4342-B329-75ADDAF9501C}"/>
    <cellStyle name="40% - Accent5 3 3 3 3" xfId="23220" xr:uid="{83541D9C-432C-442B-8DE7-8175EFFBC324}"/>
    <cellStyle name="40% - Accent5 3 3 3 3 2" xfId="23221" xr:uid="{99D85C2B-C964-4783-ACF2-5F555AC6C5AA}"/>
    <cellStyle name="40% - Accent5 3 3 3 4" xfId="23222" xr:uid="{3A4D2B97-BBF9-4AFD-90A6-213AB58DB291}"/>
    <cellStyle name="40% - Accent5 3 3 3 4 2" xfId="23223" xr:uid="{FB5B5E90-A788-47FC-9368-710AE6747E4B}"/>
    <cellStyle name="40% - Accent5 3 3 3 5" xfId="23224" xr:uid="{42593A22-DC41-4729-805E-16082D974D45}"/>
    <cellStyle name="40% - Accent5 3 3 3 5 2" xfId="23225" xr:uid="{FEF2E3BB-511E-4BA1-A767-5A7997759947}"/>
    <cellStyle name="40% - Accent5 3 3 3 6" xfId="23226" xr:uid="{22B476F9-818D-4B26-9ED5-9E6BDFEC8109}"/>
    <cellStyle name="40% - Accent5 3 3 4" xfId="23227" xr:uid="{1AEF086F-7B6E-49D9-AC72-DBE38D8EB594}"/>
    <cellStyle name="40% - Accent5 3 3 4 2" xfId="23228" xr:uid="{5B1CCA8C-D98C-4BF6-8C60-F02483F57005}"/>
    <cellStyle name="40% - Accent5 3 3 4 2 2" xfId="23229" xr:uid="{75720619-25EE-4B28-A552-5B69C399B2D0}"/>
    <cellStyle name="40% - Accent5 3 3 4 3" xfId="23230" xr:uid="{11023DB5-1884-438E-BA89-CC833CD21AA4}"/>
    <cellStyle name="40% - Accent5 3 3 4 3 2" xfId="23231" xr:uid="{6190B843-3B68-48D9-8978-8770FD73677D}"/>
    <cellStyle name="40% - Accent5 3 3 4 4" xfId="23232" xr:uid="{6A650D5E-A073-4213-81AC-DDB8CFF3DA6A}"/>
    <cellStyle name="40% - Accent5 3 3 5" xfId="23233" xr:uid="{4E1C95C5-4B99-4B8C-90A9-AAA1ECE2C502}"/>
    <cellStyle name="40% - Accent5 3 3 5 2" xfId="23234" xr:uid="{20672169-B5CD-44F3-A0E4-AFA4293F3B16}"/>
    <cellStyle name="40% - Accent5 3 3 6" xfId="23235" xr:uid="{AB2B0CC4-9DD6-4E3E-8C31-D456A74612FC}"/>
    <cellStyle name="40% - Accent5 3 3 6 2" xfId="23236" xr:uid="{9193479B-83AE-454C-B33D-0692B7B203E8}"/>
    <cellStyle name="40% - Accent5 3 3 7" xfId="23237" xr:uid="{D4C649BB-DD5F-41A4-BBE1-D33D7D0D1E6C}"/>
    <cellStyle name="40% - Accent5 3 3 7 2" xfId="23238" xr:uid="{E9E578BD-FC9B-46EB-AC9A-65D8D3A5208A}"/>
    <cellStyle name="40% - Accent5 3 3 8" xfId="23239" xr:uid="{A814E238-E774-47AF-B802-F750D53A45EF}"/>
    <cellStyle name="40% - Accent5 3 3 8 2" xfId="23240" xr:uid="{0DB91A66-6730-4193-8804-BED1F8990A39}"/>
    <cellStyle name="40% - Accent5 3 3 9" xfId="23241" xr:uid="{9AA91D5D-7076-4920-B3F9-D1EDB6C94551}"/>
    <cellStyle name="40% - Accent5 3 3 9 2" xfId="23242" xr:uid="{09725015-8AD2-4DA2-B472-91239D839621}"/>
    <cellStyle name="40% - Accent5 3 4" xfId="23243" xr:uid="{8CFAC284-CC45-4AB1-84E5-D90D0F2545AC}"/>
    <cellStyle name="40% - Accent5 3 4 10" xfId="23244" xr:uid="{8443213C-4194-483A-996D-21D190035C03}"/>
    <cellStyle name="40% - Accent5 3 4 11" xfId="23245" xr:uid="{5A92CFD6-4D98-49DC-A86F-637DA00AE89E}"/>
    <cellStyle name="40% - Accent5 3 4 12" xfId="23246" xr:uid="{421364EF-36BA-4A9B-97B0-050F9DB2B0D8}"/>
    <cellStyle name="40% - Accent5 3 4 2" xfId="23247" xr:uid="{79FF845A-2786-4587-8BBA-54F0EDCBB5BE}"/>
    <cellStyle name="40% - Accent5 3 4 2 2" xfId="23248" xr:uid="{49B7A166-4EB3-444C-9583-BBB942697129}"/>
    <cellStyle name="40% - Accent5 3 4 2 2 2" xfId="23249" xr:uid="{C4D36011-AB4B-4CB5-8678-BAC306FDE6A1}"/>
    <cellStyle name="40% - Accent5 3 4 2 2 2 2" xfId="23250" xr:uid="{360B0456-E3B6-46D2-BC2F-1D495F8972B9}"/>
    <cellStyle name="40% - Accent5 3 4 2 2 3" xfId="23251" xr:uid="{1DE80A5D-3F60-4D16-8EE5-13E194D620F9}"/>
    <cellStyle name="40% - Accent5 3 4 2 2 3 2" xfId="23252" xr:uid="{E470FF35-6DA0-4285-94D8-681277D32C25}"/>
    <cellStyle name="40% - Accent5 3 4 2 2 4" xfId="23253" xr:uid="{85908B65-8AFB-4240-8778-BAB586127340}"/>
    <cellStyle name="40% - Accent5 3 4 2 3" xfId="23254" xr:uid="{E550554E-181A-4327-92E5-3B35327221ED}"/>
    <cellStyle name="40% - Accent5 3 4 2 3 2" xfId="23255" xr:uid="{C85A8AD0-55BB-4850-8F44-DBBDB082DE15}"/>
    <cellStyle name="40% - Accent5 3 4 2 4" xfId="23256" xr:uid="{FD9E2839-D612-4D91-9951-E5F9509392EC}"/>
    <cellStyle name="40% - Accent5 3 4 2 4 2" xfId="23257" xr:uid="{E73E56E4-09BF-4702-BEB3-31FD1E46DA65}"/>
    <cellStyle name="40% - Accent5 3 4 2 5" xfId="23258" xr:uid="{756613FD-82D2-4C6F-929E-CA8D0BF5E1FB}"/>
    <cellStyle name="40% - Accent5 3 4 2 5 2" xfId="23259" xr:uid="{C102A5BB-A3C7-42EE-B07D-01805D6101B8}"/>
    <cellStyle name="40% - Accent5 3 4 2 6" xfId="23260" xr:uid="{AB42FFDC-12D2-4085-8B83-B0EEFF07B247}"/>
    <cellStyle name="40% - Accent5 3 4 3" xfId="23261" xr:uid="{F866E15E-9B4B-4C8D-8A83-CD16C0B6D014}"/>
    <cellStyle name="40% - Accent5 3 4 3 2" xfId="23262" xr:uid="{7EA2D1EB-183E-467D-81E4-E679E2D2853A}"/>
    <cellStyle name="40% - Accent5 3 4 3 2 2" xfId="23263" xr:uid="{22CA4CE0-5727-42B2-A39B-F31C73163AC6}"/>
    <cellStyle name="40% - Accent5 3 4 3 2 2 2" xfId="23264" xr:uid="{306B210F-FF2D-4D74-9ABA-80D1BDC7CF44}"/>
    <cellStyle name="40% - Accent5 3 4 3 2 3" xfId="23265" xr:uid="{F5B771C5-41D1-42E8-BDDF-B454FCCE5BDD}"/>
    <cellStyle name="40% - Accent5 3 4 3 2 3 2" xfId="23266" xr:uid="{A334A3D6-5623-43E4-B235-816BAA7AB4E4}"/>
    <cellStyle name="40% - Accent5 3 4 3 2 4" xfId="23267" xr:uid="{D5F4A066-2F5A-4A02-BE4D-47E5E07E53A8}"/>
    <cellStyle name="40% - Accent5 3 4 3 3" xfId="23268" xr:uid="{1F838002-A220-4213-A435-627389E16F97}"/>
    <cellStyle name="40% - Accent5 3 4 3 3 2" xfId="23269" xr:uid="{8B30CAD1-B333-47BC-9380-EFED18F005C4}"/>
    <cellStyle name="40% - Accent5 3 4 3 4" xfId="23270" xr:uid="{0878BA4D-76B4-40CE-AC8E-4263C7A2DCE1}"/>
    <cellStyle name="40% - Accent5 3 4 3 4 2" xfId="23271" xr:uid="{3C2A5893-4A09-4865-96C3-71B4F781E738}"/>
    <cellStyle name="40% - Accent5 3 4 3 5" xfId="23272" xr:uid="{86E87F8D-991D-4046-9479-B05567223D01}"/>
    <cellStyle name="40% - Accent5 3 4 3 5 2" xfId="23273" xr:uid="{E3E5CCEC-17F2-4A54-AA9E-EDA4122E6D02}"/>
    <cellStyle name="40% - Accent5 3 4 3 6" xfId="23274" xr:uid="{96B95CB7-CD1B-479C-9F66-F5979DB691DB}"/>
    <cellStyle name="40% - Accent5 3 4 4" xfId="23275" xr:uid="{D0AE8A90-7779-4C2F-B86F-E63102024AE8}"/>
    <cellStyle name="40% - Accent5 3 4 4 2" xfId="23276" xr:uid="{6C334A5D-0A86-4712-9E16-94D0D4BE6040}"/>
    <cellStyle name="40% - Accent5 3 4 4 2 2" xfId="23277" xr:uid="{6C4CCC03-268F-407C-9123-16F2CCC4F2ED}"/>
    <cellStyle name="40% - Accent5 3 4 4 3" xfId="23278" xr:uid="{D8C74B04-99F5-4357-8EDB-28D78E938818}"/>
    <cellStyle name="40% - Accent5 3 4 4 3 2" xfId="23279" xr:uid="{184FC1C8-5AC6-4432-9954-B179E1635EEC}"/>
    <cellStyle name="40% - Accent5 3 4 4 4" xfId="23280" xr:uid="{DE039224-C241-45FE-B14D-0073AC6FB6A5}"/>
    <cellStyle name="40% - Accent5 3 4 5" xfId="23281" xr:uid="{C42C123B-9FDE-46AE-9B8F-5BCF970F6199}"/>
    <cellStyle name="40% - Accent5 3 4 5 2" xfId="23282" xr:uid="{C11BFD4C-2141-4DCE-82AF-9DFDAA082C29}"/>
    <cellStyle name="40% - Accent5 3 4 6" xfId="23283" xr:uid="{7FC08457-A544-473D-AB26-341E24E2F10B}"/>
    <cellStyle name="40% - Accent5 3 4 6 2" xfId="23284" xr:uid="{4B492997-61EC-4F00-A788-D09A43C1A2A7}"/>
    <cellStyle name="40% - Accent5 3 4 7" xfId="23285" xr:uid="{9CBC6285-7734-4E2D-B648-81239494AEED}"/>
    <cellStyle name="40% - Accent5 3 4 7 2" xfId="23286" xr:uid="{B7F3551B-33CE-4AD8-BD16-9EF2AFE8E54E}"/>
    <cellStyle name="40% - Accent5 3 4 8" xfId="23287" xr:uid="{3A4A65D5-C1D3-48C5-8B39-7EDE3F856E83}"/>
    <cellStyle name="40% - Accent5 3 4 8 2" xfId="23288" xr:uid="{57CB83DA-2565-4221-BC27-B27CF3797CA6}"/>
    <cellStyle name="40% - Accent5 3 4 9" xfId="23289" xr:uid="{83AA1735-74F3-4141-A96C-188CC6FFDEAA}"/>
    <cellStyle name="40% - Accent5 3 4 9 2" xfId="23290" xr:uid="{779D9095-1AF2-4C35-AE21-CBA2DCD61EBF}"/>
    <cellStyle name="40% - Accent5 3 5" xfId="23291" xr:uid="{DAEA595F-F1F2-4332-B5CF-DC6D6C7A3288}"/>
    <cellStyle name="40% - Accent5 3 5 10" xfId="23292" xr:uid="{5F4C8C07-E42B-49C7-ABC0-ED969FDE0648}"/>
    <cellStyle name="40% - Accent5 3 5 2" xfId="23293" xr:uid="{D413F464-142C-409D-8FAB-10675B4C9D24}"/>
    <cellStyle name="40% - Accent5 3 5 2 2" xfId="23294" xr:uid="{B5518319-F130-408A-9A26-149AD22F07D1}"/>
    <cellStyle name="40% - Accent5 3 5 2 2 2" xfId="23295" xr:uid="{40EC86D4-BE23-409C-877D-27083B7F6671}"/>
    <cellStyle name="40% - Accent5 3 5 2 2 2 2" xfId="23296" xr:uid="{37C1959A-1D9C-46A7-B904-623E0977B08E}"/>
    <cellStyle name="40% - Accent5 3 5 2 2 3" xfId="23297" xr:uid="{7791B753-7FCD-40BE-A7DA-450BA66457BE}"/>
    <cellStyle name="40% - Accent5 3 5 2 2 3 2" xfId="23298" xr:uid="{DB073627-B9AA-4223-916A-AA5B2DCD4D0E}"/>
    <cellStyle name="40% - Accent5 3 5 2 2 4" xfId="23299" xr:uid="{B9B4D3E4-3414-4646-AECB-6D8B0DD2EA34}"/>
    <cellStyle name="40% - Accent5 3 5 2 3" xfId="23300" xr:uid="{3B4402C7-59AB-4992-93F0-0FE97D60A8E5}"/>
    <cellStyle name="40% - Accent5 3 5 2 3 2" xfId="23301" xr:uid="{8D79C0A6-ADDB-47A0-B5D3-9E3B013764A5}"/>
    <cellStyle name="40% - Accent5 3 5 2 4" xfId="23302" xr:uid="{4D7112F6-161D-48E7-AAC3-9CFE4134DB41}"/>
    <cellStyle name="40% - Accent5 3 5 2 4 2" xfId="23303" xr:uid="{0D85E742-3846-4B33-B52F-51355035EEEF}"/>
    <cellStyle name="40% - Accent5 3 5 2 5" xfId="23304" xr:uid="{1EF506DF-9F21-4974-9140-4B81FE6AB2B4}"/>
    <cellStyle name="40% - Accent5 3 5 2 5 2" xfId="23305" xr:uid="{63C37C2F-A54E-42A9-8C03-A21EF4781C42}"/>
    <cellStyle name="40% - Accent5 3 5 2 6" xfId="23306" xr:uid="{039B66C2-04E6-4A1B-9DE0-C8E5141C67EA}"/>
    <cellStyle name="40% - Accent5 3 5 3" xfId="23307" xr:uid="{4AC315D3-BAC1-481C-B34E-CE400689EE12}"/>
    <cellStyle name="40% - Accent5 3 5 3 2" xfId="23308" xr:uid="{1B55F4BE-A838-4A30-B176-0AD0DF419B0F}"/>
    <cellStyle name="40% - Accent5 3 5 3 2 2" xfId="23309" xr:uid="{38D5C74C-7CF5-4C35-95D3-36CA995CD01A}"/>
    <cellStyle name="40% - Accent5 3 5 3 2 2 2" xfId="23310" xr:uid="{C3786844-83D2-4469-8C8C-767E76C74640}"/>
    <cellStyle name="40% - Accent5 3 5 3 2 3" xfId="23311" xr:uid="{CD017EDD-406C-4B07-8DB7-02DBEF88963E}"/>
    <cellStyle name="40% - Accent5 3 5 3 2 3 2" xfId="23312" xr:uid="{0C53A8E7-D084-4EAC-B820-D14B047FB638}"/>
    <cellStyle name="40% - Accent5 3 5 3 2 4" xfId="23313" xr:uid="{911FA318-D263-454A-ADE6-DF97DB67C99B}"/>
    <cellStyle name="40% - Accent5 3 5 3 3" xfId="23314" xr:uid="{F074789D-C47C-43B2-9536-F0D2244C0B4C}"/>
    <cellStyle name="40% - Accent5 3 5 3 3 2" xfId="23315" xr:uid="{9EB02ABB-9DE8-406C-A6C0-00FFB5C613D6}"/>
    <cellStyle name="40% - Accent5 3 5 3 4" xfId="23316" xr:uid="{F574089B-4734-4969-AEF9-8296B424FAF7}"/>
    <cellStyle name="40% - Accent5 3 5 3 4 2" xfId="23317" xr:uid="{0833055A-CB79-4CBB-B903-C1F4EEB30B59}"/>
    <cellStyle name="40% - Accent5 3 5 3 5" xfId="23318" xr:uid="{06C44AFA-F94A-459A-998E-8C1BFFF8951F}"/>
    <cellStyle name="40% - Accent5 3 5 3 5 2" xfId="23319" xr:uid="{BC706FA6-B6D0-4C15-9BFD-3A39D3399A46}"/>
    <cellStyle name="40% - Accent5 3 5 3 6" xfId="23320" xr:uid="{6B199454-8DB3-45FE-863E-4AA07E89FF08}"/>
    <cellStyle name="40% - Accent5 3 5 4" xfId="23321" xr:uid="{8E48665F-3218-48BF-8DF0-833E37ED2729}"/>
    <cellStyle name="40% - Accent5 3 5 4 2" xfId="23322" xr:uid="{FD89EDB8-436B-46DB-A20C-02A93FC2687F}"/>
    <cellStyle name="40% - Accent5 3 5 4 2 2" xfId="23323" xr:uid="{B8E53AD6-A07B-4375-8F3A-721FDDE1ED52}"/>
    <cellStyle name="40% - Accent5 3 5 4 3" xfId="23324" xr:uid="{7878C8DD-5F0A-4E83-A1E9-E72BD4D0F543}"/>
    <cellStyle name="40% - Accent5 3 5 4 3 2" xfId="23325" xr:uid="{816AB64F-0465-47DB-9205-A3EC8E48B1E9}"/>
    <cellStyle name="40% - Accent5 3 5 4 4" xfId="23326" xr:uid="{A4781547-F725-48A8-9200-708F98D2F472}"/>
    <cellStyle name="40% - Accent5 3 5 5" xfId="23327" xr:uid="{BEDF1D28-8437-40DE-9F2A-3DEB75527C92}"/>
    <cellStyle name="40% - Accent5 3 5 5 2" xfId="23328" xr:uid="{91305316-5F55-4735-BD38-C5C786D1909A}"/>
    <cellStyle name="40% - Accent5 3 5 6" xfId="23329" xr:uid="{40B60861-9DC8-4DAB-B5BA-98D561631823}"/>
    <cellStyle name="40% - Accent5 3 5 6 2" xfId="23330" xr:uid="{7B6BC842-24B2-413B-93B3-139D9253DBEC}"/>
    <cellStyle name="40% - Accent5 3 5 7" xfId="23331" xr:uid="{BD3960AA-FA48-4094-8F29-669BE2DF674E}"/>
    <cellStyle name="40% - Accent5 3 5 7 2" xfId="23332" xr:uid="{F682E61F-2393-472C-B741-3046E90CD5E4}"/>
    <cellStyle name="40% - Accent5 3 5 8" xfId="23333" xr:uid="{8039B913-C5B6-42B7-A469-9B1C2E3CC7BE}"/>
    <cellStyle name="40% - Accent5 3 5 9" xfId="23334" xr:uid="{B5391F49-9B72-420E-A239-2F3891FABE5D}"/>
    <cellStyle name="40% - Accent5 3 6" xfId="23335" xr:uid="{C068F9BD-F78E-4043-AAE8-73D6ABAE9045}"/>
    <cellStyle name="40% - Accent5 3 6 2" xfId="23336" xr:uid="{AD7BE9A4-EFD2-49E9-94BC-342D8FF04938}"/>
    <cellStyle name="40% - Accent5 3 6 2 2" xfId="23337" xr:uid="{DC94E073-51B3-4090-AC43-C96165BFBC77}"/>
    <cellStyle name="40% - Accent5 3 6 2 2 2" xfId="23338" xr:uid="{A79B4813-1AA0-4853-AD0A-5B71ED080706}"/>
    <cellStyle name="40% - Accent5 3 6 2 3" xfId="23339" xr:uid="{A9CD0D08-41D6-4477-A465-847510F28E18}"/>
    <cellStyle name="40% - Accent5 3 6 2 3 2" xfId="23340" xr:uid="{FB41F811-B939-4146-BCB2-5DCADFEC318D}"/>
    <cellStyle name="40% - Accent5 3 6 2 4" xfId="23341" xr:uid="{C31B2573-F5B9-43D6-9903-03B94A5C511B}"/>
    <cellStyle name="40% - Accent5 3 6 3" xfId="23342" xr:uid="{8DF235DD-D094-4D3E-9372-208C684CF9C5}"/>
    <cellStyle name="40% - Accent5 3 6 3 2" xfId="23343" xr:uid="{B29B9841-572C-4AF4-84CF-EFAEC7F7E50D}"/>
    <cellStyle name="40% - Accent5 3 6 4" xfId="23344" xr:uid="{D8192351-72AB-4C9E-8E3C-20C6ECF3A5C3}"/>
    <cellStyle name="40% - Accent5 3 6 4 2" xfId="23345" xr:uid="{60AB8B4F-58F6-4622-93D3-D56991D5561E}"/>
    <cellStyle name="40% - Accent5 3 6 5" xfId="23346" xr:uid="{2F767C0B-3683-46C7-B26A-E0D4CD005D58}"/>
    <cellStyle name="40% - Accent5 3 6 5 2" xfId="23347" xr:uid="{C0945B52-8C59-4818-8E46-6E56940AD701}"/>
    <cellStyle name="40% - Accent5 3 6 6" xfId="23348" xr:uid="{28D8F56B-AE69-4741-ABED-D39FFEA26BCA}"/>
    <cellStyle name="40% - Accent5 3 6 6 2" xfId="23349" xr:uid="{A5E5CF2D-BE6C-41C6-858D-777EC68AC88B}"/>
    <cellStyle name="40% - Accent5 3 7" xfId="23350" xr:uid="{42578204-B632-46BA-81D9-42CACC2883E6}"/>
    <cellStyle name="40% - Accent5 3 7 2" xfId="23351" xr:uid="{C802B8A8-7354-4022-BF88-DF4723ED5D87}"/>
    <cellStyle name="40% - Accent5 3 7 2 2" xfId="23352" xr:uid="{3B793259-6DEB-466B-AE72-E186EE5606EE}"/>
    <cellStyle name="40% - Accent5 3 7 2 2 2" xfId="23353" xr:uid="{90A5F225-FF84-49BB-BF9D-283C5FD28594}"/>
    <cellStyle name="40% - Accent5 3 7 2 3" xfId="23354" xr:uid="{CFC7EE32-0929-4F05-829C-385F491C9B76}"/>
    <cellStyle name="40% - Accent5 3 7 2 3 2" xfId="23355" xr:uid="{10FCF316-A07A-4D14-BDC0-FE9F8D2C5CE3}"/>
    <cellStyle name="40% - Accent5 3 7 2 4" xfId="23356" xr:uid="{A01A0B41-3827-4219-82DC-4FE4AFE681F8}"/>
    <cellStyle name="40% - Accent5 3 7 3" xfId="23357" xr:uid="{DBB50039-46E1-4F85-B020-A3DD51302873}"/>
    <cellStyle name="40% - Accent5 3 7 3 2" xfId="23358" xr:uid="{41512414-50CE-4DB3-8ACE-54540775B15E}"/>
    <cellStyle name="40% - Accent5 3 7 4" xfId="23359" xr:uid="{C529FC1B-5CEF-4A75-932A-FEB47646C7AB}"/>
    <cellStyle name="40% - Accent5 3 7 4 2" xfId="23360" xr:uid="{604B56E6-5766-451D-8A2E-592DA5724E91}"/>
    <cellStyle name="40% - Accent5 3 7 5" xfId="23361" xr:uid="{2E201C64-ED91-40A0-AFDA-859CB47F9F11}"/>
    <cellStyle name="40% - Accent5 3 7 5 2" xfId="23362" xr:uid="{D07AF5E7-7D5D-4505-A1D1-04E6633DC4EA}"/>
    <cellStyle name="40% - Accent5 3 7 6" xfId="23363" xr:uid="{3255C50B-1FB2-43A4-8FCE-62A386D2A24A}"/>
    <cellStyle name="40% - Accent5 3 8" xfId="23364" xr:uid="{58155240-EFFB-47A5-964B-4FCC461B0FE6}"/>
    <cellStyle name="40% - Accent5 3 8 2" xfId="23365" xr:uid="{346F681C-E955-469B-BAA1-3684305EF4A6}"/>
    <cellStyle name="40% - Accent5 3 8 2 2" xfId="23366" xr:uid="{7F992C5A-4446-4525-8C94-44C48835BAE7}"/>
    <cellStyle name="40% - Accent5 3 8 3" xfId="23367" xr:uid="{F42CC775-11F2-4D54-8BF2-2D1613246AE3}"/>
    <cellStyle name="40% - Accent5 3 8 3 2" xfId="23368" xr:uid="{7E279DCA-63B2-4227-BDA0-620FAD0ECDE6}"/>
    <cellStyle name="40% - Accent5 3 8 4" xfId="23369" xr:uid="{996366E3-2E2D-4FF9-9BC9-B3462F90EBDA}"/>
    <cellStyle name="40% - Accent5 3 9" xfId="23370" xr:uid="{A063357D-2901-4862-B727-9BAC970CAF06}"/>
    <cellStyle name="40% - Accent5 3 9 2" xfId="23371" xr:uid="{4613F4DC-77DC-4241-95D0-CF2B82211286}"/>
    <cellStyle name="40% - Accent5 30" xfId="23372" xr:uid="{8BFD914B-9760-4074-A6F2-43E5CA7FCBFD}"/>
    <cellStyle name="40% - Accent5 30 2" xfId="23373" xr:uid="{FFA8ABFD-45D2-46EA-AB71-FC09104ECC6D}"/>
    <cellStyle name="40% - Accent5 31" xfId="23374" xr:uid="{4A9EE7E6-BD08-488C-958D-A9AF1178E233}"/>
    <cellStyle name="40% - Accent5 31 2" xfId="23375" xr:uid="{F96D201E-2459-4185-8A7C-9AE14C0589E8}"/>
    <cellStyle name="40% - Accent5 32" xfId="23376" xr:uid="{3792EA5F-BC99-49B3-8855-E749605A2FBE}"/>
    <cellStyle name="40% - Accent5 32 2" xfId="23377" xr:uid="{26E86EC4-262E-49AE-9564-9E5A9C757997}"/>
    <cellStyle name="40% - Accent5 33" xfId="23378" xr:uid="{ABDE3B47-6713-4AB8-B6EB-A7496E345783}"/>
    <cellStyle name="40% - Accent5 33 2" xfId="23379" xr:uid="{2AA7DDDD-1899-41EF-ADBB-AB9626505DB1}"/>
    <cellStyle name="40% - Accent5 34" xfId="23380" xr:uid="{02F6CD9A-08D4-4067-B3C7-0E921EA76D56}"/>
    <cellStyle name="40% - Accent5 34 2" xfId="23381" xr:uid="{EEBC7CB3-6D80-4408-A0AE-0249DC8DD76E}"/>
    <cellStyle name="40% - Accent5 35" xfId="23382" xr:uid="{37F86D4B-D108-43FC-9B81-DF5919A4CB0F}"/>
    <cellStyle name="40% - Accent5 35 2" xfId="23383" xr:uid="{6AAA985B-4C33-4672-80AE-BC1E87387186}"/>
    <cellStyle name="40% - Accent5 36" xfId="23384" xr:uid="{3C93E4FD-80E2-4EEC-9837-A060C2B80D1A}"/>
    <cellStyle name="40% - Accent5 36 2" xfId="23385" xr:uid="{B71F0D31-119B-4830-9162-DA2811A44CA8}"/>
    <cellStyle name="40% - Accent5 37" xfId="23386" xr:uid="{788032C2-A66D-4A07-8387-8B73EBAE79CF}"/>
    <cellStyle name="40% - Accent5 37 2" xfId="23387" xr:uid="{94678D40-B78E-4BCF-885D-F2BEDFE4B5E3}"/>
    <cellStyle name="40% - Accent5 38" xfId="23388" xr:uid="{686AB478-A9B8-4462-A637-45F1D13D9428}"/>
    <cellStyle name="40% - Accent5 39" xfId="23389" xr:uid="{65FBCDEE-96C2-41B3-A884-673CBB503097}"/>
    <cellStyle name="40% - Accent5 4" xfId="23390" xr:uid="{69896347-5257-47B3-8E38-AB17C0FC4505}"/>
    <cellStyle name="40% - Accent5 4 10" xfId="23391" xr:uid="{CDBC453B-5C10-4036-8B59-5EE4F0EE0805}"/>
    <cellStyle name="40% - Accent5 4 10 2" xfId="23392" xr:uid="{633DB13F-4B61-4E74-A31E-37B4AB11CDB1}"/>
    <cellStyle name="40% - Accent5 4 11" xfId="23393" xr:uid="{41D27F08-C771-48F1-BEDE-133A5820BDF3}"/>
    <cellStyle name="40% - Accent5 4 11 2" xfId="23394" xr:uid="{05B78206-6852-4924-A253-17BE47B36A34}"/>
    <cellStyle name="40% - Accent5 4 12" xfId="23395" xr:uid="{1DC23F0B-6C2B-46E5-A1A8-38CCAC5A316A}"/>
    <cellStyle name="40% - Accent5 4 12 2" xfId="23396" xr:uid="{1281A07F-2F79-4D6B-84E8-6EC38DCB22CD}"/>
    <cellStyle name="40% - Accent5 4 13" xfId="23397" xr:uid="{32D1E645-5E40-4C95-B589-36F8E8714DC7}"/>
    <cellStyle name="40% - Accent5 4 13 2" xfId="23398" xr:uid="{EED173F2-35FD-408E-8674-FC304E8A591C}"/>
    <cellStyle name="40% - Accent5 4 14" xfId="23399" xr:uid="{6B572ECB-0BB0-471A-9AB0-7ECF62A2BF0D}"/>
    <cellStyle name="40% - Accent5 4 15" xfId="23400" xr:uid="{2142E9D5-76A7-48D7-A19E-ED925CF26B16}"/>
    <cellStyle name="40% - Accent5 4 2" xfId="23401" xr:uid="{96CC4FD3-B819-43F0-B7D7-F4124764D04E}"/>
    <cellStyle name="40% - Accent5 4 2 10" xfId="23402" xr:uid="{02C9F656-590A-4B17-BF32-DDB144A74075}"/>
    <cellStyle name="40% - Accent5 4 2 10 2" xfId="23403" xr:uid="{396DF8A5-4E26-4D4A-97B2-1C9F2DD2CF62}"/>
    <cellStyle name="40% - Accent5 4 2 11" xfId="23404" xr:uid="{8BD89551-D75F-4DD6-951E-2929CC01E54A}"/>
    <cellStyle name="40% - Accent5 4 2 11 2" xfId="23405" xr:uid="{F47C964D-71EA-47FB-A1BC-FB7A69179D25}"/>
    <cellStyle name="40% - Accent5 4 2 12" xfId="23406" xr:uid="{56734A6A-EE82-496F-ACCB-730B75AF579A}"/>
    <cellStyle name="40% - Accent5 4 2 13" xfId="23407" xr:uid="{6CA647B2-2113-4D10-998B-3BB91FE22432}"/>
    <cellStyle name="40% - Accent5 4 2 2" xfId="23408" xr:uid="{60BC237B-9918-4581-887F-48EE157EDFCD}"/>
    <cellStyle name="40% - Accent5 4 2 2 10" xfId="23409" xr:uid="{22206A05-8DB2-4408-9213-6005950FBCE4}"/>
    <cellStyle name="40% - Accent5 4 2 2 11" xfId="23410" xr:uid="{FEBCD9B7-A6FA-4BBA-82C0-5F1791B582B4}"/>
    <cellStyle name="40% - Accent5 4 2 2 2" xfId="23411" xr:uid="{05C1FFE6-8437-4B33-A10E-4FBA75C3C766}"/>
    <cellStyle name="40% - Accent5 4 2 2 2 2" xfId="23412" xr:uid="{0B4AF7D9-28CA-4D9E-B0FA-FB45AB26B568}"/>
    <cellStyle name="40% - Accent5 4 2 2 2 2 2" xfId="23413" xr:uid="{6F018F4D-5813-4BFF-A551-7300EC3B6A99}"/>
    <cellStyle name="40% - Accent5 4 2 2 2 2 2 2" xfId="23414" xr:uid="{2CAF9651-64DD-472A-8420-ED45BC369BDB}"/>
    <cellStyle name="40% - Accent5 4 2 2 2 2 3" xfId="23415" xr:uid="{84E3152C-611E-482E-AAFF-403AE9B6FE45}"/>
    <cellStyle name="40% - Accent5 4 2 2 2 2 3 2" xfId="23416" xr:uid="{BD99A768-8342-434E-8DE3-48DFA844126E}"/>
    <cellStyle name="40% - Accent5 4 2 2 2 2 4" xfId="23417" xr:uid="{7AE3474A-1597-4425-B52B-A525152DD48F}"/>
    <cellStyle name="40% - Accent5 4 2 2 2 3" xfId="23418" xr:uid="{86EBB740-314D-4A4D-AF78-5C5BC4509E4F}"/>
    <cellStyle name="40% - Accent5 4 2 2 2 3 2" xfId="23419" xr:uid="{FD4CFBB5-5757-4794-96A3-BB1C4B31E0DD}"/>
    <cellStyle name="40% - Accent5 4 2 2 2 4" xfId="23420" xr:uid="{B8F0213B-F55F-42CA-A10E-0397A77FDE11}"/>
    <cellStyle name="40% - Accent5 4 2 2 2 4 2" xfId="23421" xr:uid="{B3D9F424-6920-46E7-AC1C-3EDD8F60CD01}"/>
    <cellStyle name="40% - Accent5 4 2 2 2 5" xfId="23422" xr:uid="{8E89BCE3-A39E-4385-B7F7-DFBABAE687B6}"/>
    <cellStyle name="40% - Accent5 4 2 2 2 5 2" xfId="23423" xr:uid="{5BE67790-2389-473D-8969-4572CCD4439C}"/>
    <cellStyle name="40% - Accent5 4 2 2 2 6" xfId="23424" xr:uid="{16F31EE0-83A2-445B-95A0-139816B22F35}"/>
    <cellStyle name="40% - Accent5 4 2 2 3" xfId="23425" xr:uid="{13082FFB-8F0B-401F-A4D4-5EC979CC2DF4}"/>
    <cellStyle name="40% - Accent5 4 2 2 3 2" xfId="23426" xr:uid="{179ED251-E0CF-4368-B560-300D585334BF}"/>
    <cellStyle name="40% - Accent5 4 2 2 3 2 2" xfId="23427" xr:uid="{F9E1B34D-4A20-4207-B785-307FDB7D679B}"/>
    <cellStyle name="40% - Accent5 4 2 2 3 2 2 2" xfId="23428" xr:uid="{1B5CB19F-E66F-4CAB-8B07-EE93513BC06E}"/>
    <cellStyle name="40% - Accent5 4 2 2 3 2 3" xfId="23429" xr:uid="{DFFFDD54-7190-4A9E-B44E-66F4D319E987}"/>
    <cellStyle name="40% - Accent5 4 2 2 3 2 3 2" xfId="23430" xr:uid="{1FD176F7-C123-48B2-9D11-EFA2E13B3AAC}"/>
    <cellStyle name="40% - Accent5 4 2 2 3 2 4" xfId="23431" xr:uid="{91154728-94BA-48F7-940A-F512AF7E82BE}"/>
    <cellStyle name="40% - Accent5 4 2 2 3 3" xfId="23432" xr:uid="{FBAA95FA-068D-4F84-8926-880F80DD9689}"/>
    <cellStyle name="40% - Accent5 4 2 2 3 3 2" xfId="23433" xr:uid="{500136A2-DBFD-48C9-B604-6C5360FA3364}"/>
    <cellStyle name="40% - Accent5 4 2 2 3 4" xfId="23434" xr:uid="{A0279B8F-5007-48B5-BAFF-D6390FA358A5}"/>
    <cellStyle name="40% - Accent5 4 2 2 3 4 2" xfId="23435" xr:uid="{3D5DCB14-E451-4CA0-B249-B5BD7A2B63FD}"/>
    <cellStyle name="40% - Accent5 4 2 2 3 5" xfId="23436" xr:uid="{150CA573-4394-4DA6-AE42-5E326B9F33CD}"/>
    <cellStyle name="40% - Accent5 4 2 2 3 5 2" xfId="23437" xr:uid="{D9242AA5-EDEA-4E41-B527-FFEA3794A146}"/>
    <cellStyle name="40% - Accent5 4 2 2 3 6" xfId="23438" xr:uid="{9E4F904D-7FBA-4AF6-8745-4BB3272A97A5}"/>
    <cellStyle name="40% - Accent5 4 2 2 4" xfId="23439" xr:uid="{ACAF7725-80A4-4A09-9599-83C7CC29FD78}"/>
    <cellStyle name="40% - Accent5 4 2 2 4 2" xfId="23440" xr:uid="{02C5F315-D81F-4E82-864A-EF740AE033ED}"/>
    <cellStyle name="40% - Accent5 4 2 2 4 2 2" xfId="23441" xr:uid="{B1D7A3FD-61B3-4262-AAB9-23725C0C3D1B}"/>
    <cellStyle name="40% - Accent5 4 2 2 4 3" xfId="23442" xr:uid="{59CFA2C1-1F4C-4747-B2CC-C2E16B4237F7}"/>
    <cellStyle name="40% - Accent5 4 2 2 4 3 2" xfId="23443" xr:uid="{859D1675-D04C-43C3-907E-FF9A2A507125}"/>
    <cellStyle name="40% - Accent5 4 2 2 4 4" xfId="23444" xr:uid="{0CCCBC89-DC34-4BF1-A2AB-A591748316B5}"/>
    <cellStyle name="40% - Accent5 4 2 2 5" xfId="23445" xr:uid="{8B74A0D0-D26D-4A8A-AC86-8A11105668DC}"/>
    <cellStyle name="40% - Accent5 4 2 2 5 2" xfId="23446" xr:uid="{0B3517BB-434A-4263-9B08-CFA5F192D6E4}"/>
    <cellStyle name="40% - Accent5 4 2 2 6" xfId="23447" xr:uid="{7C38670E-4017-4ED7-9B05-7FFEE4E15FF8}"/>
    <cellStyle name="40% - Accent5 4 2 2 6 2" xfId="23448" xr:uid="{48516EBE-E145-48DD-AAB9-12D2D1EA7107}"/>
    <cellStyle name="40% - Accent5 4 2 2 7" xfId="23449" xr:uid="{D4E19D43-9766-40B6-AFC0-4819A871B503}"/>
    <cellStyle name="40% - Accent5 4 2 2 7 2" xfId="23450" xr:uid="{E40D2519-0C85-4DEB-8BE5-E969CF22C1A3}"/>
    <cellStyle name="40% - Accent5 4 2 2 8" xfId="23451" xr:uid="{F978E921-0F4A-479A-BACB-EB1419870C8E}"/>
    <cellStyle name="40% - Accent5 4 2 2 8 2" xfId="23452" xr:uid="{B455B2EC-4615-4BF9-ACC1-4FC6F603EAC1}"/>
    <cellStyle name="40% - Accent5 4 2 2 9" xfId="23453" xr:uid="{B76935DE-D443-4BA6-93E8-B3BC80491623}"/>
    <cellStyle name="40% - Accent5 4 2 2 9 2" xfId="23454" xr:uid="{838AF505-D4B7-436B-93EB-8DEB877FC4D1}"/>
    <cellStyle name="40% - Accent5 4 2 3" xfId="23455" xr:uid="{D7C25085-9DBD-47B7-8A91-550A56D8FBE4}"/>
    <cellStyle name="40% - Accent5 4 2 3 2" xfId="23456" xr:uid="{2EEA3D2A-7753-4543-8F6D-25F5B41213AA}"/>
    <cellStyle name="40% - Accent5 4 2 3 2 2" xfId="23457" xr:uid="{A1055C59-62C3-48C4-8D11-1D643184C323}"/>
    <cellStyle name="40% - Accent5 4 2 3 2 2 2" xfId="23458" xr:uid="{1FCFA12A-E7A0-4A14-9275-8590B7D150EA}"/>
    <cellStyle name="40% - Accent5 4 2 3 2 2 2 2" xfId="23459" xr:uid="{262D3DF5-ACCA-4015-82BB-5FB3AD7FCBBE}"/>
    <cellStyle name="40% - Accent5 4 2 3 2 2 3" xfId="23460" xr:uid="{AF56D872-0F15-4550-B9AC-08FA2124FA7C}"/>
    <cellStyle name="40% - Accent5 4 2 3 2 2 3 2" xfId="23461" xr:uid="{0437D7ED-7CD8-4710-B8B2-1446585ED97A}"/>
    <cellStyle name="40% - Accent5 4 2 3 2 2 4" xfId="23462" xr:uid="{A5BB8641-0324-41B7-837A-4BD9FB8931A8}"/>
    <cellStyle name="40% - Accent5 4 2 3 2 3" xfId="23463" xr:uid="{2AD4A4C0-5D1F-4ADF-B9ED-38189289BCC0}"/>
    <cellStyle name="40% - Accent5 4 2 3 2 3 2" xfId="23464" xr:uid="{B3EECB63-CEE1-4B5D-89A1-C8AD9891D77C}"/>
    <cellStyle name="40% - Accent5 4 2 3 2 4" xfId="23465" xr:uid="{8E03E99D-2065-420F-B6E4-42FB9ED6FAF1}"/>
    <cellStyle name="40% - Accent5 4 2 3 2 4 2" xfId="23466" xr:uid="{E10E5481-40FB-4C5A-A8B7-06D02BFC42D9}"/>
    <cellStyle name="40% - Accent5 4 2 3 2 5" xfId="23467" xr:uid="{14B2530D-3DB2-4AF1-94A5-E8E3DF8810E5}"/>
    <cellStyle name="40% - Accent5 4 2 3 2 5 2" xfId="23468" xr:uid="{DC510AF8-D929-4B96-9B6B-C7734E9A1D9C}"/>
    <cellStyle name="40% - Accent5 4 2 3 2 6" xfId="23469" xr:uid="{DE49D1C9-28AE-4B8A-B535-23DE14C9FC0C}"/>
    <cellStyle name="40% - Accent5 4 2 3 3" xfId="23470" xr:uid="{2990795D-7C51-45F5-8428-1277A17C0328}"/>
    <cellStyle name="40% - Accent5 4 2 3 3 2" xfId="23471" xr:uid="{DEB93D1F-765C-43A9-A90C-1728C07E8419}"/>
    <cellStyle name="40% - Accent5 4 2 3 3 2 2" xfId="23472" xr:uid="{3B770A3D-543B-4F1D-94F1-36D5F64FFDDF}"/>
    <cellStyle name="40% - Accent5 4 2 3 3 2 2 2" xfId="23473" xr:uid="{5B83785C-6C54-4369-986A-AE2FC8CF5D3C}"/>
    <cellStyle name="40% - Accent5 4 2 3 3 2 3" xfId="23474" xr:uid="{CB9955FE-F890-4BBB-BB77-8C93D4333C90}"/>
    <cellStyle name="40% - Accent5 4 2 3 3 2 3 2" xfId="23475" xr:uid="{9E1B2375-D91E-450B-9448-8BB1B77F9BD5}"/>
    <cellStyle name="40% - Accent5 4 2 3 3 2 4" xfId="23476" xr:uid="{73A5345A-22B0-4B6A-B34E-AFA1AADE9B8B}"/>
    <cellStyle name="40% - Accent5 4 2 3 3 3" xfId="23477" xr:uid="{0A9B130C-5285-4335-B990-9532F8280B87}"/>
    <cellStyle name="40% - Accent5 4 2 3 3 3 2" xfId="23478" xr:uid="{67625E86-DC61-49BF-8E12-8EBFED7E4EAE}"/>
    <cellStyle name="40% - Accent5 4 2 3 3 4" xfId="23479" xr:uid="{4FE3E25C-C195-4243-8D0C-CCF716EDB624}"/>
    <cellStyle name="40% - Accent5 4 2 3 3 4 2" xfId="23480" xr:uid="{E0F167E5-4A4C-4DFC-9D08-C11E2724D9D7}"/>
    <cellStyle name="40% - Accent5 4 2 3 3 5" xfId="23481" xr:uid="{98578BAC-8F40-4A7A-BDA4-BC52B8514C86}"/>
    <cellStyle name="40% - Accent5 4 2 3 3 5 2" xfId="23482" xr:uid="{0E76681A-62D7-4C7C-95C7-0F0CBFEC1FC2}"/>
    <cellStyle name="40% - Accent5 4 2 3 3 6" xfId="23483" xr:uid="{21965762-D017-49F2-AF66-BCFC6033D51D}"/>
    <cellStyle name="40% - Accent5 4 2 3 4" xfId="23484" xr:uid="{24CEE119-D9BC-43E9-A625-6FDAF31F7008}"/>
    <cellStyle name="40% - Accent5 4 2 3 4 2" xfId="23485" xr:uid="{055E3F29-1546-453B-85AB-2473DF3131B6}"/>
    <cellStyle name="40% - Accent5 4 2 3 4 2 2" xfId="23486" xr:uid="{69DE1CE5-6E54-4D3B-B7B5-1829AE939ACB}"/>
    <cellStyle name="40% - Accent5 4 2 3 4 3" xfId="23487" xr:uid="{4CE71093-1DA2-4D80-B159-D201DB4A2795}"/>
    <cellStyle name="40% - Accent5 4 2 3 4 3 2" xfId="23488" xr:uid="{76EC58F4-0BF0-489B-B98A-7C05E4FAAFA8}"/>
    <cellStyle name="40% - Accent5 4 2 3 4 4" xfId="23489" xr:uid="{2A1CF867-5ABE-4782-BC4D-20A9B4F16BF3}"/>
    <cellStyle name="40% - Accent5 4 2 3 5" xfId="23490" xr:uid="{F1EAF20B-E2B3-489B-AD44-84F12D40D056}"/>
    <cellStyle name="40% - Accent5 4 2 3 5 2" xfId="23491" xr:uid="{273BA6E8-5A91-4DC9-9F88-1FBA15FD7E17}"/>
    <cellStyle name="40% - Accent5 4 2 3 6" xfId="23492" xr:uid="{E66DCE9C-04F7-4F27-B104-A0C18E3355BB}"/>
    <cellStyle name="40% - Accent5 4 2 3 6 2" xfId="23493" xr:uid="{1343E3A0-A9A7-4A81-8FFC-40A95ADE0727}"/>
    <cellStyle name="40% - Accent5 4 2 3 7" xfId="23494" xr:uid="{A2CD3578-54F5-4BB7-A713-351785AE2CF7}"/>
    <cellStyle name="40% - Accent5 4 2 3 7 2" xfId="23495" xr:uid="{03EF9F88-7ECF-4FCA-BEE2-D7107FF2FC01}"/>
    <cellStyle name="40% - Accent5 4 2 3 8" xfId="23496" xr:uid="{7BB05070-9533-4F9B-A750-FE9222A9CAB0}"/>
    <cellStyle name="40% - Accent5 4 2 4" xfId="23497" xr:uid="{79F7ABD6-4E9B-40D7-8C0A-AB970A1B2703}"/>
    <cellStyle name="40% - Accent5 4 2 4 2" xfId="23498" xr:uid="{367B276E-284E-4EA2-99E5-C870CFD2BB8E}"/>
    <cellStyle name="40% - Accent5 4 2 4 2 2" xfId="23499" xr:uid="{73845514-A98C-494D-A482-5B785849E32A}"/>
    <cellStyle name="40% - Accent5 4 2 4 2 2 2" xfId="23500" xr:uid="{3AF9ACAE-0770-4BAF-880A-5AACD6CBE617}"/>
    <cellStyle name="40% - Accent5 4 2 4 2 3" xfId="23501" xr:uid="{C1A65621-785B-43FA-8EF9-991FD2C65875}"/>
    <cellStyle name="40% - Accent5 4 2 4 2 3 2" xfId="23502" xr:uid="{24803A11-4FC1-49D0-906B-87BEF655FD91}"/>
    <cellStyle name="40% - Accent5 4 2 4 2 4" xfId="23503" xr:uid="{54AF431F-EE24-4A98-859E-9945C70F4AA9}"/>
    <cellStyle name="40% - Accent5 4 2 4 3" xfId="23504" xr:uid="{5B911E76-ED75-41A5-8FCF-29E8EF5A035E}"/>
    <cellStyle name="40% - Accent5 4 2 4 3 2" xfId="23505" xr:uid="{F90FFF1F-51EE-4681-815A-00C1FBD55C5B}"/>
    <cellStyle name="40% - Accent5 4 2 4 4" xfId="23506" xr:uid="{DEFBD921-4B87-41FC-8A71-7EE23FD4CC0B}"/>
    <cellStyle name="40% - Accent5 4 2 4 4 2" xfId="23507" xr:uid="{3121AC8B-D796-4379-B54D-61817D86B6A2}"/>
    <cellStyle name="40% - Accent5 4 2 4 5" xfId="23508" xr:uid="{12F1F436-56FB-407A-9EEA-7D34966C6946}"/>
    <cellStyle name="40% - Accent5 4 2 4 5 2" xfId="23509" xr:uid="{F0B1821C-C1E1-42B1-977D-5F1F2FF4289F}"/>
    <cellStyle name="40% - Accent5 4 2 4 6" xfId="23510" xr:uid="{F366C03C-9117-42F8-A792-0C77F29A4D73}"/>
    <cellStyle name="40% - Accent5 4 2 5" xfId="23511" xr:uid="{5B8BCC2D-E301-441C-817F-FDB64CEFF7ED}"/>
    <cellStyle name="40% - Accent5 4 2 5 2" xfId="23512" xr:uid="{712F26BE-4890-44CD-B6CC-D2D5AC1B914E}"/>
    <cellStyle name="40% - Accent5 4 2 5 2 2" xfId="23513" xr:uid="{BE95F4F3-BE18-4AE0-BC88-805A6C540B98}"/>
    <cellStyle name="40% - Accent5 4 2 5 2 2 2" xfId="23514" xr:uid="{25120A97-AFB4-4012-8CA6-4D3A683AA404}"/>
    <cellStyle name="40% - Accent5 4 2 5 2 3" xfId="23515" xr:uid="{E6D0D1FB-FA1C-4A0B-A5E6-34E74629098C}"/>
    <cellStyle name="40% - Accent5 4 2 5 2 3 2" xfId="23516" xr:uid="{B85A46EC-97D7-4C56-B0F3-2EFEBEE8D1EB}"/>
    <cellStyle name="40% - Accent5 4 2 5 2 4" xfId="23517" xr:uid="{127F0A14-3A40-4C2B-B131-187768B9B8EE}"/>
    <cellStyle name="40% - Accent5 4 2 5 3" xfId="23518" xr:uid="{8C02B984-7533-4D42-B388-CFF91F12F6EA}"/>
    <cellStyle name="40% - Accent5 4 2 5 3 2" xfId="23519" xr:uid="{223690B2-0D20-44D2-834F-1132D64B2D5E}"/>
    <cellStyle name="40% - Accent5 4 2 5 4" xfId="23520" xr:uid="{12A80AD9-11DB-4B38-B423-6FCC8CCD3553}"/>
    <cellStyle name="40% - Accent5 4 2 5 4 2" xfId="23521" xr:uid="{9FF849F2-036B-42FD-B3D0-5D642830EB0C}"/>
    <cellStyle name="40% - Accent5 4 2 5 5" xfId="23522" xr:uid="{2F2940E9-55CE-4ECD-83FC-AAE03A0264E6}"/>
    <cellStyle name="40% - Accent5 4 2 5 5 2" xfId="23523" xr:uid="{2EFA345C-9311-460F-934B-A1D0C5FCE431}"/>
    <cellStyle name="40% - Accent5 4 2 5 6" xfId="23524" xr:uid="{A2F51B40-564C-41F8-A2D3-06794FC6BFE7}"/>
    <cellStyle name="40% - Accent5 4 2 6" xfId="23525" xr:uid="{135B9051-1200-43E6-950B-5479D445FEE6}"/>
    <cellStyle name="40% - Accent5 4 2 6 2" xfId="23526" xr:uid="{743AE818-692E-432F-B208-4318B16BFDAE}"/>
    <cellStyle name="40% - Accent5 4 2 6 2 2" xfId="23527" xr:uid="{5125611E-77E4-4DB9-A28C-E94ABB89DDB4}"/>
    <cellStyle name="40% - Accent5 4 2 6 3" xfId="23528" xr:uid="{E7F1F112-30F9-4A57-A9A4-59290A49CA19}"/>
    <cellStyle name="40% - Accent5 4 2 6 3 2" xfId="23529" xr:uid="{FA22229D-1502-42E2-87B4-4C1762CF9EEF}"/>
    <cellStyle name="40% - Accent5 4 2 6 4" xfId="23530" xr:uid="{CE2E4015-CBCB-48C9-A8D6-9BF2C81EC983}"/>
    <cellStyle name="40% - Accent5 4 2 7" xfId="23531" xr:uid="{D195C8FE-2AE8-4D54-AC57-45F0DE438E48}"/>
    <cellStyle name="40% - Accent5 4 2 7 2" xfId="23532" xr:uid="{AF7A1F99-D96C-4CDD-989C-5C91F5114622}"/>
    <cellStyle name="40% - Accent5 4 2 8" xfId="23533" xr:uid="{7BEC58CE-C682-4D4F-95E2-5ED6AEB03517}"/>
    <cellStyle name="40% - Accent5 4 2 8 2" xfId="23534" xr:uid="{963CFBCA-C150-42EB-9630-A43AF3BE5CC0}"/>
    <cellStyle name="40% - Accent5 4 2 9" xfId="23535" xr:uid="{6255937C-2B4E-45E3-BA66-A811C468B82F}"/>
    <cellStyle name="40% - Accent5 4 2 9 2" xfId="23536" xr:uid="{41AD74AE-4104-44EF-B13B-1B06D89A1460}"/>
    <cellStyle name="40% - Accent5 4 3" xfId="23537" xr:uid="{A82618EA-5139-4DB4-965A-5CA29E87D413}"/>
    <cellStyle name="40% - Accent5 4 3 10" xfId="23538" xr:uid="{77F5C37E-6DB1-46FC-9A67-B64D65DDC107}"/>
    <cellStyle name="40% - Accent5 4 3 11" xfId="23539" xr:uid="{58C0E241-E75E-4468-ABFF-4DDAEEBACC79}"/>
    <cellStyle name="40% - Accent5 4 3 2" xfId="23540" xr:uid="{9BD6CCFB-CB1F-44C2-85F1-02F6BC732BD8}"/>
    <cellStyle name="40% - Accent5 4 3 2 2" xfId="23541" xr:uid="{3CEF1C6C-9D1C-430D-828D-A174707AB595}"/>
    <cellStyle name="40% - Accent5 4 3 2 2 2" xfId="23542" xr:uid="{E96E0A54-6FF3-4157-9169-FA81C4159B44}"/>
    <cellStyle name="40% - Accent5 4 3 2 2 2 2" xfId="23543" xr:uid="{CC65124A-2289-46EA-82E6-1864DC767B23}"/>
    <cellStyle name="40% - Accent5 4 3 2 2 3" xfId="23544" xr:uid="{A5A8988C-D3AA-497E-BF38-EC8605A1B6B1}"/>
    <cellStyle name="40% - Accent5 4 3 2 2 3 2" xfId="23545" xr:uid="{FF9A4254-64FD-420F-B9C3-AE07D2DBB7BA}"/>
    <cellStyle name="40% - Accent5 4 3 2 2 4" xfId="23546" xr:uid="{5474FF64-58A2-47D2-8785-72F931C8F8FE}"/>
    <cellStyle name="40% - Accent5 4 3 2 3" xfId="23547" xr:uid="{818B7353-EA9B-4CC2-9CB8-4BAE414E00A1}"/>
    <cellStyle name="40% - Accent5 4 3 2 3 2" xfId="23548" xr:uid="{C9FC11C8-20DF-4429-BB72-4C60ECB467EC}"/>
    <cellStyle name="40% - Accent5 4 3 2 4" xfId="23549" xr:uid="{8BE09FE7-06FD-4E43-B91E-94ADA8C20FCF}"/>
    <cellStyle name="40% - Accent5 4 3 2 4 2" xfId="23550" xr:uid="{9B5D9D7F-BCA0-4C88-9F86-B7500A741A3B}"/>
    <cellStyle name="40% - Accent5 4 3 2 5" xfId="23551" xr:uid="{2D105227-1DA8-4546-B6B7-9C861D2B3F59}"/>
    <cellStyle name="40% - Accent5 4 3 2 5 2" xfId="23552" xr:uid="{033A178C-DA20-45E4-AA04-6127741EF653}"/>
    <cellStyle name="40% - Accent5 4 3 2 6" xfId="23553" xr:uid="{71BB7EBD-21D1-440C-B6BD-9A07FB80D6CD}"/>
    <cellStyle name="40% - Accent5 4 3 2 6 2" xfId="23554" xr:uid="{7C4BA5F9-00ED-4F65-A950-8E969ADFC9C5}"/>
    <cellStyle name="40% - Accent5 4 3 2 7" xfId="23555" xr:uid="{DEB818AB-1051-4CA9-A382-AA10FA0400EE}"/>
    <cellStyle name="40% - Accent5 4 3 2 7 2" xfId="23556" xr:uid="{E702FBB0-0C38-4BC1-9042-590E09A3EA05}"/>
    <cellStyle name="40% - Accent5 4 3 2 8" xfId="23557" xr:uid="{59A4FF5D-0E05-466A-945F-DDBD8C1DC5C0}"/>
    <cellStyle name="40% - Accent5 4 3 3" xfId="23558" xr:uid="{71A23801-FEEF-44A0-A648-9C3B234663F4}"/>
    <cellStyle name="40% - Accent5 4 3 3 2" xfId="23559" xr:uid="{371A19F2-BCB3-4A6D-A507-4074415C774D}"/>
    <cellStyle name="40% - Accent5 4 3 3 2 2" xfId="23560" xr:uid="{3191DCE2-9E3F-44CC-B778-895E754CA054}"/>
    <cellStyle name="40% - Accent5 4 3 3 2 2 2" xfId="23561" xr:uid="{F94C3C2F-AC2C-4F89-AEC1-7430FA24CFDD}"/>
    <cellStyle name="40% - Accent5 4 3 3 2 3" xfId="23562" xr:uid="{A8F8E3AF-A0D9-4C0F-8CC4-80F7FABF3687}"/>
    <cellStyle name="40% - Accent5 4 3 3 2 3 2" xfId="23563" xr:uid="{AD8E4605-1B9F-439C-8C89-4BF5A7600206}"/>
    <cellStyle name="40% - Accent5 4 3 3 2 4" xfId="23564" xr:uid="{C3F24139-7915-4BC8-864A-FD3AB751EC68}"/>
    <cellStyle name="40% - Accent5 4 3 3 3" xfId="23565" xr:uid="{99AC2EDA-9790-48A7-BCC9-CA446AE500FC}"/>
    <cellStyle name="40% - Accent5 4 3 3 3 2" xfId="23566" xr:uid="{4FB482AD-BD90-4B10-843C-D181106B3F31}"/>
    <cellStyle name="40% - Accent5 4 3 3 4" xfId="23567" xr:uid="{055E828A-24A5-40C6-80AF-22F8040EBF19}"/>
    <cellStyle name="40% - Accent5 4 3 3 4 2" xfId="23568" xr:uid="{05BDBAAC-97A6-4318-85AC-C77E1294B5D5}"/>
    <cellStyle name="40% - Accent5 4 3 3 5" xfId="23569" xr:uid="{EA979572-1254-4456-9BB4-FBA7AE7C6187}"/>
    <cellStyle name="40% - Accent5 4 3 3 5 2" xfId="23570" xr:uid="{F36F10C1-804D-4661-A3BC-CDA5DD1A8EAF}"/>
    <cellStyle name="40% - Accent5 4 3 3 6" xfId="23571" xr:uid="{C64E7F1F-CB20-40F0-8DD2-89ABB1320E95}"/>
    <cellStyle name="40% - Accent5 4 3 4" xfId="23572" xr:uid="{98FA6DD0-501F-4802-85B0-4C6E42FFB398}"/>
    <cellStyle name="40% - Accent5 4 3 4 2" xfId="23573" xr:uid="{2E2AA9C1-C3EB-4457-BBCD-6D8F270245BB}"/>
    <cellStyle name="40% - Accent5 4 3 4 2 2" xfId="23574" xr:uid="{FCF71BCB-BE22-4CF0-A8AE-89CDC4396B69}"/>
    <cellStyle name="40% - Accent5 4 3 4 3" xfId="23575" xr:uid="{C4F7AF2A-DE0B-494A-B5AE-1E989B159C15}"/>
    <cellStyle name="40% - Accent5 4 3 4 3 2" xfId="23576" xr:uid="{DBBA2519-2CA9-4415-9D38-00B739589098}"/>
    <cellStyle name="40% - Accent5 4 3 4 4" xfId="23577" xr:uid="{8CA441B7-63F1-4D87-9B12-0E3B48754A24}"/>
    <cellStyle name="40% - Accent5 4 3 5" xfId="23578" xr:uid="{755A298A-575C-40A5-A6AE-FB07B4A7E49B}"/>
    <cellStyle name="40% - Accent5 4 3 5 2" xfId="23579" xr:uid="{944F3CC5-FABF-4585-B437-425D489BD8CE}"/>
    <cellStyle name="40% - Accent5 4 3 6" xfId="23580" xr:uid="{837C50FC-4701-4D6A-9278-E2C9A1BA6C3B}"/>
    <cellStyle name="40% - Accent5 4 3 6 2" xfId="23581" xr:uid="{3B96187A-3273-4D7C-9FFB-694FD86AB260}"/>
    <cellStyle name="40% - Accent5 4 3 7" xfId="23582" xr:uid="{7F339E5B-2EB8-44AC-A080-E6691F9B10AC}"/>
    <cellStyle name="40% - Accent5 4 3 7 2" xfId="23583" xr:uid="{900AA364-42A6-4051-ACB6-C78B9B866740}"/>
    <cellStyle name="40% - Accent5 4 3 8" xfId="23584" xr:uid="{0D1459A8-03CA-4E20-B8B1-F284BA83126F}"/>
    <cellStyle name="40% - Accent5 4 3 8 2" xfId="23585" xr:uid="{5803B4C2-5E71-4305-992B-3DD1D4578E3C}"/>
    <cellStyle name="40% - Accent5 4 3 9" xfId="23586" xr:uid="{134F11E8-6816-4609-AFD0-29E0366BFA85}"/>
    <cellStyle name="40% - Accent5 4 3 9 2" xfId="23587" xr:uid="{D535655C-686B-465D-B502-5266055DDD11}"/>
    <cellStyle name="40% - Accent5 4 4" xfId="23588" xr:uid="{DEFE1D3E-4987-4BDE-B837-B94EFDBA70F8}"/>
    <cellStyle name="40% - Accent5 4 4 10" xfId="23589" xr:uid="{41831E8B-7948-474A-AAC8-CBACA1156C76}"/>
    <cellStyle name="40% - Accent5 4 4 2" xfId="23590" xr:uid="{D16364CA-9FD2-4FF2-8C88-25445E4A8454}"/>
    <cellStyle name="40% - Accent5 4 4 2 2" xfId="23591" xr:uid="{CAA511D9-7CB6-4D5E-9E02-B9415F60F2D8}"/>
    <cellStyle name="40% - Accent5 4 4 2 2 2" xfId="23592" xr:uid="{FB3F52AB-1B04-4BAD-85ED-6C84D23BA505}"/>
    <cellStyle name="40% - Accent5 4 4 2 2 2 2" xfId="23593" xr:uid="{09E83032-7F5D-40A5-937D-8A894CF982CE}"/>
    <cellStyle name="40% - Accent5 4 4 2 2 3" xfId="23594" xr:uid="{AA786191-FF23-4C25-98C4-408736F63EF7}"/>
    <cellStyle name="40% - Accent5 4 4 2 2 3 2" xfId="23595" xr:uid="{6E2FEA6E-9A74-47E8-A2BD-29E5D925115A}"/>
    <cellStyle name="40% - Accent5 4 4 2 2 4" xfId="23596" xr:uid="{6F5A4B14-3EF2-4C4E-BAA9-85205AE72049}"/>
    <cellStyle name="40% - Accent5 4 4 2 3" xfId="23597" xr:uid="{F3DA46EE-F4D3-4CFF-B306-C83B7BF6EB94}"/>
    <cellStyle name="40% - Accent5 4 4 2 3 2" xfId="23598" xr:uid="{AA0125A3-E63E-4A26-986D-A8AC3FA3227B}"/>
    <cellStyle name="40% - Accent5 4 4 2 4" xfId="23599" xr:uid="{2F714476-26D2-4DCF-9908-6960BDEDF23B}"/>
    <cellStyle name="40% - Accent5 4 4 2 4 2" xfId="23600" xr:uid="{5C24A09E-7BFB-4DD4-8D9F-81C32343DD24}"/>
    <cellStyle name="40% - Accent5 4 4 2 5" xfId="23601" xr:uid="{05F6FF9A-5EF4-4158-AE5D-D8E57DB6A474}"/>
    <cellStyle name="40% - Accent5 4 4 2 5 2" xfId="23602" xr:uid="{52A869F0-6F32-49E6-98C2-F70988054EC5}"/>
    <cellStyle name="40% - Accent5 4 4 2 6" xfId="23603" xr:uid="{CCED54FC-42C8-4AE3-BBFE-1F3345461DA4}"/>
    <cellStyle name="40% - Accent5 4 4 3" xfId="23604" xr:uid="{5E20CC5A-0A2D-4A43-A486-85A149FFA3FD}"/>
    <cellStyle name="40% - Accent5 4 4 3 2" xfId="23605" xr:uid="{48C97BF3-F76A-4228-B40C-2B2C7106FA2E}"/>
    <cellStyle name="40% - Accent5 4 4 3 2 2" xfId="23606" xr:uid="{C90D0E1B-6605-462C-B817-CBF9986338CD}"/>
    <cellStyle name="40% - Accent5 4 4 3 2 2 2" xfId="23607" xr:uid="{48293007-A566-4A81-B77D-BAE777CFD734}"/>
    <cellStyle name="40% - Accent5 4 4 3 2 3" xfId="23608" xr:uid="{EEFBA4D4-8AEC-4400-8C87-8569B2B3123D}"/>
    <cellStyle name="40% - Accent5 4 4 3 2 3 2" xfId="23609" xr:uid="{81200B4F-0FBC-451E-B8D7-EF76338DCB12}"/>
    <cellStyle name="40% - Accent5 4 4 3 2 4" xfId="23610" xr:uid="{2EDEC6F3-1035-440A-8A30-6BCE249EB1AA}"/>
    <cellStyle name="40% - Accent5 4 4 3 3" xfId="23611" xr:uid="{81828B98-E076-4543-A74C-0A228305ED60}"/>
    <cellStyle name="40% - Accent5 4 4 3 3 2" xfId="23612" xr:uid="{ED5DE92A-24EE-4C8E-96B0-3A0BA27EE565}"/>
    <cellStyle name="40% - Accent5 4 4 3 4" xfId="23613" xr:uid="{6FA78E5A-228F-4BCF-BD40-31126B33DCF9}"/>
    <cellStyle name="40% - Accent5 4 4 3 4 2" xfId="23614" xr:uid="{1BCB1B27-47B3-41E7-AD2F-34B09008105C}"/>
    <cellStyle name="40% - Accent5 4 4 3 5" xfId="23615" xr:uid="{4E7D9715-E196-4D61-BFCC-5CC231799F79}"/>
    <cellStyle name="40% - Accent5 4 4 3 5 2" xfId="23616" xr:uid="{D10B5B24-CCCB-4EF5-AD8A-A9BE438791D6}"/>
    <cellStyle name="40% - Accent5 4 4 3 6" xfId="23617" xr:uid="{31B880DF-56AA-4607-B70A-D2D589383D7B}"/>
    <cellStyle name="40% - Accent5 4 4 4" xfId="23618" xr:uid="{928D255C-AC4D-4496-AB7E-303A0F177E41}"/>
    <cellStyle name="40% - Accent5 4 4 4 2" xfId="23619" xr:uid="{F70708EB-44A2-46DE-AD59-88A31A0757CE}"/>
    <cellStyle name="40% - Accent5 4 4 4 2 2" xfId="23620" xr:uid="{5B4473C8-D57B-4D4E-BBA3-860DE2B869BE}"/>
    <cellStyle name="40% - Accent5 4 4 4 3" xfId="23621" xr:uid="{5B6C03D0-B301-4A6A-A018-A8F93D3D6D09}"/>
    <cellStyle name="40% - Accent5 4 4 4 3 2" xfId="23622" xr:uid="{03F01903-29B2-42B0-906D-201230683D9F}"/>
    <cellStyle name="40% - Accent5 4 4 4 4" xfId="23623" xr:uid="{708B7F73-778B-4032-BD36-294ED0AF7696}"/>
    <cellStyle name="40% - Accent5 4 4 5" xfId="23624" xr:uid="{53DCE6D5-636D-4375-8C89-A81CE895B9BA}"/>
    <cellStyle name="40% - Accent5 4 4 5 2" xfId="23625" xr:uid="{FB8BAB08-67D2-44D6-A287-A697E898685B}"/>
    <cellStyle name="40% - Accent5 4 4 6" xfId="23626" xr:uid="{3F02C75D-F589-40D5-A6BE-1BF2E81D5289}"/>
    <cellStyle name="40% - Accent5 4 4 6 2" xfId="23627" xr:uid="{822909B3-8D70-4D11-8917-65A73C755754}"/>
    <cellStyle name="40% - Accent5 4 4 7" xfId="23628" xr:uid="{7956B094-A4EE-47AA-B4BC-B30ECAD3324F}"/>
    <cellStyle name="40% - Accent5 4 4 7 2" xfId="23629" xr:uid="{58296400-BB1B-4724-B019-C5C903147B6A}"/>
    <cellStyle name="40% - Accent5 4 4 8" xfId="23630" xr:uid="{4D2C64EA-B45E-4ACD-91D6-7E5196EED69A}"/>
    <cellStyle name="40% - Accent5 4 4 8 2" xfId="23631" xr:uid="{4A993C46-C280-41E7-8F4C-F1F88F9AAEEF}"/>
    <cellStyle name="40% - Accent5 4 4 9" xfId="23632" xr:uid="{1B882A58-EA07-4879-AD46-427058E3FB48}"/>
    <cellStyle name="40% - Accent5 4 4 9 2" xfId="23633" xr:uid="{A7514AD2-4247-4879-A323-3FAD36E95948}"/>
    <cellStyle name="40% - Accent5 4 5" xfId="23634" xr:uid="{F8AC7A93-B2E3-4437-B20D-E101250CD0C0}"/>
    <cellStyle name="40% - Accent5 4 5 2" xfId="23635" xr:uid="{527F1724-3891-44A5-82E3-2B87D0B990B4}"/>
    <cellStyle name="40% - Accent5 4 5 2 2" xfId="23636" xr:uid="{C136F987-CF1D-4870-A3C7-2CDBA0E9A182}"/>
    <cellStyle name="40% - Accent5 4 5 2 2 2" xfId="23637" xr:uid="{77610F66-3EFA-45DA-8EE9-E7492ABA2900}"/>
    <cellStyle name="40% - Accent5 4 5 2 2 2 2" xfId="23638" xr:uid="{337C4D74-93B9-4359-87EB-4E23ED9BC1E8}"/>
    <cellStyle name="40% - Accent5 4 5 2 2 3" xfId="23639" xr:uid="{44EAA656-E154-4F9A-A86B-F1207999E0D0}"/>
    <cellStyle name="40% - Accent5 4 5 2 2 3 2" xfId="23640" xr:uid="{BC95ED6F-6738-4DD8-8969-6C20D4FCDEBC}"/>
    <cellStyle name="40% - Accent5 4 5 2 2 4" xfId="23641" xr:uid="{0FDEF6A5-84EE-4759-AA79-AABB001F1998}"/>
    <cellStyle name="40% - Accent5 4 5 2 3" xfId="23642" xr:uid="{78BA9DA1-5938-4FDA-B23A-E1E1CBA6EE1C}"/>
    <cellStyle name="40% - Accent5 4 5 2 3 2" xfId="23643" xr:uid="{DC5F4E17-B08A-4297-9247-7300542A8D24}"/>
    <cellStyle name="40% - Accent5 4 5 2 4" xfId="23644" xr:uid="{0AFBB1C1-2A7F-4D2F-8B9E-B944514CF6F1}"/>
    <cellStyle name="40% - Accent5 4 5 2 4 2" xfId="23645" xr:uid="{F1370E57-9366-4921-B152-A741463D3AA8}"/>
    <cellStyle name="40% - Accent5 4 5 2 5" xfId="23646" xr:uid="{663B1DD0-1227-49DC-8F14-556D285A65D4}"/>
    <cellStyle name="40% - Accent5 4 5 2 5 2" xfId="23647" xr:uid="{6DD89615-CC80-46E3-A27E-3BC27C754E5F}"/>
    <cellStyle name="40% - Accent5 4 5 2 6" xfId="23648" xr:uid="{3B36C5CE-DB31-41DD-A237-2C91F770F27A}"/>
    <cellStyle name="40% - Accent5 4 5 3" xfId="23649" xr:uid="{5E26A5DF-AB72-473B-86D7-4F11E53FC613}"/>
    <cellStyle name="40% - Accent5 4 5 3 2" xfId="23650" xr:uid="{B2E70313-57AE-4A11-AB8B-4487456B9D93}"/>
    <cellStyle name="40% - Accent5 4 5 3 2 2" xfId="23651" xr:uid="{57AF5215-76C0-4B69-9222-D35F85CFA3F9}"/>
    <cellStyle name="40% - Accent5 4 5 3 2 2 2" xfId="23652" xr:uid="{C99D0599-D1F3-4996-817C-4C5A4F2C26CD}"/>
    <cellStyle name="40% - Accent5 4 5 3 2 3" xfId="23653" xr:uid="{96ED9E15-6F01-42FF-90A9-A2A23D7B903A}"/>
    <cellStyle name="40% - Accent5 4 5 3 2 3 2" xfId="23654" xr:uid="{14FF05D0-42CF-466A-8864-A04D44593702}"/>
    <cellStyle name="40% - Accent5 4 5 3 2 4" xfId="23655" xr:uid="{17846341-2582-4B61-8E05-3E65CA92088F}"/>
    <cellStyle name="40% - Accent5 4 5 3 3" xfId="23656" xr:uid="{76920C11-D766-443D-BAB6-69625D54A107}"/>
    <cellStyle name="40% - Accent5 4 5 3 3 2" xfId="23657" xr:uid="{8A60F7A3-BD73-4767-8236-7F49F0394180}"/>
    <cellStyle name="40% - Accent5 4 5 3 4" xfId="23658" xr:uid="{B2D06614-E965-4B0B-B6AC-3434ADD00A25}"/>
    <cellStyle name="40% - Accent5 4 5 3 4 2" xfId="23659" xr:uid="{64AC6596-E59F-4F66-9393-705BD43F0E00}"/>
    <cellStyle name="40% - Accent5 4 5 3 5" xfId="23660" xr:uid="{F78BE6D0-CD9C-4846-9889-36A051CA4FA3}"/>
    <cellStyle name="40% - Accent5 4 5 3 5 2" xfId="23661" xr:uid="{86227177-371F-41A2-95E2-D78ED246E431}"/>
    <cellStyle name="40% - Accent5 4 5 3 6" xfId="23662" xr:uid="{12A569D4-1346-4D99-B84B-53B7E2EF5723}"/>
    <cellStyle name="40% - Accent5 4 5 4" xfId="23663" xr:uid="{6C034C55-257F-44F5-9C72-2A8E824E4CDA}"/>
    <cellStyle name="40% - Accent5 4 5 4 2" xfId="23664" xr:uid="{0C9C9ABB-F6E8-45CA-A14B-64383F65B3B6}"/>
    <cellStyle name="40% - Accent5 4 5 4 2 2" xfId="23665" xr:uid="{940EA165-BF3F-445B-B797-CB5A55E35416}"/>
    <cellStyle name="40% - Accent5 4 5 4 3" xfId="23666" xr:uid="{2CD210D8-F7BD-4D44-9FE5-05DAF4F1CCEA}"/>
    <cellStyle name="40% - Accent5 4 5 4 3 2" xfId="23667" xr:uid="{83559C57-FD33-4192-9110-BCA45D212DB0}"/>
    <cellStyle name="40% - Accent5 4 5 4 4" xfId="23668" xr:uid="{189358A5-0FAF-4E7B-AC47-E90E26B138B4}"/>
    <cellStyle name="40% - Accent5 4 5 5" xfId="23669" xr:uid="{8771E6D0-89C8-4080-BA8D-E44514B08063}"/>
    <cellStyle name="40% - Accent5 4 5 5 2" xfId="23670" xr:uid="{6A1DDF3F-AFF1-4B38-B045-B640C77D812A}"/>
    <cellStyle name="40% - Accent5 4 5 6" xfId="23671" xr:uid="{3FDBC0C7-0930-4094-893A-64CA816A271D}"/>
    <cellStyle name="40% - Accent5 4 5 6 2" xfId="23672" xr:uid="{F1D75B26-5C19-4E60-9817-A2E8F98CAD56}"/>
    <cellStyle name="40% - Accent5 4 5 7" xfId="23673" xr:uid="{57295325-EF8E-43AC-BBC5-094AF46B75B4}"/>
    <cellStyle name="40% - Accent5 4 5 7 2" xfId="23674" xr:uid="{8434E038-4D07-4AE1-B78D-C68DEA033ECA}"/>
    <cellStyle name="40% - Accent5 4 5 8" xfId="23675" xr:uid="{724C63A5-5FD8-4FAD-9134-C724D937CE19}"/>
    <cellStyle name="40% - Accent5 4 6" xfId="23676" xr:uid="{4540767C-4089-4A4A-B7FC-0752F9A85F3E}"/>
    <cellStyle name="40% - Accent5 4 6 2" xfId="23677" xr:uid="{8BF7A829-08DF-4214-AD53-B2FAF595AE09}"/>
    <cellStyle name="40% - Accent5 4 6 2 2" xfId="23678" xr:uid="{76906656-034C-4188-8FA3-53BC3E023AC3}"/>
    <cellStyle name="40% - Accent5 4 6 2 2 2" xfId="23679" xr:uid="{317AC1E2-1E2D-4670-8205-0D9531165210}"/>
    <cellStyle name="40% - Accent5 4 6 2 3" xfId="23680" xr:uid="{EDF352E7-26E8-4C9F-B7BA-138B9262C620}"/>
    <cellStyle name="40% - Accent5 4 6 2 3 2" xfId="23681" xr:uid="{8924FDF9-07BF-458C-B8DC-76F5923B402D}"/>
    <cellStyle name="40% - Accent5 4 6 2 4" xfId="23682" xr:uid="{355AB25F-0E00-499A-8A85-3B096C16E8DC}"/>
    <cellStyle name="40% - Accent5 4 6 3" xfId="23683" xr:uid="{8EF13D64-D1DB-4A97-9AB1-245AADB7EBEF}"/>
    <cellStyle name="40% - Accent5 4 6 3 2" xfId="23684" xr:uid="{BA909FC7-C653-4C5C-B734-784CA1D1EAE8}"/>
    <cellStyle name="40% - Accent5 4 6 4" xfId="23685" xr:uid="{04758CCB-9607-41EF-BAEB-8DD7474C5244}"/>
    <cellStyle name="40% - Accent5 4 6 4 2" xfId="23686" xr:uid="{6DBF9F42-1972-4454-B8BE-F920692807B8}"/>
    <cellStyle name="40% - Accent5 4 6 5" xfId="23687" xr:uid="{D531BE63-4BBD-4806-8B3C-7025AB2F2686}"/>
    <cellStyle name="40% - Accent5 4 6 5 2" xfId="23688" xr:uid="{A0195917-21D5-4C3B-AB3E-DA07A8EBCB9A}"/>
    <cellStyle name="40% - Accent5 4 6 6" xfId="23689" xr:uid="{0E0AB2E1-1315-47C5-B427-F2175A6CFB89}"/>
    <cellStyle name="40% - Accent5 4 7" xfId="23690" xr:uid="{1E8B0D71-B8FD-4030-A0CE-197A049E1EC5}"/>
    <cellStyle name="40% - Accent5 4 7 2" xfId="23691" xr:uid="{17CAA002-049A-430F-8A19-14482698D113}"/>
    <cellStyle name="40% - Accent5 4 7 2 2" xfId="23692" xr:uid="{FEE3AB16-0212-4884-8DB4-47370DBE438D}"/>
    <cellStyle name="40% - Accent5 4 7 2 2 2" xfId="23693" xr:uid="{E3133A89-3889-48A9-8887-CDC5CF61A336}"/>
    <cellStyle name="40% - Accent5 4 7 2 3" xfId="23694" xr:uid="{390E4B96-E4FA-4F71-B0EF-0B16A75C8524}"/>
    <cellStyle name="40% - Accent5 4 7 2 3 2" xfId="23695" xr:uid="{17CAC8B1-1901-48D3-A073-A40009A439AC}"/>
    <cellStyle name="40% - Accent5 4 7 2 4" xfId="23696" xr:uid="{1C65657E-3FA0-44EF-A1ED-95244D399B96}"/>
    <cellStyle name="40% - Accent5 4 7 3" xfId="23697" xr:uid="{79628D15-A7B6-45FF-818D-83C5D4A42CFE}"/>
    <cellStyle name="40% - Accent5 4 7 3 2" xfId="23698" xr:uid="{FD3FCEE3-4D6B-42E1-8DE5-0BA8084411BF}"/>
    <cellStyle name="40% - Accent5 4 7 4" xfId="23699" xr:uid="{C699A90D-1319-4401-8CBE-DA6B43AEDDD3}"/>
    <cellStyle name="40% - Accent5 4 7 4 2" xfId="23700" xr:uid="{4D22A29F-A162-4651-8474-24CCD5A46D15}"/>
    <cellStyle name="40% - Accent5 4 7 5" xfId="23701" xr:uid="{22A2F856-2598-4D7B-8E29-750AFAA0EE6A}"/>
    <cellStyle name="40% - Accent5 4 7 5 2" xfId="23702" xr:uid="{3E3A2836-F3ED-432B-93A3-553A9607A58A}"/>
    <cellStyle name="40% - Accent5 4 7 6" xfId="23703" xr:uid="{7343E9E1-04D3-49DC-9DD3-10E2D2B50E2F}"/>
    <cellStyle name="40% - Accent5 4 8" xfId="23704" xr:uid="{C3610C2B-10A0-4102-8A77-D0A5709067F8}"/>
    <cellStyle name="40% - Accent5 4 8 2" xfId="23705" xr:uid="{A2579ECB-EF19-414B-8F2C-436AC00E2029}"/>
    <cellStyle name="40% - Accent5 4 8 2 2" xfId="23706" xr:uid="{416C7ADC-8108-4AC8-95DC-FD06C14B4E59}"/>
    <cellStyle name="40% - Accent5 4 8 3" xfId="23707" xr:uid="{A0537AD8-0860-4947-BD26-30EFC8023934}"/>
    <cellStyle name="40% - Accent5 4 8 3 2" xfId="23708" xr:uid="{749761F3-D9CF-4121-A339-FC9A822D5422}"/>
    <cellStyle name="40% - Accent5 4 8 4" xfId="23709" xr:uid="{3231A91E-CA62-4E61-8457-DB7ED9B0D261}"/>
    <cellStyle name="40% - Accent5 4 9" xfId="23710" xr:uid="{508E496E-6DD8-47FD-AEBD-B6FA5CC42A3B}"/>
    <cellStyle name="40% - Accent5 4 9 2" xfId="23711" xr:uid="{23A5CF93-AA6E-48F9-87B1-91FDA501D628}"/>
    <cellStyle name="40% - Accent5 5" xfId="23712" xr:uid="{F7D65844-C8A8-40EE-9A86-E317795271F5}"/>
    <cellStyle name="40% - Accent5 5 10" xfId="23713" xr:uid="{019D35D9-6FFA-45AF-B807-DE7E1D27AF9E}"/>
    <cellStyle name="40% - Accent5 5 10 2" xfId="23714" xr:uid="{3A688DC2-6D94-4585-96F6-4430EC8DAF1F}"/>
    <cellStyle name="40% - Accent5 5 11" xfId="23715" xr:uid="{F2AFC618-8A94-4DD2-820A-1FC21F20B1DC}"/>
    <cellStyle name="40% - Accent5 5 11 2" xfId="23716" xr:uid="{42FCB74B-423A-45B9-93A6-E37A2DB0E2BA}"/>
    <cellStyle name="40% - Accent5 5 12" xfId="23717" xr:uid="{A482E1C5-6919-4C8A-8616-2CC8E0CDA8B9}"/>
    <cellStyle name="40% - Accent5 5 12 2" xfId="23718" xr:uid="{E04964DB-888F-4ADE-A6AD-7F42C100DC12}"/>
    <cellStyle name="40% - Accent5 5 13" xfId="23719" xr:uid="{98C17520-B76E-430A-ADD8-3209F1A01B8E}"/>
    <cellStyle name="40% - Accent5 5 13 2" xfId="23720" xr:uid="{EDD84F0C-1F8C-4573-A2A8-6A2FF8E9C371}"/>
    <cellStyle name="40% - Accent5 5 14" xfId="23721" xr:uid="{AAF34435-0285-4E21-837F-C1A6D66ECA2C}"/>
    <cellStyle name="40% - Accent5 5 15" xfId="23722" xr:uid="{B3D6DE99-6AEE-4DDB-B262-19756512D9FC}"/>
    <cellStyle name="40% - Accent5 5 2" xfId="23723" xr:uid="{72A0D366-7CB7-4B4E-A48D-2FC623EF27CA}"/>
    <cellStyle name="40% - Accent5 5 2 10" xfId="23724" xr:uid="{70853F8C-2264-4999-89E7-5AD18AB1D349}"/>
    <cellStyle name="40% - Accent5 5 2 10 2" xfId="23725" xr:uid="{86DD6C4C-AE6C-45E9-AA74-E889B7099DA5}"/>
    <cellStyle name="40% - Accent5 5 2 11" xfId="23726" xr:uid="{E2F70F83-1C60-4592-A9F9-5FB4D2DAC074}"/>
    <cellStyle name="40% - Accent5 5 2 11 2" xfId="23727" xr:uid="{1404CE55-124A-44A7-8569-348EE58A75F3}"/>
    <cellStyle name="40% - Accent5 5 2 12" xfId="23728" xr:uid="{43621652-AA4F-4F87-B5EE-46238A779FDA}"/>
    <cellStyle name="40% - Accent5 5 2 13" xfId="23729" xr:uid="{D07B232B-D012-4552-905C-52F3DCF8E356}"/>
    <cellStyle name="40% - Accent5 5 2 2" xfId="23730" xr:uid="{9AF287CB-6112-43B9-B9B0-643EA820AE74}"/>
    <cellStyle name="40% - Accent5 5 2 2 10" xfId="23731" xr:uid="{C0F4ABAB-0A35-44FB-AE25-99F96EED084B}"/>
    <cellStyle name="40% - Accent5 5 2 2 11" xfId="23732" xr:uid="{5BBBDAB4-2222-42F2-9C2D-1BFB13ED5DB4}"/>
    <cellStyle name="40% - Accent5 5 2 2 2" xfId="23733" xr:uid="{152C5902-83F2-4C50-A34C-CBA967645242}"/>
    <cellStyle name="40% - Accent5 5 2 2 2 2" xfId="23734" xr:uid="{DA1CEA4F-8598-4DD2-A2AE-E9444B414D1B}"/>
    <cellStyle name="40% - Accent5 5 2 2 2 2 2" xfId="23735" xr:uid="{0964B3BB-9399-48A4-8249-694FB98F4E16}"/>
    <cellStyle name="40% - Accent5 5 2 2 2 2 2 2" xfId="23736" xr:uid="{5C32775A-43C9-4E1E-882B-70F8E07566F2}"/>
    <cellStyle name="40% - Accent5 5 2 2 2 2 3" xfId="23737" xr:uid="{35B59C5C-1092-4611-8133-160B3AD79389}"/>
    <cellStyle name="40% - Accent5 5 2 2 2 2 3 2" xfId="23738" xr:uid="{6D17EBEB-52C6-4CD0-AAAE-F198CF5FE4AB}"/>
    <cellStyle name="40% - Accent5 5 2 2 2 2 4" xfId="23739" xr:uid="{3E6EC03C-01CC-4ACA-B81D-3E09E4FD5B1D}"/>
    <cellStyle name="40% - Accent5 5 2 2 2 3" xfId="23740" xr:uid="{C004426C-2E9A-4F20-9A77-05C9FA7B6260}"/>
    <cellStyle name="40% - Accent5 5 2 2 2 3 2" xfId="23741" xr:uid="{8F5ACFBF-C213-44DD-B2AD-FD9E65A50F73}"/>
    <cellStyle name="40% - Accent5 5 2 2 2 4" xfId="23742" xr:uid="{AA1F3E6B-4F3C-436F-B19C-AC83F26AD109}"/>
    <cellStyle name="40% - Accent5 5 2 2 2 4 2" xfId="23743" xr:uid="{54CAC98B-267F-4898-9A28-F82ED4D2B637}"/>
    <cellStyle name="40% - Accent5 5 2 2 2 5" xfId="23744" xr:uid="{FC5167A9-2A89-4169-B838-918A467390F0}"/>
    <cellStyle name="40% - Accent5 5 2 2 2 5 2" xfId="23745" xr:uid="{8A3E2F59-2812-4B10-AE7D-8A0A04E74123}"/>
    <cellStyle name="40% - Accent5 5 2 2 2 6" xfId="23746" xr:uid="{B92F7FCF-0447-40E1-B630-109645B54E0B}"/>
    <cellStyle name="40% - Accent5 5 2 2 3" xfId="23747" xr:uid="{2278E558-2122-4D09-B40E-00DD447C0996}"/>
    <cellStyle name="40% - Accent5 5 2 2 3 2" xfId="23748" xr:uid="{084FF9AD-7B56-49B3-9A22-8932168BF602}"/>
    <cellStyle name="40% - Accent5 5 2 2 3 2 2" xfId="23749" xr:uid="{47D6D423-38EF-455D-82FB-44E1814E7F2E}"/>
    <cellStyle name="40% - Accent5 5 2 2 3 2 2 2" xfId="23750" xr:uid="{30FBA591-892E-41C9-BA31-6B49B80CC337}"/>
    <cellStyle name="40% - Accent5 5 2 2 3 2 3" xfId="23751" xr:uid="{B1A9F4DE-EA2D-405C-99B1-E7EF26EB01F8}"/>
    <cellStyle name="40% - Accent5 5 2 2 3 2 3 2" xfId="23752" xr:uid="{F6DBF381-08AB-4E33-B7CC-E41D7D3E9B47}"/>
    <cellStyle name="40% - Accent5 5 2 2 3 2 4" xfId="23753" xr:uid="{0A70C3E7-2E83-4EF4-A462-C4ADC61B4074}"/>
    <cellStyle name="40% - Accent5 5 2 2 3 3" xfId="23754" xr:uid="{EB2AF616-BD7F-4F11-981B-5D0CD0467F5E}"/>
    <cellStyle name="40% - Accent5 5 2 2 3 3 2" xfId="23755" xr:uid="{25FAC9D1-0933-4D43-B631-25E4331F205B}"/>
    <cellStyle name="40% - Accent5 5 2 2 3 4" xfId="23756" xr:uid="{69E36570-0BE1-4A92-AC47-3B3FFD9A1345}"/>
    <cellStyle name="40% - Accent5 5 2 2 3 4 2" xfId="23757" xr:uid="{0C5569E7-E0C0-4F03-BDBA-4F69249E0093}"/>
    <cellStyle name="40% - Accent5 5 2 2 3 5" xfId="23758" xr:uid="{B69C0B29-646C-4522-8A87-9F92956F2759}"/>
    <cellStyle name="40% - Accent5 5 2 2 3 5 2" xfId="23759" xr:uid="{8B778FBA-953E-4546-8595-92A0B807176A}"/>
    <cellStyle name="40% - Accent5 5 2 2 3 6" xfId="23760" xr:uid="{E2693AD4-5927-4EBE-AA00-0D5A3B92F02E}"/>
    <cellStyle name="40% - Accent5 5 2 2 4" xfId="23761" xr:uid="{E5D10135-0BA3-4DBB-9FE4-80A77210CB89}"/>
    <cellStyle name="40% - Accent5 5 2 2 4 2" xfId="23762" xr:uid="{19494C7C-7366-4026-A03C-C7E513A86602}"/>
    <cellStyle name="40% - Accent5 5 2 2 4 2 2" xfId="23763" xr:uid="{6AD2BF50-E775-4BB4-96A8-A2BF1FCEF502}"/>
    <cellStyle name="40% - Accent5 5 2 2 4 3" xfId="23764" xr:uid="{57F3001C-51A4-4E4B-9295-3A67497CA273}"/>
    <cellStyle name="40% - Accent5 5 2 2 4 3 2" xfId="23765" xr:uid="{49767CEF-2F3B-40C6-904E-0E2243F4B893}"/>
    <cellStyle name="40% - Accent5 5 2 2 4 4" xfId="23766" xr:uid="{786BB1E9-8F0E-476C-A4AC-237E28C59900}"/>
    <cellStyle name="40% - Accent5 5 2 2 5" xfId="23767" xr:uid="{A6A15145-417C-47B9-9CD7-BDE60997FA62}"/>
    <cellStyle name="40% - Accent5 5 2 2 5 2" xfId="23768" xr:uid="{62EA375B-A2E1-4C6A-9628-85126127D760}"/>
    <cellStyle name="40% - Accent5 5 2 2 6" xfId="23769" xr:uid="{60C03EB6-9AEA-4B90-BC47-7132CD51B31C}"/>
    <cellStyle name="40% - Accent5 5 2 2 6 2" xfId="23770" xr:uid="{EE0D3BF2-AE7E-4A68-BEDE-BC259DB43ED2}"/>
    <cellStyle name="40% - Accent5 5 2 2 7" xfId="23771" xr:uid="{1D44D132-A732-4005-8B2A-5831B8898C1E}"/>
    <cellStyle name="40% - Accent5 5 2 2 7 2" xfId="23772" xr:uid="{08934219-961E-47E9-9120-4003E21BB27E}"/>
    <cellStyle name="40% - Accent5 5 2 2 8" xfId="23773" xr:uid="{6549E014-5F01-4FD3-9E2B-66B37C733A39}"/>
    <cellStyle name="40% - Accent5 5 2 2 8 2" xfId="23774" xr:uid="{09248F36-D95D-4BF4-B571-E84CAABF2E86}"/>
    <cellStyle name="40% - Accent5 5 2 2 9" xfId="23775" xr:uid="{13335275-C3A3-4B3C-A44E-2846B3A33164}"/>
    <cellStyle name="40% - Accent5 5 2 2 9 2" xfId="23776" xr:uid="{A146E5AB-F0B3-429C-8DBA-C40042E5FFAF}"/>
    <cellStyle name="40% - Accent5 5 2 3" xfId="23777" xr:uid="{645C7B2C-5DF2-4C1C-B636-988341A76152}"/>
    <cellStyle name="40% - Accent5 5 2 3 2" xfId="23778" xr:uid="{23E42515-2C2E-4B0E-AB61-4B598BAE9F1C}"/>
    <cellStyle name="40% - Accent5 5 2 3 2 2" xfId="23779" xr:uid="{3455109C-45F6-45FD-B5E2-DC93B71FB829}"/>
    <cellStyle name="40% - Accent5 5 2 3 2 2 2" xfId="23780" xr:uid="{A0582B70-B793-44FE-BEE0-F0E8980D17B0}"/>
    <cellStyle name="40% - Accent5 5 2 3 2 2 2 2" xfId="23781" xr:uid="{0ADF6CA2-820B-4F1E-93E7-8E7BC7335706}"/>
    <cellStyle name="40% - Accent5 5 2 3 2 2 3" xfId="23782" xr:uid="{D51AC92A-869D-4163-95FA-85717E92A69A}"/>
    <cellStyle name="40% - Accent5 5 2 3 2 2 3 2" xfId="23783" xr:uid="{918EB699-5BD2-4ABB-AE84-DB4436D801A7}"/>
    <cellStyle name="40% - Accent5 5 2 3 2 2 4" xfId="23784" xr:uid="{D85A1BE3-7650-44A8-BE2C-B4990DC92725}"/>
    <cellStyle name="40% - Accent5 5 2 3 2 3" xfId="23785" xr:uid="{E3802C8F-4050-4D92-A416-DD93C8FCB94F}"/>
    <cellStyle name="40% - Accent5 5 2 3 2 3 2" xfId="23786" xr:uid="{DC91B135-89D8-4CBD-901F-E7FC159A1F23}"/>
    <cellStyle name="40% - Accent5 5 2 3 2 4" xfId="23787" xr:uid="{BE48D6C3-E18A-4C66-B9C1-746AD07CA68F}"/>
    <cellStyle name="40% - Accent5 5 2 3 2 4 2" xfId="23788" xr:uid="{CB720BCE-E140-49E6-96A8-5EEB61EA3CFC}"/>
    <cellStyle name="40% - Accent5 5 2 3 2 5" xfId="23789" xr:uid="{EF5CCCAC-86FE-4431-91E3-4D37A2E127A8}"/>
    <cellStyle name="40% - Accent5 5 2 3 2 5 2" xfId="23790" xr:uid="{15A8436E-810F-4EB8-ADA3-CD2403B61131}"/>
    <cellStyle name="40% - Accent5 5 2 3 2 6" xfId="23791" xr:uid="{28E26F25-59C8-4BA1-9AA2-809AD1EDA588}"/>
    <cellStyle name="40% - Accent5 5 2 3 3" xfId="23792" xr:uid="{21DE6D8B-DBED-4123-9266-5760F4274AFF}"/>
    <cellStyle name="40% - Accent5 5 2 3 3 2" xfId="23793" xr:uid="{B2FB22F7-F174-4669-A37C-3F726DDDB979}"/>
    <cellStyle name="40% - Accent5 5 2 3 3 2 2" xfId="23794" xr:uid="{7AD6311A-A519-4490-81D6-286D3064A0FD}"/>
    <cellStyle name="40% - Accent5 5 2 3 3 2 2 2" xfId="23795" xr:uid="{287EB360-BE11-4869-BFF2-B28E9EF828C7}"/>
    <cellStyle name="40% - Accent5 5 2 3 3 2 3" xfId="23796" xr:uid="{451C72A1-2CA3-49BE-ACFB-D9E8DC174179}"/>
    <cellStyle name="40% - Accent5 5 2 3 3 2 3 2" xfId="23797" xr:uid="{E591CF36-6AEA-44F5-8434-4F8BB39B8427}"/>
    <cellStyle name="40% - Accent5 5 2 3 3 2 4" xfId="23798" xr:uid="{812B06A5-A37C-42E9-8B6C-58FF90BF18D5}"/>
    <cellStyle name="40% - Accent5 5 2 3 3 3" xfId="23799" xr:uid="{7631DB31-0AB0-4D12-8A1B-9CC1E7E69C3A}"/>
    <cellStyle name="40% - Accent5 5 2 3 3 3 2" xfId="23800" xr:uid="{F8AB28AD-0A7C-4580-905C-C40D9EAA96E7}"/>
    <cellStyle name="40% - Accent5 5 2 3 3 4" xfId="23801" xr:uid="{56EA19B6-844B-4E2E-B1FE-97135D464F55}"/>
    <cellStyle name="40% - Accent5 5 2 3 3 4 2" xfId="23802" xr:uid="{47825063-831F-4683-8576-D1407B3FAB2F}"/>
    <cellStyle name="40% - Accent5 5 2 3 3 5" xfId="23803" xr:uid="{3E44CA1E-3EEB-4EAF-8748-A72BD3414EC0}"/>
    <cellStyle name="40% - Accent5 5 2 3 3 5 2" xfId="23804" xr:uid="{65E519ED-DC91-47B2-AD7C-0EED28CA37D2}"/>
    <cellStyle name="40% - Accent5 5 2 3 3 6" xfId="23805" xr:uid="{37FD4A11-16ED-4364-ABC6-8FDABEF63741}"/>
    <cellStyle name="40% - Accent5 5 2 3 4" xfId="23806" xr:uid="{D51FB9AF-2D93-42F3-9E39-8630A6F873F9}"/>
    <cellStyle name="40% - Accent5 5 2 3 4 2" xfId="23807" xr:uid="{953E42CB-B0F0-4B14-8E02-46D71478F051}"/>
    <cellStyle name="40% - Accent5 5 2 3 4 2 2" xfId="23808" xr:uid="{911F7940-37AF-423E-B1AB-09C070E00A94}"/>
    <cellStyle name="40% - Accent5 5 2 3 4 3" xfId="23809" xr:uid="{9FFA05EA-9B28-4B45-AA00-5A533A68A9EC}"/>
    <cellStyle name="40% - Accent5 5 2 3 4 3 2" xfId="23810" xr:uid="{54AF5895-4C3C-4979-B860-659AF08AD860}"/>
    <cellStyle name="40% - Accent5 5 2 3 4 4" xfId="23811" xr:uid="{8B857AD4-BB0F-4F1C-AEF4-9335E9CBA4AA}"/>
    <cellStyle name="40% - Accent5 5 2 3 5" xfId="23812" xr:uid="{F16645D8-6C9E-4D5A-870C-F017C086EE71}"/>
    <cellStyle name="40% - Accent5 5 2 3 5 2" xfId="23813" xr:uid="{13D2CCCE-F8B9-40CB-8F31-3CD43BBC68A7}"/>
    <cellStyle name="40% - Accent5 5 2 3 6" xfId="23814" xr:uid="{089B6D7F-F811-48A9-A55D-0A3F0B3FB92D}"/>
    <cellStyle name="40% - Accent5 5 2 3 6 2" xfId="23815" xr:uid="{8AC0F562-BB2A-4CA7-924E-D7717FD8799E}"/>
    <cellStyle name="40% - Accent5 5 2 3 7" xfId="23816" xr:uid="{658DFF54-AB95-4249-AE89-DD00FE1A80D8}"/>
    <cellStyle name="40% - Accent5 5 2 3 7 2" xfId="23817" xr:uid="{EE4C2334-B56D-402B-AEE3-6E3CD50F4CAD}"/>
    <cellStyle name="40% - Accent5 5 2 3 8" xfId="23818" xr:uid="{8002E6A2-8C1F-437F-A60C-5EA03AEB2798}"/>
    <cellStyle name="40% - Accent5 5 2 4" xfId="23819" xr:uid="{5420C05A-D6DB-4CA5-8174-077581C5DB11}"/>
    <cellStyle name="40% - Accent5 5 2 4 2" xfId="23820" xr:uid="{54B3EEF5-3FA6-446A-A6BC-54088B2015C6}"/>
    <cellStyle name="40% - Accent5 5 2 4 2 2" xfId="23821" xr:uid="{415F93BC-F7E5-4E23-8BE3-F151AB4044C0}"/>
    <cellStyle name="40% - Accent5 5 2 4 2 2 2" xfId="23822" xr:uid="{7C185E9F-73E0-4F62-9554-5D8D22C81B1D}"/>
    <cellStyle name="40% - Accent5 5 2 4 2 3" xfId="23823" xr:uid="{68E5BCD7-943B-4220-BAC8-F72E6772A846}"/>
    <cellStyle name="40% - Accent5 5 2 4 2 3 2" xfId="23824" xr:uid="{C4E745EC-566E-478F-BED0-EA8C32614466}"/>
    <cellStyle name="40% - Accent5 5 2 4 2 4" xfId="23825" xr:uid="{2BFC9D8C-F1AB-4B02-B434-872A6B38FDC2}"/>
    <cellStyle name="40% - Accent5 5 2 4 3" xfId="23826" xr:uid="{2443F0E0-7673-4F9F-AE2B-CA89125968D6}"/>
    <cellStyle name="40% - Accent5 5 2 4 3 2" xfId="23827" xr:uid="{7A1A0C4B-2DFC-4C08-AFCC-A4E750EF5F7F}"/>
    <cellStyle name="40% - Accent5 5 2 4 4" xfId="23828" xr:uid="{50041B94-8819-40FF-9C9D-849151DC8EDA}"/>
    <cellStyle name="40% - Accent5 5 2 4 4 2" xfId="23829" xr:uid="{F84B2BFE-8A44-402E-96FF-850F73271F83}"/>
    <cellStyle name="40% - Accent5 5 2 4 5" xfId="23830" xr:uid="{FE4CC44E-B40E-4B38-874D-7ADF70F87B61}"/>
    <cellStyle name="40% - Accent5 5 2 4 5 2" xfId="23831" xr:uid="{54F0ECAE-D97C-471A-B7A8-18A978C6252B}"/>
    <cellStyle name="40% - Accent5 5 2 4 6" xfId="23832" xr:uid="{04AAE0D3-BBAB-49E2-B9E0-C802FB515B1F}"/>
    <cellStyle name="40% - Accent5 5 2 5" xfId="23833" xr:uid="{98A4D5E5-3109-4A8C-B2B3-3952CD5FDF46}"/>
    <cellStyle name="40% - Accent5 5 2 5 2" xfId="23834" xr:uid="{71943D8B-A449-4FB1-B193-0FDE4D1F858B}"/>
    <cellStyle name="40% - Accent5 5 2 5 2 2" xfId="23835" xr:uid="{D05532E8-A31A-4FB9-9A7A-39EFEE5EC3F8}"/>
    <cellStyle name="40% - Accent5 5 2 5 2 2 2" xfId="23836" xr:uid="{31A83490-1305-4DC8-863C-74786C7B1780}"/>
    <cellStyle name="40% - Accent5 5 2 5 2 3" xfId="23837" xr:uid="{F9472FE8-9D84-43B5-8B8D-AE8902EE2E46}"/>
    <cellStyle name="40% - Accent5 5 2 5 2 3 2" xfId="23838" xr:uid="{4EE041E4-316B-4B90-BE0F-002B3D834C19}"/>
    <cellStyle name="40% - Accent5 5 2 5 2 4" xfId="23839" xr:uid="{99CD07B7-5035-491E-AB00-85DCE4984189}"/>
    <cellStyle name="40% - Accent5 5 2 5 3" xfId="23840" xr:uid="{23E26363-8D70-4D7D-AB72-1D2913107090}"/>
    <cellStyle name="40% - Accent5 5 2 5 3 2" xfId="23841" xr:uid="{2F964D59-0515-49FD-B624-145D13614831}"/>
    <cellStyle name="40% - Accent5 5 2 5 4" xfId="23842" xr:uid="{07BAE66B-49B2-409A-8A74-04A2F8E88D1F}"/>
    <cellStyle name="40% - Accent5 5 2 5 4 2" xfId="23843" xr:uid="{BBA7B3E1-8D88-4905-838C-100809204E24}"/>
    <cellStyle name="40% - Accent5 5 2 5 5" xfId="23844" xr:uid="{46295091-1B85-42D7-BD58-0A7A4E8F6CCA}"/>
    <cellStyle name="40% - Accent5 5 2 5 5 2" xfId="23845" xr:uid="{002B7777-6F80-4995-A12E-3D3DF757C81E}"/>
    <cellStyle name="40% - Accent5 5 2 5 6" xfId="23846" xr:uid="{ED832CF0-51ED-4585-A74D-45EC803A0BEE}"/>
    <cellStyle name="40% - Accent5 5 2 6" xfId="23847" xr:uid="{8B8A0B54-9B36-46E2-8763-96E855306A38}"/>
    <cellStyle name="40% - Accent5 5 2 6 2" xfId="23848" xr:uid="{B6F0D02E-4337-4188-A866-33815444DF3B}"/>
    <cellStyle name="40% - Accent5 5 2 6 2 2" xfId="23849" xr:uid="{42CB0278-A1CA-4382-9192-5C8B5F5422B2}"/>
    <cellStyle name="40% - Accent5 5 2 6 3" xfId="23850" xr:uid="{589A679E-9351-4D00-9AA3-32948B30BE8E}"/>
    <cellStyle name="40% - Accent5 5 2 6 3 2" xfId="23851" xr:uid="{006B929D-FC66-4DAF-8EBD-262D6BBB8D2D}"/>
    <cellStyle name="40% - Accent5 5 2 6 4" xfId="23852" xr:uid="{1D91D16E-F53B-4305-9691-6C12462DAB0F}"/>
    <cellStyle name="40% - Accent5 5 2 7" xfId="23853" xr:uid="{54CEA462-F35F-4FF6-BC5B-42C50B66595A}"/>
    <cellStyle name="40% - Accent5 5 2 7 2" xfId="23854" xr:uid="{A828255F-9A6C-4BC0-9C0B-48A2A60FF7E3}"/>
    <cellStyle name="40% - Accent5 5 2 8" xfId="23855" xr:uid="{3E9A95E8-08F3-45B5-BC1E-C5770F083CEF}"/>
    <cellStyle name="40% - Accent5 5 2 8 2" xfId="23856" xr:uid="{CE40DB12-2493-4C8F-AEF5-A688667F7992}"/>
    <cellStyle name="40% - Accent5 5 2 9" xfId="23857" xr:uid="{02686E0A-3D3F-48A4-A1C4-E89AC77936D9}"/>
    <cellStyle name="40% - Accent5 5 2 9 2" xfId="23858" xr:uid="{73BAAFCB-042E-4F7F-A94A-2AF4BBE43A08}"/>
    <cellStyle name="40% - Accent5 5 3" xfId="23859" xr:uid="{8EA03883-D491-475D-8AEC-E5ADFC7431EE}"/>
    <cellStyle name="40% - Accent5 5 3 10" xfId="23860" xr:uid="{4D992E12-6C69-4FD6-8DC7-4F579F664E7C}"/>
    <cellStyle name="40% - Accent5 5 3 11" xfId="23861" xr:uid="{0B2A52E5-DEDB-4F20-A7B8-9988BCE73ABF}"/>
    <cellStyle name="40% - Accent5 5 3 2" xfId="23862" xr:uid="{53468020-8DA8-43F3-8413-9A76BA264E47}"/>
    <cellStyle name="40% - Accent5 5 3 2 2" xfId="23863" xr:uid="{F08A929A-F5F4-48CD-B894-747433685835}"/>
    <cellStyle name="40% - Accent5 5 3 2 2 2" xfId="23864" xr:uid="{5C22018F-FE49-4194-BE8B-CDEB20E1D553}"/>
    <cellStyle name="40% - Accent5 5 3 2 2 2 2" xfId="23865" xr:uid="{B7878E00-FD92-4740-94E2-38AA41CFED92}"/>
    <cellStyle name="40% - Accent5 5 3 2 2 3" xfId="23866" xr:uid="{601C8B3A-7282-4CE8-9EA0-7D9F5577D1EB}"/>
    <cellStyle name="40% - Accent5 5 3 2 2 3 2" xfId="23867" xr:uid="{89D18C3C-961D-4F7A-A96B-E99A0EF33589}"/>
    <cellStyle name="40% - Accent5 5 3 2 2 4" xfId="23868" xr:uid="{BC7AA020-73A7-4462-AA46-736188AA789F}"/>
    <cellStyle name="40% - Accent5 5 3 2 3" xfId="23869" xr:uid="{AC36EA05-0FF4-4615-ACE0-DDACAB4FDAE6}"/>
    <cellStyle name="40% - Accent5 5 3 2 3 2" xfId="23870" xr:uid="{EF5A4C61-4828-4B55-884A-905900046BB5}"/>
    <cellStyle name="40% - Accent5 5 3 2 4" xfId="23871" xr:uid="{88ECCD94-A1A6-4727-9D2E-808913F72A36}"/>
    <cellStyle name="40% - Accent5 5 3 2 4 2" xfId="23872" xr:uid="{E2E54A45-4E43-4E58-B1EE-F0515E2E7D93}"/>
    <cellStyle name="40% - Accent5 5 3 2 5" xfId="23873" xr:uid="{DC65B758-05AC-4D17-9437-8DE5F0562478}"/>
    <cellStyle name="40% - Accent5 5 3 2 5 2" xfId="23874" xr:uid="{5881DB1C-7CF4-4E76-B0AE-27A998F1A069}"/>
    <cellStyle name="40% - Accent5 5 3 2 6" xfId="23875" xr:uid="{DD167E4F-24F0-4AC7-9A14-902DCDCCD90C}"/>
    <cellStyle name="40% - Accent5 5 3 2 6 2" xfId="23876" xr:uid="{0587773B-BA49-40F7-8765-DE821CD28D12}"/>
    <cellStyle name="40% - Accent5 5 3 2 7" xfId="23877" xr:uid="{6C2D40F3-2C0F-4939-B7F2-42A9524D8B06}"/>
    <cellStyle name="40% - Accent5 5 3 2 7 2" xfId="23878" xr:uid="{CDEB7EF5-F717-4CDC-ABAB-2B877C4C8BC0}"/>
    <cellStyle name="40% - Accent5 5 3 2 8" xfId="23879" xr:uid="{18AE616C-B4F7-4E3A-9687-39338CCC0907}"/>
    <cellStyle name="40% - Accent5 5 3 3" xfId="23880" xr:uid="{A2B53FEE-059D-4B39-9396-F882FD83DFB0}"/>
    <cellStyle name="40% - Accent5 5 3 3 2" xfId="23881" xr:uid="{29C3407E-6D42-436D-9442-1196040B1B48}"/>
    <cellStyle name="40% - Accent5 5 3 3 2 2" xfId="23882" xr:uid="{41695386-48FA-40DB-BABB-1B42EC962485}"/>
    <cellStyle name="40% - Accent5 5 3 3 2 2 2" xfId="23883" xr:uid="{ADE3D642-821F-43B1-967E-E71F0BB966D4}"/>
    <cellStyle name="40% - Accent5 5 3 3 2 3" xfId="23884" xr:uid="{B437F7E2-3C37-402C-BD74-D648EFB834FD}"/>
    <cellStyle name="40% - Accent5 5 3 3 2 3 2" xfId="23885" xr:uid="{C8A66BA8-A2E6-4026-A6B0-54B111E66164}"/>
    <cellStyle name="40% - Accent5 5 3 3 2 4" xfId="23886" xr:uid="{2115402B-7F41-4490-BBA9-21EA1176D3D7}"/>
    <cellStyle name="40% - Accent5 5 3 3 3" xfId="23887" xr:uid="{BF1C4DD1-9A7C-43C4-9CCE-162C3853C089}"/>
    <cellStyle name="40% - Accent5 5 3 3 3 2" xfId="23888" xr:uid="{1683A32B-5050-45D5-89FA-4536F84FD9B5}"/>
    <cellStyle name="40% - Accent5 5 3 3 4" xfId="23889" xr:uid="{08665E36-7744-4F8E-A1DB-3A30D641AC77}"/>
    <cellStyle name="40% - Accent5 5 3 3 4 2" xfId="23890" xr:uid="{FF81FD9D-1E38-44ED-AA86-EA489C2B4419}"/>
    <cellStyle name="40% - Accent5 5 3 3 5" xfId="23891" xr:uid="{B2518AE0-C68D-4EB2-9AB9-93A1F6D8F144}"/>
    <cellStyle name="40% - Accent5 5 3 3 5 2" xfId="23892" xr:uid="{AF6582E2-B8F7-4702-B95E-79B903F59B18}"/>
    <cellStyle name="40% - Accent5 5 3 3 6" xfId="23893" xr:uid="{4581ADC9-1531-43E8-A369-2AD830E78652}"/>
    <cellStyle name="40% - Accent5 5 3 4" xfId="23894" xr:uid="{DDC6AF45-B6CB-461C-AE67-5F9D9F043533}"/>
    <cellStyle name="40% - Accent5 5 3 4 2" xfId="23895" xr:uid="{7F0A9EF5-A5C8-4132-ACDD-E99D3A58D6F9}"/>
    <cellStyle name="40% - Accent5 5 3 4 2 2" xfId="23896" xr:uid="{F1249EE4-1F72-488A-92D3-9B7F2124F80D}"/>
    <cellStyle name="40% - Accent5 5 3 4 3" xfId="23897" xr:uid="{3FADC61C-7DF5-4AAB-A21D-2F42C1EB6938}"/>
    <cellStyle name="40% - Accent5 5 3 4 3 2" xfId="23898" xr:uid="{0C3DC9C8-C132-41BC-B94F-11EC9ACC7CFE}"/>
    <cellStyle name="40% - Accent5 5 3 4 4" xfId="23899" xr:uid="{9F9B6251-9341-43D7-8E02-900FE67C3317}"/>
    <cellStyle name="40% - Accent5 5 3 5" xfId="23900" xr:uid="{AFD1F364-17C0-4B9C-B2BE-A2D1BD4FD5FF}"/>
    <cellStyle name="40% - Accent5 5 3 5 2" xfId="23901" xr:uid="{DA1E5A0F-7F27-49B7-BFF0-2F23DF8C2F8B}"/>
    <cellStyle name="40% - Accent5 5 3 6" xfId="23902" xr:uid="{883FF0D9-3810-4BB8-AC98-E94FAC8CA37C}"/>
    <cellStyle name="40% - Accent5 5 3 6 2" xfId="23903" xr:uid="{EE227528-C7D8-4EDE-85E8-7AA5968C2AF7}"/>
    <cellStyle name="40% - Accent5 5 3 7" xfId="23904" xr:uid="{6682DA2E-3896-435B-AF14-4759DC49E579}"/>
    <cellStyle name="40% - Accent5 5 3 7 2" xfId="23905" xr:uid="{CFC782A0-206B-4EB3-86F6-1AC6F1FAC6B5}"/>
    <cellStyle name="40% - Accent5 5 3 8" xfId="23906" xr:uid="{BE6295D0-C14F-4239-9020-0EABD7B3FB68}"/>
    <cellStyle name="40% - Accent5 5 3 8 2" xfId="23907" xr:uid="{CD00D20D-8323-4EBC-A5FA-A0A795AF81DE}"/>
    <cellStyle name="40% - Accent5 5 3 9" xfId="23908" xr:uid="{AD12BF49-DB77-4427-9E67-CE1D8ABB9677}"/>
    <cellStyle name="40% - Accent5 5 3 9 2" xfId="23909" xr:uid="{5EDBE99E-53DE-4D64-8BB0-776A7DB5CDF5}"/>
    <cellStyle name="40% - Accent5 5 4" xfId="23910" xr:uid="{ACAF44DD-8D2E-4EE9-B9FE-87CC300F8EDD}"/>
    <cellStyle name="40% - Accent5 5 4 10" xfId="23911" xr:uid="{3E4D4CD8-9673-4CF9-B860-B915BEBE67F6}"/>
    <cellStyle name="40% - Accent5 5 4 2" xfId="23912" xr:uid="{379B008F-43A8-4F33-9E6A-2FE704E7D6A0}"/>
    <cellStyle name="40% - Accent5 5 4 2 2" xfId="23913" xr:uid="{4CA8316F-7230-44D5-A24B-20DB9648754F}"/>
    <cellStyle name="40% - Accent5 5 4 2 2 2" xfId="23914" xr:uid="{F88A9361-E347-46C7-83A2-4422C86AC1E9}"/>
    <cellStyle name="40% - Accent5 5 4 2 2 2 2" xfId="23915" xr:uid="{27BDFF9A-5050-4C83-90CE-A5D6C803E66C}"/>
    <cellStyle name="40% - Accent5 5 4 2 2 3" xfId="23916" xr:uid="{7085D185-B55E-4D3D-BDE3-212C04A23E5E}"/>
    <cellStyle name="40% - Accent5 5 4 2 2 3 2" xfId="23917" xr:uid="{9674A0C9-74D4-48A4-85F5-AC073DFEF145}"/>
    <cellStyle name="40% - Accent5 5 4 2 2 4" xfId="23918" xr:uid="{AEED9D46-01C5-4EF1-A334-D151688E7829}"/>
    <cellStyle name="40% - Accent5 5 4 2 3" xfId="23919" xr:uid="{3A7F1768-7602-48A1-B8A5-C78623F03F60}"/>
    <cellStyle name="40% - Accent5 5 4 2 3 2" xfId="23920" xr:uid="{C403D723-0203-4FE7-9EC9-F38F42041DCE}"/>
    <cellStyle name="40% - Accent5 5 4 2 4" xfId="23921" xr:uid="{E3555443-2978-4127-A164-BB4BBBA4E5DD}"/>
    <cellStyle name="40% - Accent5 5 4 2 4 2" xfId="23922" xr:uid="{006D96D4-8096-4B48-B2DD-748B23D21188}"/>
    <cellStyle name="40% - Accent5 5 4 2 5" xfId="23923" xr:uid="{D4913F3F-D16D-41ED-A6BB-03E72B7FEFFE}"/>
    <cellStyle name="40% - Accent5 5 4 2 5 2" xfId="23924" xr:uid="{21EAFBAC-CCEB-4CBE-ABBC-04D908AAE066}"/>
    <cellStyle name="40% - Accent5 5 4 2 6" xfId="23925" xr:uid="{803EEAA3-0BDA-4D62-B9A6-5653212884FD}"/>
    <cellStyle name="40% - Accent5 5 4 3" xfId="23926" xr:uid="{01D3EB64-2655-464D-96F8-9E5A0E426723}"/>
    <cellStyle name="40% - Accent5 5 4 3 2" xfId="23927" xr:uid="{2A511693-39F9-4494-8CE8-099006C9941F}"/>
    <cellStyle name="40% - Accent5 5 4 3 2 2" xfId="23928" xr:uid="{4D87AE03-80AC-4532-9EA2-CFDA6BD54C69}"/>
    <cellStyle name="40% - Accent5 5 4 3 2 2 2" xfId="23929" xr:uid="{66BCC14A-5328-4969-99CF-D8230663C46B}"/>
    <cellStyle name="40% - Accent5 5 4 3 2 3" xfId="23930" xr:uid="{EAF63DC8-0446-4536-861A-7C19187184C2}"/>
    <cellStyle name="40% - Accent5 5 4 3 2 3 2" xfId="23931" xr:uid="{508D0EC2-7AE4-43E8-80EF-EB76B276967A}"/>
    <cellStyle name="40% - Accent5 5 4 3 2 4" xfId="23932" xr:uid="{D5160546-8010-4897-AFF1-EB3782F95D27}"/>
    <cellStyle name="40% - Accent5 5 4 3 3" xfId="23933" xr:uid="{A65010EA-BC35-4672-8F2E-5081153846D9}"/>
    <cellStyle name="40% - Accent5 5 4 3 3 2" xfId="23934" xr:uid="{8503C2CB-5FB9-4DCD-AAE2-4601D0FD8D7B}"/>
    <cellStyle name="40% - Accent5 5 4 3 4" xfId="23935" xr:uid="{556D11CF-DCFB-4C09-8C9B-5F74B7AFFC5A}"/>
    <cellStyle name="40% - Accent5 5 4 3 4 2" xfId="23936" xr:uid="{9BDF3CCA-80CE-4A4D-A979-401542947A1D}"/>
    <cellStyle name="40% - Accent5 5 4 3 5" xfId="23937" xr:uid="{4300BEDD-91A1-4E00-B453-E998D88F92D2}"/>
    <cellStyle name="40% - Accent5 5 4 3 5 2" xfId="23938" xr:uid="{FF1D3957-ADAF-4E9D-998C-76D656156FB6}"/>
    <cellStyle name="40% - Accent5 5 4 3 6" xfId="23939" xr:uid="{DAE8AF1D-F1D2-42F6-8243-CC29FA4DBD3B}"/>
    <cellStyle name="40% - Accent5 5 4 4" xfId="23940" xr:uid="{291280EC-D386-4044-A09D-C66DA90E9E6B}"/>
    <cellStyle name="40% - Accent5 5 4 4 2" xfId="23941" xr:uid="{09849936-504D-4D37-9377-1C1D36E85479}"/>
    <cellStyle name="40% - Accent5 5 4 4 2 2" xfId="23942" xr:uid="{F7F57B9E-CF34-4C70-BF86-EAFA2113B930}"/>
    <cellStyle name="40% - Accent5 5 4 4 3" xfId="23943" xr:uid="{A6757533-F8E9-4A3D-A7A5-0F4B15958E63}"/>
    <cellStyle name="40% - Accent5 5 4 4 3 2" xfId="23944" xr:uid="{F6609C27-4037-405F-9D39-A4EC4705A1F0}"/>
    <cellStyle name="40% - Accent5 5 4 4 4" xfId="23945" xr:uid="{636F35E1-8264-4A1E-A177-B06462012806}"/>
    <cellStyle name="40% - Accent5 5 4 5" xfId="23946" xr:uid="{8078CA00-3681-47A8-A054-88DF65BB293A}"/>
    <cellStyle name="40% - Accent5 5 4 5 2" xfId="23947" xr:uid="{E5CD0C13-49DA-49E3-BE7F-7694BE76F4CB}"/>
    <cellStyle name="40% - Accent5 5 4 6" xfId="23948" xr:uid="{F7A80304-47EA-4030-823E-E6227C0D3796}"/>
    <cellStyle name="40% - Accent5 5 4 6 2" xfId="23949" xr:uid="{D397ACE8-0A2F-43A6-A450-3F5D15137C29}"/>
    <cellStyle name="40% - Accent5 5 4 7" xfId="23950" xr:uid="{6D8222C3-60E0-4020-96A2-CBF7B447B2AE}"/>
    <cellStyle name="40% - Accent5 5 4 7 2" xfId="23951" xr:uid="{C8F55960-2CE7-4B7C-B95B-C2567543E7E3}"/>
    <cellStyle name="40% - Accent5 5 4 8" xfId="23952" xr:uid="{8F6BD525-443F-4BDD-9C95-1659EB8A7C0C}"/>
    <cellStyle name="40% - Accent5 5 4 8 2" xfId="23953" xr:uid="{A0D1AE5B-EFF3-4B7B-ADCC-CB8C0B29E7C7}"/>
    <cellStyle name="40% - Accent5 5 4 9" xfId="23954" xr:uid="{2DF89A78-5BAD-4365-9E36-3B7CE18EE39F}"/>
    <cellStyle name="40% - Accent5 5 4 9 2" xfId="23955" xr:uid="{3E2BC839-0556-4E0A-B98C-BA29B49D0A74}"/>
    <cellStyle name="40% - Accent5 5 5" xfId="23956" xr:uid="{B5236363-3C40-4CF7-BA86-C8D1E23B8360}"/>
    <cellStyle name="40% - Accent5 5 5 2" xfId="23957" xr:uid="{20C08BAD-0A01-46B6-BF22-499B5090068F}"/>
    <cellStyle name="40% - Accent5 5 5 2 2" xfId="23958" xr:uid="{4E3F1079-5C2F-4A85-80BD-4FACE33507A2}"/>
    <cellStyle name="40% - Accent5 5 5 2 2 2" xfId="23959" xr:uid="{D76C59EB-D72D-4C71-AA20-B98FE5FBACE5}"/>
    <cellStyle name="40% - Accent5 5 5 2 2 2 2" xfId="23960" xr:uid="{CEFDB698-CEC6-4F22-A042-B91E1F7907C3}"/>
    <cellStyle name="40% - Accent5 5 5 2 2 3" xfId="23961" xr:uid="{DC731155-FD1F-4484-983C-B27816465788}"/>
    <cellStyle name="40% - Accent5 5 5 2 2 3 2" xfId="23962" xr:uid="{1048FC73-EBE4-40C8-9136-BA23118F3E15}"/>
    <cellStyle name="40% - Accent5 5 5 2 2 4" xfId="23963" xr:uid="{99B2BE8F-E9F5-4F0A-A2EA-6A917FB3D1BA}"/>
    <cellStyle name="40% - Accent5 5 5 2 3" xfId="23964" xr:uid="{4F3FC9CD-0CC4-41E2-9A1F-1F629DB90705}"/>
    <cellStyle name="40% - Accent5 5 5 2 3 2" xfId="23965" xr:uid="{F048DC65-A381-4006-B740-42D3233AD4B3}"/>
    <cellStyle name="40% - Accent5 5 5 2 4" xfId="23966" xr:uid="{F2E325E9-ADC6-4B4F-B2B1-141BC291C74A}"/>
    <cellStyle name="40% - Accent5 5 5 2 4 2" xfId="23967" xr:uid="{7C971265-E18B-467B-9C48-8D3C6777E766}"/>
    <cellStyle name="40% - Accent5 5 5 2 5" xfId="23968" xr:uid="{3493B734-1644-4628-A30E-E3F76791FB2A}"/>
    <cellStyle name="40% - Accent5 5 5 2 5 2" xfId="23969" xr:uid="{CA67AE9E-C94A-4F5C-8FB3-111B7059ED8A}"/>
    <cellStyle name="40% - Accent5 5 5 2 6" xfId="23970" xr:uid="{BC49F4B9-C09E-45B2-964F-1AE30A58E3EF}"/>
    <cellStyle name="40% - Accent5 5 5 3" xfId="23971" xr:uid="{5A474EBD-E373-47FC-80E5-B052C170C19A}"/>
    <cellStyle name="40% - Accent5 5 5 3 2" xfId="23972" xr:uid="{84EA8723-937B-4F11-B168-0F75018F0907}"/>
    <cellStyle name="40% - Accent5 5 5 3 2 2" xfId="23973" xr:uid="{4C33D064-67B8-4F7B-A600-4C14709B6EE4}"/>
    <cellStyle name="40% - Accent5 5 5 3 2 2 2" xfId="23974" xr:uid="{8D3E4789-F64C-42D2-949A-467E2B56D6CC}"/>
    <cellStyle name="40% - Accent5 5 5 3 2 3" xfId="23975" xr:uid="{4BFF3DF8-2C7B-4311-805A-3F9807E87DEE}"/>
    <cellStyle name="40% - Accent5 5 5 3 2 3 2" xfId="23976" xr:uid="{83B79D4C-6746-4964-B356-5D18CD1D792C}"/>
    <cellStyle name="40% - Accent5 5 5 3 2 4" xfId="23977" xr:uid="{7A508FA2-C252-406B-B05A-6F32342D88EE}"/>
    <cellStyle name="40% - Accent5 5 5 3 3" xfId="23978" xr:uid="{3B7EC669-E018-423F-84CB-3C6B9C3AC4BE}"/>
    <cellStyle name="40% - Accent5 5 5 3 3 2" xfId="23979" xr:uid="{AFA3939E-590B-4D18-A9DA-3811C148D8E7}"/>
    <cellStyle name="40% - Accent5 5 5 3 4" xfId="23980" xr:uid="{F7363040-F552-4D48-B5E4-A9955AB7B8B6}"/>
    <cellStyle name="40% - Accent5 5 5 3 4 2" xfId="23981" xr:uid="{6E7E343E-71C9-489B-BAB6-B8D2DD70682B}"/>
    <cellStyle name="40% - Accent5 5 5 3 5" xfId="23982" xr:uid="{595C7854-16B1-4893-B8D9-D85A54020E79}"/>
    <cellStyle name="40% - Accent5 5 5 3 5 2" xfId="23983" xr:uid="{ADF7A3FD-96FA-4B00-8AC0-9E165A76939D}"/>
    <cellStyle name="40% - Accent5 5 5 3 6" xfId="23984" xr:uid="{6748B058-0022-4AD8-9B2E-2D256BAB77C1}"/>
    <cellStyle name="40% - Accent5 5 5 4" xfId="23985" xr:uid="{2DF3F782-9FA5-40AA-ABE3-13DE2DDC1155}"/>
    <cellStyle name="40% - Accent5 5 5 4 2" xfId="23986" xr:uid="{17DCABC8-669C-4567-B802-25E2085280BC}"/>
    <cellStyle name="40% - Accent5 5 5 4 2 2" xfId="23987" xr:uid="{4255FB56-756A-4A50-9029-3D3BC25BCDFA}"/>
    <cellStyle name="40% - Accent5 5 5 4 3" xfId="23988" xr:uid="{A8FD9206-F027-43B1-B2C6-4F6E399A030C}"/>
    <cellStyle name="40% - Accent5 5 5 4 3 2" xfId="23989" xr:uid="{B07A2012-D1C1-4BE8-8FBB-04E9D8249712}"/>
    <cellStyle name="40% - Accent5 5 5 4 4" xfId="23990" xr:uid="{0E57B39C-C261-4719-AB79-9D77FBE895E3}"/>
    <cellStyle name="40% - Accent5 5 5 5" xfId="23991" xr:uid="{F140D22E-8D3F-434B-B396-4208959A2A9E}"/>
    <cellStyle name="40% - Accent5 5 5 5 2" xfId="23992" xr:uid="{0D5C9C29-2B5D-458A-ABC8-3465B70A09E8}"/>
    <cellStyle name="40% - Accent5 5 5 6" xfId="23993" xr:uid="{DC0D33C9-DBE0-4366-831B-CD1612090FCC}"/>
    <cellStyle name="40% - Accent5 5 5 6 2" xfId="23994" xr:uid="{807B74A1-A674-471A-B9EE-33D503344C56}"/>
    <cellStyle name="40% - Accent5 5 5 7" xfId="23995" xr:uid="{8AEB5466-F1BC-43E0-9923-6B1E25132299}"/>
    <cellStyle name="40% - Accent5 5 5 7 2" xfId="23996" xr:uid="{4D9EDF95-F7EC-43A1-9F06-C1F1B978ECEC}"/>
    <cellStyle name="40% - Accent5 5 5 8" xfId="23997" xr:uid="{08549BD4-ACEB-4D9D-8C6D-F2B162CBA50E}"/>
    <cellStyle name="40% - Accent5 5 6" xfId="23998" xr:uid="{EBFF6202-744E-42CC-A71A-303ED5E528C8}"/>
    <cellStyle name="40% - Accent5 5 6 2" xfId="23999" xr:uid="{2E322AC4-9426-46D8-8CA0-56F2D76DBB43}"/>
    <cellStyle name="40% - Accent5 5 6 2 2" xfId="24000" xr:uid="{A0ABA0AB-F0F6-4C8E-B7C9-C14259094079}"/>
    <cellStyle name="40% - Accent5 5 6 2 2 2" xfId="24001" xr:uid="{392CCD1C-A1A1-4B57-A3E9-019E4060B150}"/>
    <cellStyle name="40% - Accent5 5 6 2 3" xfId="24002" xr:uid="{16B5AE77-A6B9-40A0-B1F4-7E7F5C68294D}"/>
    <cellStyle name="40% - Accent5 5 6 2 3 2" xfId="24003" xr:uid="{D4D49C37-7D67-410E-8AA9-9ECD74857C9C}"/>
    <cellStyle name="40% - Accent5 5 6 2 4" xfId="24004" xr:uid="{189321AF-1995-48F0-9397-ABA612FDE126}"/>
    <cellStyle name="40% - Accent5 5 6 3" xfId="24005" xr:uid="{67211236-8F84-455E-971A-AD7C0D56BF46}"/>
    <cellStyle name="40% - Accent5 5 6 3 2" xfId="24006" xr:uid="{666BC55C-3172-4A4B-87E9-AFE4F9147698}"/>
    <cellStyle name="40% - Accent5 5 6 4" xfId="24007" xr:uid="{5932A372-7852-4CE5-A8F3-294DCAED757D}"/>
    <cellStyle name="40% - Accent5 5 6 4 2" xfId="24008" xr:uid="{2FD374D3-CECC-4F3E-9AFD-2133EAF3AFFF}"/>
    <cellStyle name="40% - Accent5 5 6 5" xfId="24009" xr:uid="{A5FDCF45-4E46-4F1F-BD67-952A0B6D4638}"/>
    <cellStyle name="40% - Accent5 5 6 5 2" xfId="24010" xr:uid="{30C82AB8-6C65-4531-949A-B74C14A939D9}"/>
    <cellStyle name="40% - Accent5 5 6 6" xfId="24011" xr:uid="{DE700273-D338-4ACD-B636-B2091B9603E6}"/>
    <cellStyle name="40% - Accent5 5 7" xfId="24012" xr:uid="{7662AD58-4488-4CC8-8A9D-BAF2BF678A8E}"/>
    <cellStyle name="40% - Accent5 5 7 2" xfId="24013" xr:uid="{C7B563F9-BCE7-43AA-BD1E-5A5B6DCA412E}"/>
    <cellStyle name="40% - Accent5 5 7 2 2" xfId="24014" xr:uid="{996F2EE9-4F2C-470E-9A58-D694009BB818}"/>
    <cellStyle name="40% - Accent5 5 7 2 2 2" xfId="24015" xr:uid="{FC3395A0-0448-4C01-ADC3-3011AA9B3EC2}"/>
    <cellStyle name="40% - Accent5 5 7 2 3" xfId="24016" xr:uid="{AAC9B1FA-6F99-4C56-BD6C-83EF7C6426D1}"/>
    <cellStyle name="40% - Accent5 5 7 2 3 2" xfId="24017" xr:uid="{2218BB77-10E0-4F2C-8C41-936220C29329}"/>
    <cellStyle name="40% - Accent5 5 7 2 4" xfId="24018" xr:uid="{A21B201B-248B-4B87-8599-84467E392023}"/>
    <cellStyle name="40% - Accent5 5 7 3" xfId="24019" xr:uid="{6C3DA934-3555-46B8-BFB6-AEFFD9735A4D}"/>
    <cellStyle name="40% - Accent5 5 7 3 2" xfId="24020" xr:uid="{0373FA10-D15F-4D22-A9CF-282D1BBA8952}"/>
    <cellStyle name="40% - Accent5 5 7 4" xfId="24021" xr:uid="{91CA7B9B-BFCA-427F-8CB0-3C228C5ABAA3}"/>
    <cellStyle name="40% - Accent5 5 7 4 2" xfId="24022" xr:uid="{06293C92-67BE-4C66-8156-7E64228A8D4C}"/>
    <cellStyle name="40% - Accent5 5 7 5" xfId="24023" xr:uid="{5AD8A4F8-017F-43DF-BAAB-BAB8872915CE}"/>
    <cellStyle name="40% - Accent5 5 7 5 2" xfId="24024" xr:uid="{B21539F8-3D20-48D6-AC35-12830F4F41E0}"/>
    <cellStyle name="40% - Accent5 5 7 6" xfId="24025" xr:uid="{1FED4F55-376C-4C61-BC75-2758F1A252AE}"/>
    <cellStyle name="40% - Accent5 5 8" xfId="24026" xr:uid="{83156E9E-7692-4C1B-B807-B5D5F0B3CC0B}"/>
    <cellStyle name="40% - Accent5 5 8 2" xfId="24027" xr:uid="{DBDE6BC2-8054-43EA-B36A-AE5E8335475E}"/>
    <cellStyle name="40% - Accent5 5 8 2 2" xfId="24028" xr:uid="{1BD423C4-9FA7-4E80-A045-28565D405F93}"/>
    <cellStyle name="40% - Accent5 5 8 3" xfId="24029" xr:uid="{2AAD1B12-AD51-47F6-8551-C75522DC198D}"/>
    <cellStyle name="40% - Accent5 5 8 3 2" xfId="24030" xr:uid="{7F988085-A2BC-4984-B20C-B8A63A450F11}"/>
    <cellStyle name="40% - Accent5 5 8 4" xfId="24031" xr:uid="{247053DA-262D-4F81-9E1D-91DB5AB02408}"/>
    <cellStyle name="40% - Accent5 5 9" xfId="24032" xr:uid="{01EC1B12-6FA3-4E41-B5A5-14C262D808D2}"/>
    <cellStyle name="40% - Accent5 5 9 2" xfId="24033" xr:uid="{555DF2F0-DE5B-442A-9A57-365E3A4E2883}"/>
    <cellStyle name="40% - Accent5 6" xfId="24034" xr:uid="{54641BFF-71B7-4C28-A042-BC33A8AF9E50}"/>
    <cellStyle name="40% - Accent5 6 10" xfId="24035" xr:uid="{FDDD5705-37E0-47FF-A129-87175C3C12D0}"/>
    <cellStyle name="40% - Accent5 6 10 2" xfId="24036" xr:uid="{0E1A5810-E506-4BC0-A43D-C80089062246}"/>
    <cellStyle name="40% - Accent5 6 11" xfId="24037" xr:uid="{87D39837-FE49-4095-9944-38D0270CD200}"/>
    <cellStyle name="40% - Accent5 6 11 2" xfId="24038" xr:uid="{9C217E0A-E0A9-43DD-AA6F-0718DDE11F58}"/>
    <cellStyle name="40% - Accent5 6 12" xfId="24039" xr:uid="{1F7AC249-2C13-4B08-9B47-D1506F995430}"/>
    <cellStyle name="40% - Accent5 6 12 2" xfId="24040" xr:uid="{46E37EAB-BF5E-4817-8E01-6ED828132975}"/>
    <cellStyle name="40% - Accent5 6 13" xfId="24041" xr:uid="{26BF62EB-E37B-4758-98F0-1B9B4F047EA9}"/>
    <cellStyle name="40% - Accent5 6 14" xfId="24042" xr:uid="{E9B71A45-AB24-410C-B33E-5AFA3551A233}"/>
    <cellStyle name="40% - Accent5 6 2" xfId="24043" xr:uid="{4526103E-340F-40F1-A719-2692D2D4085D}"/>
    <cellStyle name="40% - Accent5 6 2 10" xfId="24044" xr:uid="{2DDC493A-2F9C-4703-88A2-5D4565537136}"/>
    <cellStyle name="40% - Accent5 6 2 11" xfId="24045" xr:uid="{054D7466-8E54-4E59-8B38-AE09FA49D975}"/>
    <cellStyle name="40% - Accent5 6 2 2" xfId="24046" xr:uid="{83DAA10F-7C01-40E5-9454-D3E6FCA9BCEC}"/>
    <cellStyle name="40% - Accent5 6 2 2 2" xfId="24047" xr:uid="{C8B086AB-4C46-440E-A363-B2942A65298A}"/>
    <cellStyle name="40% - Accent5 6 2 2 2 2" xfId="24048" xr:uid="{A210FFC4-8C19-4AA0-844A-86A1F0CAFB4D}"/>
    <cellStyle name="40% - Accent5 6 2 2 2 2 2" xfId="24049" xr:uid="{D8076CEA-3D6D-448C-8C7B-3A1F5A4232EB}"/>
    <cellStyle name="40% - Accent5 6 2 2 2 3" xfId="24050" xr:uid="{AE4F9210-B42F-411E-80BA-DB41EE084D48}"/>
    <cellStyle name="40% - Accent5 6 2 2 2 3 2" xfId="24051" xr:uid="{9196FB09-A051-4B88-8F34-6656337C0C83}"/>
    <cellStyle name="40% - Accent5 6 2 2 2 4" xfId="24052" xr:uid="{ACCC1B73-6F71-40B4-AAC5-D52141DEF578}"/>
    <cellStyle name="40% - Accent5 6 2 2 3" xfId="24053" xr:uid="{6608DCAE-85D3-4012-BABA-D478E8BB83EC}"/>
    <cellStyle name="40% - Accent5 6 2 2 3 2" xfId="24054" xr:uid="{DB626B7B-C627-489F-9A32-63E61AAB00DB}"/>
    <cellStyle name="40% - Accent5 6 2 2 4" xfId="24055" xr:uid="{8847BCB1-FDAE-4E6C-ABA7-4194915BAE5C}"/>
    <cellStyle name="40% - Accent5 6 2 2 4 2" xfId="24056" xr:uid="{F8895CAE-A470-4C0F-9F50-F62E8A9B6391}"/>
    <cellStyle name="40% - Accent5 6 2 2 5" xfId="24057" xr:uid="{EFF654BB-CB90-4C5F-9EEC-EED79D5C964D}"/>
    <cellStyle name="40% - Accent5 6 2 2 5 2" xfId="24058" xr:uid="{A93DE69D-C3D3-4AC1-94C5-44BF712350FF}"/>
    <cellStyle name="40% - Accent5 6 2 2 6" xfId="24059" xr:uid="{6EA34F98-AE58-4279-A75A-5D1BEF05FF44}"/>
    <cellStyle name="40% - Accent5 6 2 2 6 2" xfId="24060" xr:uid="{EAD553F6-6DEA-4110-A7FA-7ECB1A6DBFB8}"/>
    <cellStyle name="40% - Accent5 6 2 2 7" xfId="24061" xr:uid="{0EA8EAB8-5D43-4A06-9957-C691D61F64B1}"/>
    <cellStyle name="40% - Accent5 6 2 2 7 2" xfId="24062" xr:uid="{03D85066-1019-4777-9473-213957399C59}"/>
    <cellStyle name="40% - Accent5 6 2 2 8" xfId="24063" xr:uid="{4AF72080-38A0-4508-B210-4AD666F28506}"/>
    <cellStyle name="40% - Accent5 6 2 3" xfId="24064" xr:uid="{2CE81865-DEC8-4A1C-9D62-BD7523B4996F}"/>
    <cellStyle name="40% - Accent5 6 2 3 2" xfId="24065" xr:uid="{DA6E83C8-A5DB-4A97-8F15-CBA9FD22CEB4}"/>
    <cellStyle name="40% - Accent5 6 2 3 2 2" xfId="24066" xr:uid="{216F07BD-3346-4925-A074-19B5B20E5107}"/>
    <cellStyle name="40% - Accent5 6 2 3 2 2 2" xfId="24067" xr:uid="{FF29DD25-2DFD-478B-BBF5-8FCC4CE361A1}"/>
    <cellStyle name="40% - Accent5 6 2 3 2 3" xfId="24068" xr:uid="{756C706B-B979-477B-9969-0C323F4A7EE0}"/>
    <cellStyle name="40% - Accent5 6 2 3 2 3 2" xfId="24069" xr:uid="{947602BA-A068-429B-9CE1-FD68E503462B}"/>
    <cellStyle name="40% - Accent5 6 2 3 2 4" xfId="24070" xr:uid="{581583D2-2284-41DA-BE83-FCE2C8EDE50F}"/>
    <cellStyle name="40% - Accent5 6 2 3 3" xfId="24071" xr:uid="{9DF7A0C7-3FCA-473A-97AE-8E3526FEB6B4}"/>
    <cellStyle name="40% - Accent5 6 2 3 3 2" xfId="24072" xr:uid="{F19B4EA4-13A6-4943-BF20-C1EF59C5B41F}"/>
    <cellStyle name="40% - Accent5 6 2 3 4" xfId="24073" xr:uid="{68876778-A1EE-4BB0-8FA9-B249A9449AA0}"/>
    <cellStyle name="40% - Accent5 6 2 3 4 2" xfId="24074" xr:uid="{B1629C5F-D914-422C-91CD-496A57D5675E}"/>
    <cellStyle name="40% - Accent5 6 2 3 5" xfId="24075" xr:uid="{42B78FE2-F0E5-4F3F-BA95-785D4741EA25}"/>
    <cellStyle name="40% - Accent5 6 2 3 5 2" xfId="24076" xr:uid="{D52C879E-5BAD-4BB8-B270-9D1043E6F11C}"/>
    <cellStyle name="40% - Accent5 6 2 3 6" xfId="24077" xr:uid="{E3FBEF06-950A-440C-B1F4-66CAE7A26110}"/>
    <cellStyle name="40% - Accent5 6 2 4" xfId="24078" xr:uid="{E1D8CF28-8982-4877-916F-8CE2A551B4AB}"/>
    <cellStyle name="40% - Accent5 6 2 4 2" xfId="24079" xr:uid="{664D5FF9-49EF-465E-BE2C-A77957A7F3B6}"/>
    <cellStyle name="40% - Accent5 6 2 4 2 2" xfId="24080" xr:uid="{6058314D-A430-4E27-B206-92D8E7DA2CAA}"/>
    <cellStyle name="40% - Accent5 6 2 4 3" xfId="24081" xr:uid="{EC35ECBB-61E2-4102-9193-564AD0B81B8C}"/>
    <cellStyle name="40% - Accent5 6 2 4 3 2" xfId="24082" xr:uid="{992A3555-94F2-4A16-941F-D85E08FDB590}"/>
    <cellStyle name="40% - Accent5 6 2 4 4" xfId="24083" xr:uid="{701F25F6-A113-4745-A966-655EBE52CDC0}"/>
    <cellStyle name="40% - Accent5 6 2 5" xfId="24084" xr:uid="{16767B89-D4DC-47A9-B971-03AC46DA2F3F}"/>
    <cellStyle name="40% - Accent5 6 2 5 2" xfId="24085" xr:uid="{A2A81F6D-BDD2-4E95-8892-6BED5E45AC32}"/>
    <cellStyle name="40% - Accent5 6 2 6" xfId="24086" xr:uid="{25714C56-2E1C-4A22-B1B4-09F522FB9763}"/>
    <cellStyle name="40% - Accent5 6 2 6 2" xfId="24087" xr:uid="{C672DEFE-C6FD-45F6-99E4-D8E6CC818352}"/>
    <cellStyle name="40% - Accent5 6 2 7" xfId="24088" xr:uid="{4F71EF51-30DC-4803-93B4-9674D910E0A8}"/>
    <cellStyle name="40% - Accent5 6 2 7 2" xfId="24089" xr:uid="{02A9B223-5138-40DF-81EA-2DFE4177F786}"/>
    <cellStyle name="40% - Accent5 6 2 8" xfId="24090" xr:uid="{068B9A27-8C8B-4EFA-9873-D3904F5D3588}"/>
    <cellStyle name="40% - Accent5 6 2 8 2" xfId="24091" xr:uid="{E862DA0E-E63B-4D6C-8FE5-330EE81C3BC2}"/>
    <cellStyle name="40% - Accent5 6 2 9" xfId="24092" xr:uid="{9B0920A7-0EED-4476-A422-1ED90916345A}"/>
    <cellStyle name="40% - Accent5 6 2 9 2" xfId="24093" xr:uid="{81706A66-7C66-4109-8934-C192330F7133}"/>
    <cellStyle name="40% - Accent5 6 3" xfId="24094" xr:uid="{434CDD21-C0AD-4DF9-BE61-AF9FD8000167}"/>
    <cellStyle name="40% - Accent5 6 3 10" xfId="24095" xr:uid="{82199A12-C9E6-4AA0-83DF-D0AF18C515C0}"/>
    <cellStyle name="40% - Accent5 6 3 2" xfId="24096" xr:uid="{0A3FE3E6-2D76-43B5-8FB7-6AF1E9765949}"/>
    <cellStyle name="40% - Accent5 6 3 2 2" xfId="24097" xr:uid="{48175130-A24D-4439-81B6-E4CE53375F8F}"/>
    <cellStyle name="40% - Accent5 6 3 2 2 2" xfId="24098" xr:uid="{6B3575F9-9A84-42D3-AC6F-A074F3496B9F}"/>
    <cellStyle name="40% - Accent5 6 3 2 2 2 2" xfId="24099" xr:uid="{9D61587B-6CA7-4B22-B5A0-B0F9E9666AEC}"/>
    <cellStyle name="40% - Accent5 6 3 2 2 3" xfId="24100" xr:uid="{7CD3864E-8E2C-4276-944F-98A6F9C62CA8}"/>
    <cellStyle name="40% - Accent5 6 3 2 2 3 2" xfId="24101" xr:uid="{988A0417-C36D-4219-90CF-5E3111F6683B}"/>
    <cellStyle name="40% - Accent5 6 3 2 2 4" xfId="24102" xr:uid="{5743EA45-20F8-4D21-9584-D7AF447808B0}"/>
    <cellStyle name="40% - Accent5 6 3 2 3" xfId="24103" xr:uid="{560602B6-748D-4533-9F8D-E168AA6871D2}"/>
    <cellStyle name="40% - Accent5 6 3 2 3 2" xfId="24104" xr:uid="{337D704D-9E95-4262-9803-D14FD2FC842C}"/>
    <cellStyle name="40% - Accent5 6 3 2 4" xfId="24105" xr:uid="{0416E22E-AD34-4E58-BBAF-A0EC3209FEF2}"/>
    <cellStyle name="40% - Accent5 6 3 2 4 2" xfId="24106" xr:uid="{C4AA04BE-7D70-403D-8D71-283BB3D74D72}"/>
    <cellStyle name="40% - Accent5 6 3 2 5" xfId="24107" xr:uid="{E4B0AECF-9348-4750-9650-9434DC396AA8}"/>
    <cellStyle name="40% - Accent5 6 3 2 5 2" xfId="24108" xr:uid="{7E967B62-14A0-4F2F-9F26-69B8C0E50172}"/>
    <cellStyle name="40% - Accent5 6 3 2 6" xfId="24109" xr:uid="{1EE58DF7-DCC1-4DF8-946D-BCAFE9B35DF9}"/>
    <cellStyle name="40% - Accent5 6 3 2 6 2" xfId="24110" xr:uid="{ACFA1336-7DB1-463B-A8FD-D7D45ECE4410}"/>
    <cellStyle name="40% - Accent5 6 3 2 7" xfId="24111" xr:uid="{E66B0CAE-071A-48C4-BDBC-2E00739AEE57}"/>
    <cellStyle name="40% - Accent5 6 3 2 7 2" xfId="24112" xr:uid="{C7EE0376-FDC0-4D97-8E66-7AB61C8F79B9}"/>
    <cellStyle name="40% - Accent5 6 3 2 8" xfId="24113" xr:uid="{13DAA994-BFB0-46C2-B8C2-96527D13BCCD}"/>
    <cellStyle name="40% - Accent5 6 3 3" xfId="24114" xr:uid="{BE3DA1A0-59A4-4505-8C23-6FDD6AE6FCF0}"/>
    <cellStyle name="40% - Accent5 6 3 3 2" xfId="24115" xr:uid="{9579425A-9710-4AE8-B1A5-A726BFD3EFD9}"/>
    <cellStyle name="40% - Accent5 6 3 3 2 2" xfId="24116" xr:uid="{BD0237AD-0317-440E-AEBF-EEC2BE6B225F}"/>
    <cellStyle name="40% - Accent5 6 3 3 2 2 2" xfId="24117" xr:uid="{309DF01D-33BA-4481-BA87-F4CDED2F94F3}"/>
    <cellStyle name="40% - Accent5 6 3 3 2 3" xfId="24118" xr:uid="{5360EC30-AEF1-4842-9FF3-55DBA952F9F8}"/>
    <cellStyle name="40% - Accent5 6 3 3 2 3 2" xfId="24119" xr:uid="{E55FF0D5-F0DE-46BA-917B-C70513CAF1E6}"/>
    <cellStyle name="40% - Accent5 6 3 3 2 4" xfId="24120" xr:uid="{5D95F45B-B959-4299-A37D-C9EF52B6CBF0}"/>
    <cellStyle name="40% - Accent5 6 3 3 3" xfId="24121" xr:uid="{5BFF70BE-76AD-4D47-B8ED-AFDA3CB74DC1}"/>
    <cellStyle name="40% - Accent5 6 3 3 3 2" xfId="24122" xr:uid="{EDD23B61-03C5-4F2F-AC21-A8860054B8F7}"/>
    <cellStyle name="40% - Accent5 6 3 3 4" xfId="24123" xr:uid="{39C81296-531B-420D-8D5D-79A298E3F5E9}"/>
    <cellStyle name="40% - Accent5 6 3 3 4 2" xfId="24124" xr:uid="{1C388E33-E11E-451D-9EC2-A09267B5C272}"/>
    <cellStyle name="40% - Accent5 6 3 3 5" xfId="24125" xr:uid="{767F3F71-85BE-4473-A220-DAB8037A03DF}"/>
    <cellStyle name="40% - Accent5 6 3 3 5 2" xfId="24126" xr:uid="{036EBEBA-5790-4B0C-8835-8748DF41A31C}"/>
    <cellStyle name="40% - Accent5 6 3 3 6" xfId="24127" xr:uid="{6A60A1EA-D73F-4DB0-A251-4F47568ED898}"/>
    <cellStyle name="40% - Accent5 6 3 4" xfId="24128" xr:uid="{E0712450-C27C-4DDD-BDDE-A8330705217F}"/>
    <cellStyle name="40% - Accent5 6 3 4 2" xfId="24129" xr:uid="{B5D0CA3F-8268-4028-B93C-797C10047476}"/>
    <cellStyle name="40% - Accent5 6 3 4 2 2" xfId="24130" xr:uid="{C56B68F2-3E19-4D15-89FB-204380109119}"/>
    <cellStyle name="40% - Accent5 6 3 4 3" xfId="24131" xr:uid="{1B8E8D9D-ECA7-423A-B72A-C130EF0D1592}"/>
    <cellStyle name="40% - Accent5 6 3 4 3 2" xfId="24132" xr:uid="{A8E91D40-83D1-4FDF-AA01-D55A61B7D279}"/>
    <cellStyle name="40% - Accent5 6 3 4 4" xfId="24133" xr:uid="{B008355B-E63E-4E67-8FFF-204068FE9C7F}"/>
    <cellStyle name="40% - Accent5 6 3 5" xfId="24134" xr:uid="{64080904-2439-4065-87B9-0624F316AB48}"/>
    <cellStyle name="40% - Accent5 6 3 5 2" xfId="24135" xr:uid="{1D8CB7F9-0A41-4D1A-BE1A-C922CCCF61EE}"/>
    <cellStyle name="40% - Accent5 6 3 6" xfId="24136" xr:uid="{85A522D4-FCB2-4050-BADC-7C093244DA86}"/>
    <cellStyle name="40% - Accent5 6 3 6 2" xfId="24137" xr:uid="{0689BF6C-B40F-4914-BDCB-B1DDA6839A88}"/>
    <cellStyle name="40% - Accent5 6 3 7" xfId="24138" xr:uid="{050EB364-C742-45AD-8227-D3C8EEBFF75E}"/>
    <cellStyle name="40% - Accent5 6 3 7 2" xfId="24139" xr:uid="{869D45EB-E007-4058-8E6B-8A226ABACD98}"/>
    <cellStyle name="40% - Accent5 6 3 8" xfId="24140" xr:uid="{C9FE9E7B-490C-4888-97B9-970CF42B3817}"/>
    <cellStyle name="40% - Accent5 6 3 8 2" xfId="24141" xr:uid="{38C17343-E1EF-49A0-8438-DB1B3F84ABC2}"/>
    <cellStyle name="40% - Accent5 6 3 9" xfId="24142" xr:uid="{9982FEBE-EE3C-4D9C-A2D0-21938DADC80A}"/>
    <cellStyle name="40% - Accent5 6 3 9 2" xfId="24143" xr:uid="{44C2FE0B-6D83-4639-BB0F-6D9A3EAB2116}"/>
    <cellStyle name="40% - Accent5 6 4" xfId="24144" xr:uid="{5B179967-1A97-4D03-AFF1-AA1611CB371D}"/>
    <cellStyle name="40% - Accent5 6 4 10" xfId="24145" xr:uid="{186B564C-989B-4FFB-98E6-F0D059209A51}"/>
    <cellStyle name="40% - Accent5 6 4 2" xfId="24146" xr:uid="{20A0216B-C693-46C0-8FE0-2AF768D8EB04}"/>
    <cellStyle name="40% - Accent5 6 4 2 2" xfId="24147" xr:uid="{9DBCE73F-9266-46AE-830F-A911E6DAC54E}"/>
    <cellStyle name="40% - Accent5 6 4 2 2 2" xfId="24148" xr:uid="{B09AC4BC-36DE-4150-8342-0B16CC0B81E4}"/>
    <cellStyle name="40% - Accent5 6 4 2 2 2 2" xfId="24149" xr:uid="{EAF4A002-1268-47C2-90B2-E925D1862394}"/>
    <cellStyle name="40% - Accent5 6 4 2 2 3" xfId="24150" xr:uid="{204BCA6B-101A-453E-8214-BA323D94B02A}"/>
    <cellStyle name="40% - Accent5 6 4 2 2 3 2" xfId="24151" xr:uid="{006A03CF-3739-4781-8CAC-6CE49EFCBFB2}"/>
    <cellStyle name="40% - Accent5 6 4 2 2 4" xfId="24152" xr:uid="{2ED3DCD4-C340-4D41-9BD2-52D0053BDA7C}"/>
    <cellStyle name="40% - Accent5 6 4 2 3" xfId="24153" xr:uid="{518623DA-E256-40D1-AB3A-9C9282F26274}"/>
    <cellStyle name="40% - Accent5 6 4 2 3 2" xfId="24154" xr:uid="{83616807-096E-4900-976E-349A162B969A}"/>
    <cellStyle name="40% - Accent5 6 4 2 4" xfId="24155" xr:uid="{B5195158-719C-4B9D-A1E9-43D3ED6AE083}"/>
    <cellStyle name="40% - Accent5 6 4 2 4 2" xfId="24156" xr:uid="{29DDDB68-50E1-4B91-992E-D0BCC8D17551}"/>
    <cellStyle name="40% - Accent5 6 4 2 5" xfId="24157" xr:uid="{13EE6244-580B-4F85-A216-13D30C1E778C}"/>
    <cellStyle name="40% - Accent5 6 4 2 5 2" xfId="24158" xr:uid="{A9563B93-4678-4474-B950-301E80AE56C4}"/>
    <cellStyle name="40% - Accent5 6 4 2 6" xfId="24159" xr:uid="{8DD9D645-786F-44FB-B5C2-BD48B55566D8}"/>
    <cellStyle name="40% - Accent5 6 4 3" xfId="24160" xr:uid="{9D3C9AAD-C731-4E30-818C-AFFC1F9BB41F}"/>
    <cellStyle name="40% - Accent5 6 4 3 2" xfId="24161" xr:uid="{4B0DB935-85A7-4057-896B-BE0547809CB8}"/>
    <cellStyle name="40% - Accent5 6 4 3 2 2" xfId="24162" xr:uid="{F1FF1994-1D1E-4E1A-A746-AF517FA22324}"/>
    <cellStyle name="40% - Accent5 6 4 3 2 2 2" xfId="24163" xr:uid="{69958CEF-7E43-4DF1-B367-A48C1BA35F8F}"/>
    <cellStyle name="40% - Accent5 6 4 3 2 3" xfId="24164" xr:uid="{A992E92D-B214-44B2-93B0-CA6974006D69}"/>
    <cellStyle name="40% - Accent5 6 4 3 2 3 2" xfId="24165" xr:uid="{FD751B43-25CA-48C2-B30D-30B9E7000AF0}"/>
    <cellStyle name="40% - Accent5 6 4 3 2 4" xfId="24166" xr:uid="{F5A34E12-553E-47F3-B11E-DDA49DB1E8EA}"/>
    <cellStyle name="40% - Accent5 6 4 3 3" xfId="24167" xr:uid="{09450017-D9E8-40BD-AB2F-29F0F6434A96}"/>
    <cellStyle name="40% - Accent5 6 4 3 3 2" xfId="24168" xr:uid="{1B9785CA-FC52-48F5-97D7-772AED0E60A3}"/>
    <cellStyle name="40% - Accent5 6 4 3 4" xfId="24169" xr:uid="{6FDF90BD-90B3-4ED7-90D7-8251F97FD436}"/>
    <cellStyle name="40% - Accent5 6 4 3 4 2" xfId="24170" xr:uid="{F9C9BAA0-581A-4F3F-B8B9-5E8933B3B709}"/>
    <cellStyle name="40% - Accent5 6 4 3 5" xfId="24171" xr:uid="{85D64123-A2D4-468A-8E2E-279EE6F5CB98}"/>
    <cellStyle name="40% - Accent5 6 4 3 5 2" xfId="24172" xr:uid="{E8A9095F-5681-49A3-ABC5-E2CCD8E80D39}"/>
    <cellStyle name="40% - Accent5 6 4 3 6" xfId="24173" xr:uid="{2D793F15-CC14-4DB2-86E5-4412313DCD3A}"/>
    <cellStyle name="40% - Accent5 6 4 4" xfId="24174" xr:uid="{3E8CF397-B655-4759-8607-DB22A64546B9}"/>
    <cellStyle name="40% - Accent5 6 4 4 2" xfId="24175" xr:uid="{680BB8AF-8379-4B60-B00C-9203E66EC70B}"/>
    <cellStyle name="40% - Accent5 6 4 4 2 2" xfId="24176" xr:uid="{07A24CB7-CDE4-4DE1-ACD3-73EB06EE7FC7}"/>
    <cellStyle name="40% - Accent5 6 4 4 3" xfId="24177" xr:uid="{20751DAC-4B90-4689-A0D0-2BFCB87D6ECA}"/>
    <cellStyle name="40% - Accent5 6 4 4 3 2" xfId="24178" xr:uid="{792A29CC-71A1-412F-AA8D-A0099C83B926}"/>
    <cellStyle name="40% - Accent5 6 4 4 4" xfId="24179" xr:uid="{B3E30FD7-6DD0-4274-AE42-A89499CF0C24}"/>
    <cellStyle name="40% - Accent5 6 4 5" xfId="24180" xr:uid="{182DED4B-7356-40F0-B80A-69CCC8AC0588}"/>
    <cellStyle name="40% - Accent5 6 4 5 2" xfId="24181" xr:uid="{19C06561-D731-403E-9698-052D9FCCC2EA}"/>
    <cellStyle name="40% - Accent5 6 4 6" xfId="24182" xr:uid="{615F1CD3-E924-4869-9776-43F421AA3DF0}"/>
    <cellStyle name="40% - Accent5 6 4 6 2" xfId="24183" xr:uid="{1CC1FC48-9405-4F44-93FE-5C61787A03A8}"/>
    <cellStyle name="40% - Accent5 6 4 7" xfId="24184" xr:uid="{056BD7FC-5C36-45D2-980A-47AB2F01CE35}"/>
    <cellStyle name="40% - Accent5 6 4 7 2" xfId="24185" xr:uid="{B3370B3B-1157-4874-9E50-323A8067B664}"/>
    <cellStyle name="40% - Accent5 6 4 8" xfId="24186" xr:uid="{EB334F74-322A-4F0E-8CD9-C82F26B6DECC}"/>
    <cellStyle name="40% - Accent5 6 4 8 2" xfId="24187" xr:uid="{A1CCCD48-3695-42D3-A422-E5139D25F473}"/>
    <cellStyle name="40% - Accent5 6 4 9" xfId="24188" xr:uid="{41B6D854-2CCE-4BFC-86A8-534C0F94655B}"/>
    <cellStyle name="40% - Accent5 6 4 9 2" xfId="24189" xr:uid="{D05971F8-B0AE-4682-9C8E-A46C93E3C796}"/>
    <cellStyle name="40% - Accent5 6 5" xfId="24190" xr:uid="{A940287A-DDA8-4BBB-ACED-FFFCEBB2E0F3}"/>
    <cellStyle name="40% - Accent5 6 5 2" xfId="24191" xr:uid="{2E5ADCF5-9C5C-4545-8AC9-37E30C95B355}"/>
    <cellStyle name="40% - Accent5 6 5 2 2" xfId="24192" xr:uid="{997DAE47-A727-4FFB-A913-C93312E022B6}"/>
    <cellStyle name="40% - Accent5 6 5 2 2 2" xfId="24193" xr:uid="{F355D464-975A-4E35-AA86-174B542B660E}"/>
    <cellStyle name="40% - Accent5 6 5 2 3" xfId="24194" xr:uid="{869C6558-7400-441E-85C1-27EC73CC530B}"/>
    <cellStyle name="40% - Accent5 6 5 2 3 2" xfId="24195" xr:uid="{2CBE5429-7AB3-4777-BF7B-8A3F77A1936B}"/>
    <cellStyle name="40% - Accent5 6 5 2 4" xfId="24196" xr:uid="{4BEAF5F3-9247-4446-8703-EB520A6A8AB8}"/>
    <cellStyle name="40% - Accent5 6 5 3" xfId="24197" xr:uid="{FF2F2619-D728-48C6-AAB8-63B0B4770D04}"/>
    <cellStyle name="40% - Accent5 6 5 3 2" xfId="24198" xr:uid="{8E9FD851-F13A-4AEE-A0C1-3C35A772BF43}"/>
    <cellStyle name="40% - Accent5 6 5 4" xfId="24199" xr:uid="{FEF2B872-192A-40B9-B1C0-FB30409B4633}"/>
    <cellStyle name="40% - Accent5 6 5 4 2" xfId="24200" xr:uid="{DB779B79-FF0F-49F1-9014-FE1BDD296833}"/>
    <cellStyle name="40% - Accent5 6 5 5" xfId="24201" xr:uid="{61CF2684-2E13-4379-89C6-A15BD8512651}"/>
    <cellStyle name="40% - Accent5 6 5 5 2" xfId="24202" xr:uid="{4F742FBC-DA29-4DDA-BAE3-F574B72187F1}"/>
    <cellStyle name="40% - Accent5 6 5 6" xfId="24203" xr:uid="{10D97A7F-FA8F-4DD5-B2B5-88A0D63337EF}"/>
    <cellStyle name="40% - Accent5 6 6" xfId="24204" xr:uid="{328FE8E1-74F4-4F4C-B036-7C1D74F26768}"/>
    <cellStyle name="40% - Accent5 6 6 2" xfId="24205" xr:uid="{252A379C-0E2D-4BA9-BCD2-EE224F9C82C7}"/>
    <cellStyle name="40% - Accent5 6 6 2 2" xfId="24206" xr:uid="{1F215EB8-AF48-4FB6-898F-2467922B1F33}"/>
    <cellStyle name="40% - Accent5 6 6 2 2 2" xfId="24207" xr:uid="{6CB9386D-8517-415B-B936-94DDFFBD99E8}"/>
    <cellStyle name="40% - Accent5 6 6 2 3" xfId="24208" xr:uid="{B63CE2D0-23F1-4FCE-B385-5B26C06B7326}"/>
    <cellStyle name="40% - Accent5 6 6 2 3 2" xfId="24209" xr:uid="{F5E3CC54-23EA-4BE3-9BE3-ECAEEF44344A}"/>
    <cellStyle name="40% - Accent5 6 6 2 4" xfId="24210" xr:uid="{C869E2F7-EF8F-4697-85F5-4DB6B2ED161D}"/>
    <cellStyle name="40% - Accent5 6 6 3" xfId="24211" xr:uid="{99FEF7D5-0B8A-41E8-9F7A-C80D8F302939}"/>
    <cellStyle name="40% - Accent5 6 6 3 2" xfId="24212" xr:uid="{787819D2-EAAE-43B0-90C4-38AC4CEC082F}"/>
    <cellStyle name="40% - Accent5 6 6 4" xfId="24213" xr:uid="{1E931213-78C2-4633-91F5-1BEC77E3A326}"/>
    <cellStyle name="40% - Accent5 6 6 4 2" xfId="24214" xr:uid="{5D6DD65C-757B-4A62-AD57-36C25144E7BB}"/>
    <cellStyle name="40% - Accent5 6 6 5" xfId="24215" xr:uid="{1991A988-AF7B-45BA-952C-B23203979A27}"/>
    <cellStyle name="40% - Accent5 6 6 5 2" xfId="24216" xr:uid="{B978D6EE-3526-4EE6-A782-C4EA573045F4}"/>
    <cellStyle name="40% - Accent5 6 6 6" xfId="24217" xr:uid="{91960692-AF15-44B4-BAE2-D1303DE7653B}"/>
    <cellStyle name="40% - Accent5 6 7" xfId="24218" xr:uid="{B548D885-CA51-456D-A552-BE40543003B5}"/>
    <cellStyle name="40% - Accent5 6 7 2" xfId="24219" xr:uid="{299752BA-28EB-4465-BE8A-02A4146C5825}"/>
    <cellStyle name="40% - Accent5 6 7 2 2" xfId="24220" xr:uid="{7C068E87-BCA0-4798-9021-76982EE39124}"/>
    <cellStyle name="40% - Accent5 6 7 3" xfId="24221" xr:uid="{6564FE66-0EAB-4F5C-9435-2B7E62498B37}"/>
    <cellStyle name="40% - Accent5 6 7 3 2" xfId="24222" xr:uid="{181CA8D2-B6CE-440F-9CF7-202E461BF304}"/>
    <cellStyle name="40% - Accent5 6 7 4" xfId="24223" xr:uid="{28A52E06-9ACB-4D60-9C91-704FCB726AD6}"/>
    <cellStyle name="40% - Accent5 6 8" xfId="24224" xr:uid="{13DC03C3-6BB1-4D09-B955-DC5C746E14B2}"/>
    <cellStyle name="40% - Accent5 6 8 2" xfId="24225" xr:uid="{2897B4D4-5ADE-44B1-B59F-B38480845C87}"/>
    <cellStyle name="40% - Accent5 6 9" xfId="24226" xr:uid="{DE79F217-8A5D-4A70-9C73-A20EAEFA2F91}"/>
    <cellStyle name="40% - Accent5 6 9 2" xfId="24227" xr:uid="{40E4FBC8-115D-4A8D-A468-758BC686B868}"/>
    <cellStyle name="40% - Accent5 7" xfId="24228" xr:uid="{678F5BE4-5290-4118-A051-D47EE5F38030}"/>
    <cellStyle name="40% - Accent5 7 10" xfId="24229" xr:uid="{1F497E71-AF48-4762-A8A6-BAF3536A2B19}"/>
    <cellStyle name="40% - Accent5 7 10 2" xfId="24230" xr:uid="{8CEBFED9-5CB2-4431-A06B-257CC9185AE4}"/>
    <cellStyle name="40% - Accent5 7 11" xfId="24231" xr:uid="{46598FBD-6F82-4C17-A44B-F9A39C144777}"/>
    <cellStyle name="40% - Accent5 7 11 2" xfId="24232" xr:uid="{94D589BA-5F9F-4765-ACEF-5C64CC9186A1}"/>
    <cellStyle name="40% - Accent5 7 12" xfId="24233" xr:uid="{BA35C57D-7EC6-40D8-BD49-39A9E5D50058}"/>
    <cellStyle name="40% - Accent5 7 13" xfId="24234" xr:uid="{1EDD0A75-0623-474D-B8E4-FBFEB202C184}"/>
    <cellStyle name="40% - Accent5 7 2" xfId="24235" xr:uid="{8F5B5662-B563-422E-AE88-7A739B20B2D3}"/>
    <cellStyle name="40% - Accent5 7 2 10" xfId="24236" xr:uid="{42B37822-563E-4CE6-B3F5-5B6C132C0C4E}"/>
    <cellStyle name="40% - Accent5 7 2 2" xfId="24237" xr:uid="{26916B55-55C6-4D0B-B2FE-C489B482D659}"/>
    <cellStyle name="40% - Accent5 7 2 2 2" xfId="24238" xr:uid="{34A1EB72-698E-4455-8D9C-43A8F47090AB}"/>
    <cellStyle name="40% - Accent5 7 2 2 2 2" xfId="24239" xr:uid="{F6F1683E-BBF5-4167-A82E-A809F225E996}"/>
    <cellStyle name="40% - Accent5 7 2 2 2 2 2" xfId="24240" xr:uid="{CF21B5EF-C68A-42B0-B600-9C4544C16084}"/>
    <cellStyle name="40% - Accent5 7 2 2 2 3" xfId="24241" xr:uid="{571D68B5-7D78-449A-9AED-9930A8736AC7}"/>
    <cellStyle name="40% - Accent5 7 2 2 2 3 2" xfId="24242" xr:uid="{6F20FBA6-E351-47C2-9EBC-5BE6B28D6D64}"/>
    <cellStyle name="40% - Accent5 7 2 2 2 4" xfId="24243" xr:uid="{B30F7EEF-0FBB-45AB-A101-C27AA49AABBB}"/>
    <cellStyle name="40% - Accent5 7 2 2 3" xfId="24244" xr:uid="{DDD2E4C9-BF8F-4A95-8176-D5858C894762}"/>
    <cellStyle name="40% - Accent5 7 2 2 3 2" xfId="24245" xr:uid="{E0FE88C7-7DD8-4416-900F-2ABD26AE7C86}"/>
    <cellStyle name="40% - Accent5 7 2 2 4" xfId="24246" xr:uid="{1483A4B0-4ADD-48B3-9862-76FC1F76D102}"/>
    <cellStyle name="40% - Accent5 7 2 2 4 2" xfId="24247" xr:uid="{5F718EB0-77CC-478D-A299-5FA556D71D4C}"/>
    <cellStyle name="40% - Accent5 7 2 2 5" xfId="24248" xr:uid="{4E33D9B0-565F-4C1B-B5A9-3CFA06D03FDC}"/>
    <cellStyle name="40% - Accent5 7 2 2 5 2" xfId="24249" xr:uid="{0B1D3B45-6950-4443-9C41-0FBF3E19161C}"/>
    <cellStyle name="40% - Accent5 7 2 2 6" xfId="24250" xr:uid="{12858D8C-BC3B-4790-810D-51FBB65E9669}"/>
    <cellStyle name="40% - Accent5 7 2 2 6 2" xfId="24251" xr:uid="{28F34238-26E0-4785-9BAF-F6CA6CC4E1A4}"/>
    <cellStyle name="40% - Accent5 7 2 2 7" xfId="24252" xr:uid="{331E7EBC-68BE-4877-A336-9BD91C8CDCF7}"/>
    <cellStyle name="40% - Accent5 7 2 2 7 2" xfId="24253" xr:uid="{49153DBA-9D65-483A-89EF-49592EBEFF35}"/>
    <cellStyle name="40% - Accent5 7 2 2 8" xfId="24254" xr:uid="{EDABC63A-7280-4A82-9B15-C80FB586B2FB}"/>
    <cellStyle name="40% - Accent5 7 2 3" xfId="24255" xr:uid="{A9B45F3B-5F16-4D9F-9616-D64BCDF17CBE}"/>
    <cellStyle name="40% - Accent5 7 2 3 2" xfId="24256" xr:uid="{1F905A9E-CE32-4F31-8276-D0FBC2C1D92F}"/>
    <cellStyle name="40% - Accent5 7 2 3 2 2" xfId="24257" xr:uid="{8949D0B0-02F1-4237-8DEA-8B430C475D55}"/>
    <cellStyle name="40% - Accent5 7 2 3 2 2 2" xfId="24258" xr:uid="{9562109B-D7F5-4071-ACB5-9E3FE163B7A7}"/>
    <cellStyle name="40% - Accent5 7 2 3 2 3" xfId="24259" xr:uid="{B4DF5E1F-EC4D-422A-AB5B-3BD2C84A429B}"/>
    <cellStyle name="40% - Accent5 7 2 3 2 3 2" xfId="24260" xr:uid="{6BE8F1FD-1BDA-400A-834D-0E5F041AC02D}"/>
    <cellStyle name="40% - Accent5 7 2 3 2 4" xfId="24261" xr:uid="{076000E4-149E-4425-A42E-F9A0D52FE934}"/>
    <cellStyle name="40% - Accent5 7 2 3 3" xfId="24262" xr:uid="{DDEAD79D-0F8D-4BC4-A629-CB545DB460D8}"/>
    <cellStyle name="40% - Accent5 7 2 3 3 2" xfId="24263" xr:uid="{1D7B886A-E0BD-4099-915A-0C52AC06CC01}"/>
    <cellStyle name="40% - Accent5 7 2 3 4" xfId="24264" xr:uid="{4D5BFAE0-5540-4AA0-95CC-345CDF27F2F0}"/>
    <cellStyle name="40% - Accent5 7 2 3 4 2" xfId="24265" xr:uid="{AA089DAF-1ECF-463C-B7E8-AC4728D6C8A3}"/>
    <cellStyle name="40% - Accent5 7 2 3 5" xfId="24266" xr:uid="{A783644A-2836-4EAF-AFA7-B0246C0C6639}"/>
    <cellStyle name="40% - Accent5 7 2 3 5 2" xfId="24267" xr:uid="{0BEF027F-176F-4F6A-82BF-83FB59913A0C}"/>
    <cellStyle name="40% - Accent5 7 2 3 6" xfId="24268" xr:uid="{A4A311C8-1F3D-4914-A7F5-4F660970828D}"/>
    <cellStyle name="40% - Accent5 7 2 4" xfId="24269" xr:uid="{B6DA9FA1-D187-4CE7-B2F7-73F29F68B551}"/>
    <cellStyle name="40% - Accent5 7 2 4 2" xfId="24270" xr:uid="{6F005AC8-CB9A-4A7D-9213-B89D5F46B69B}"/>
    <cellStyle name="40% - Accent5 7 2 4 2 2" xfId="24271" xr:uid="{51FE02A2-9C65-4A70-A329-4DEE945159B4}"/>
    <cellStyle name="40% - Accent5 7 2 4 3" xfId="24272" xr:uid="{E8AEC5DF-8952-4983-97D2-1FC1AA9A5C57}"/>
    <cellStyle name="40% - Accent5 7 2 4 3 2" xfId="24273" xr:uid="{3B3FDF1A-381A-4C93-A6EA-A43AF317BCF8}"/>
    <cellStyle name="40% - Accent5 7 2 4 4" xfId="24274" xr:uid="{50926B82-CC4C-4F1F-ABFA-6A46EA914353}"/>
    <cellStyle name="40% - Accent5 7 2 5" xfId="24275" xr:uid="{E4032ABA-91AC-4C2B-9D59-66D02595540E}"/>
    <cellStyle name="40% - Accent5 7 2 5 2" xfId="24276" xr:uid="{F37FC9EA-13DC-4BA9-B55D-50114AD3169B}"/>
    <cellStyle name="40% - Accent5 7 2 6" xfId="24277" xr:uid="{C099E801-A2A0-4C33-A1BC-EED117A40BBF}"/>
    <cellStyle name="40% - Accent5 7 2 6 2" xfId="24278" xr:uid="{C260DCD9-0864-4BD8-966E-B876647AF2AD}"/>
    <cellStyle name="40% - Accent5 7 2 7" xfId="24279" xr:uid="{710E5EDB-8A64-4E5A-A3A9-4C80D9380B1F}"/>
    <cellStyle name="40% - Accent5 7 2 7 2" xfId="24280" xr:uid="{32458E71-0EC2-4132-8C96-E01A8E461337}"/>
    <cellStyle name="40% - Accent5 7 2 8" xfId="24281" xr:uid="{50D10E3B-A620-4875-9097-F5BC55848D7D}"/>
    <cellStyle name="40% - Accent5 7 2 8 2" xfId="24282" xr:uid="{2FB03DD3-F6FD-4205-BD89-A5C31BF0A18F}"/>
    <cellStyle name="40% - Accent5 7 2 9" xfId="24283" xr:uid="{0C9EA251-F025-483D-8F36-5A7DCF7188F0}"/>
    <cellStyle name="40% - Accent5 7 2 9 2" xfId="24284" xr:uid="{9F3EF6C4-FFE3-4B60-9C64-7AED00CB6D94}"/>
    <cellStyle name="40% - Accent5 7 3" xfId="24285" xr:uid="{D8C7121A-36B2-4634-BCF4-2A58983B368E}"/>
    <cellStyle name="40% - Accent5 7 3 10" xfId="24286" xr:uid="{8A6CC854-8AC7-408E-9A28-266C39581D33}"/>
    <cellStyle name="40% - Accent5 7 3 2" xfId="24287" xr:uid="{03D47CD7-4DB7-4E00-9A4F-9101BEA217F3}"/>
    <cellStyle name="40% - Accent5 7 3 2 2" xfId="24288" xr:uid="{D739A9CC-E20B-4648-B21C-F285692E1606}"/>
    <cellStyle name="40% - Accent5 7 3 2 2 2" xfId="24289" xr:uid="{C614B30A-7C3C-40A1-ABFE-BFBE15CA4198}"/>
    <cellStyle name="40% - Accent5 7 3 2 2 2 2" xfId="24290" xr:uid="{37A32664-3D99-4B0C-868D-D32BF1DE41D4}"/>
    <cellStyle name="40% - Accent5 7 3 2 2 3" xfId="24291" xr:uid="{B9B61214-04DC-4A47-900F-BE1C44A685A4}"/>
    <cellStyle name="40% - Accent5 7 3 2 2 3 2" xfId="24292" xr:uid="{22F49161-8B40-42E0-90FD-D98EDB38A8C3}"/>
    <cellStyle name="40% - Accent5 7 3 2 2 4" xfId="24293" xr:uid="{95A27E61-62FD-48F8-8629-403175E0D2FE}"/>
    <cellStyle name="40% - Accent5 7 3 2 3" xfId="24294" xr:uid="{0A13129B-F2C8-41C6-AFD7-FDAAE6B6990C}"/>
    <cellStyle name="40% - Accent5 7 3 2 3 2" xfId="24295" xr:uid="{59881BA5-2BBB-4D27-8332-C8BFEC9C30FE}"/>
    <cellStyle name="40% - Accent5 7 3 2 4" xfId="24296" xr:uid="{60127A85-3510-4786-847D-44FA6676A8F6}"/>
    <cellStyle name="40% - Accent5 7 3 2 4 2" xfId="24297" xr:uid="{2567062E-E6D7-4C07-AEF7-3492B778A5B8}"/>
    <cellStyle name="40% - Accent5 7 3 2 5" xfId="24298" xr:uid="{2B3D45E9-3AFC-45C8-9735-2AC30A590BAD}"/>
    <cellStyle name="40% - Accent5 7 3 2 5 2" xfId="24299" xr:uid="{73A4A640-C545-40AA-B8E8-273874C2F481}"/>
    <cellStyle name="40% - Accent5 7 3 2 6" xfId="24300" xr:uid="{7E45D4C3-48C6-486B-9A5A-C94ED4F5DDB6}"/>
    <cellStyle name="40% - Accent5 7 3 2 6 2" xfId="24301" xr:uid="{381B7EA2-1088-4BA4-91AC-BFAA48A3ECBD}"/>
    <cellStyle name="40% - Accent5 7 3 2 7" xfId="24302" xr:uid="{8469CD78-CC3F-4AD7-A9BF-B3BE637AD20A}"/>
    <cellStyle name="40% - Accent5 7 3 2 7 2" xfId="24303" xr:uid="{18859406-24CF-42BE-8444-4684C4B4B9C9}"/>
    <cellStyle name="40% - Accent5 7 3 2 8" xfId="24304" xr:uid="{F3ECCF08-CE90-4AB9-918E-CBC25BBDC3EF}"/>
    <cellStyle name="40% - Accent5 7 3 3" xfId="24305" xr:uid="{2C9E2F40-8A21-4599-BB43-7E71E5FF35A5}"/>
    <cellStyle name="40% - Accent5 7 3 3 2" xfId="24306" xr:uid="{4902E310-CB29-4B81-94BC-7B648E1BA566}"/>
    <cellStyle name="40% - Accent5 7 3 3 2 2" xfId="24307" xr:uid="{862C6002-B1F2-4D11-8C42-07C5D8C1EE95}"/>
    <cellStyle name="40% - Accent5 7 3 3 2 2 2" xfId="24308" xr:uid="{40C69BFB-3B6E-4C2E-80CF-7C1E8ABA899C}"/>
    <cellStyle name="40% - Accent5 7 3 3 2 3" xfId="24309" xr:uid="{26B587DE-5AF5-4F5A-959B-F05E54B92C56}"/>
    <cellStyle name="40% - Accent5 7 3 3 2 3 2" xfId="24310" xr:uid="{CF08A514-94F8-43C9-9E21-6E6718070F69}"/>
    <cellStyle name="40% - Accent5 7 3 3 2 4" xfId="24311" xr:uid="{E4A1EEBE-A560-4462-8C6E-4B9CDE1CC3AC}"/>
    <cellStyle name="40% - Accent5 7 3 3 3" xfId="24312" xr:uid="{C34A5E59-C7A1-45EC-8BF1-B4EF159DFAF5}"/>
    <cellStyle name="40% - Accent5 7 3 3 3 2" xfId="24313" xr:uid="{7FC8E16D-554D-4824-8C2D-CA81CE788EEB}"/>
    <cellStyle name="40% - Accent5 7 3 3 4" xfId="24314" xr:uid="{3A81C261-A416-4E63-B963-3F6254415352}"/>
    <cellStyle name="40% - Accent5 7 3 3 4 2" xfId="24315" xr:uid="{0A1A0A2C-08D7-49EE-9B6A-C7F68320476D}"/>
    <cellStyle name="40% - Accent5 7 3 3 5" xfId="24316" xr:uid="{28C98E87-F95E-445E-80CC-AE3D2B9E79FE}"/>
    <cellStyle name="40% - Accent5 7 3 3 5 2" xfId="24317" xr:uid="{0CB2D907-8AF9-4CB7-9A86-1C953EA99BE8}"/>
    <cellStyle name="40% - Accent5 7 3 3 6" xfId="24318" xr:uid="{656AAAB8-9336-449C-925E-09D911B40EC3}"/>
    <cellStyle name="40% - Accent5 7 3 4" xfId="24319" xr:uid="{8194AF9B-175D-4A99-AC99-6B0BACABC34F}"/>
    <cellStyle name="40% - Accent5 7 3 4 2" xfId="24320" xr:uid="{D33A369D-DD20-405B-A89E-740A08ED5355}"/>
    <cellStyle name="40% - Accent5 7 3 4 2 2" xfId="24321" xr:uid="{0737CE18-F6D9-41DB-A830-BD8ACED21D40}"/>
    <cellStyle name="40% - Accent5 7 3 4 3" xfId="24322" xr:uid="{654EBFEA-FECA-4BE6-9BA3-65DF9CCEBDD3}"/>
    <cellStyle name="40% - Accent5 7 3 4 3 2" xfId="24323" xr:uid="{75F89047-78EE-4BBC-AE29-273AEC8A5849}"/>
    <cellStyle name="40% - Accent5 7 3 4 4" xfId="24324" xr:uid="{1C837C53-F0BF-439D-8CD3-6A7D34198658}"/>
    <cellStyle name="40% - Accent5 7 3 5" xfId="24325" xr:uid="{C3220374-FDC9-4270-A64A-445DAC81CB44}"/>
    <cellStyle name="40% - Accent5 7 3 5 2" xfId="24326" xr:uid="{6CDAFF55-72C0-4EE8-9557-EF8BA3E0ED0F}"/>
    <cellStyle name="40% - Accent5 7 3 6" xfId="24327" xr:uid="{D48F0E66-2E56-458F-A851-D645D027372A}"/>
    <cellStyle name="40% - Accent5 7 3 6 2" xfId="24328" xr:uid="{31C11B5E-3B7B-4F98-804E-95938F555C04}"/>
    <cellStyle name="40% - Accent5 7 3 7" xfId="24329" xr:uid="{D781E055-9872-4F2C-A51B-2571B169EE9F}"/>
    <cellStyle name="40% - Accent5 7 3 7 2" xfId="24330" xr:uid="{77EFC71A-7798-4D6F-A9F8-0AF8B6480BB1}"/>
    <cellStyle name="40% - Accent5 7 3 8" xfId="24331" xr:uid="{4B6A30A3-92D9-40EF-8AAA-1613D2DC7281}"/>
    <cellStyle name="40% - Accent5 7 3 8 2" xfId="24332" xr:uid="{A3559582-4E55-4A27-B23E-B165209FFA59}"/>
    <cellStyle name="40% - Accent5 7 3 9" xfId="24333" xr:uid="{6CFF173C-C3F5-4860-B6F0-D607C6EFAE88}"/>
    <cellStyle name="40% - Accent5 7 3 9 2" xfId="24334" xr:uid="{AAF19ACB-27D7-4609-8058-0449190143F2}"/>
    <cellStyle name="40% - Accent5 7 4" xfId="24335" xr:uid="{BDA251FF-9078-434D-9406-9DEDA9A510E9}"/>
    <cellStyle name="40% - Accent5 7 4 2" xfId="24336" xr:uid="{F94C5B00-FBA5-4F98-BEE0-9E794484F790}"/>
    <cellStyle name="40% - Accent5 7 4 2 2" xfId="24337" xr:uid="{872225C9-2E10-4542-BFCC-EDB3324169A1}"/>
    <cellStyle name="40% - Accent5 7 4 2 2 2" xfId="24338" xr:uid="{B7EF16B8-ED31-4D0E-AB7F-8239474DD6F5}"/>
    <cellStyle name="40% - Accent5 7 4 2 3" xfId="24339" xr:uid="{2F59593B-381E-405C-9245-D3AE556336D4}"/>
    <cellStyle name="40% - Accent5 7 4 2 3 2" xfId="24340" xr:uid="{C1B04A25-7E60-4DE0-AFDF-08A100E8415D}"/>
    <cellStyle name="40% - Accent5 7 4 2 4" xfId="24341" xr:uid="{5731CF9A-7E64-463B-8BDD-DF42D152EB0B}"/>
    <cellStyle name="40% - Accent5 7 4 3" xfId="24342" xr:uid="{50E00CF2-0DBD-4744-B26A-E143F9B8AFCA}"/>
    <cellStyle name="40% - Accent5 7 4 3 2" xfId="24343" xr:uid="{12848900-1D72-47CB-9370-284881AE0410}"/>
    <cellStyle name="40% - Accent5 7 4 4" xfId="24344" xr:uid="{7957D2D0-0DC2-40F6-A0A6-22DFBDD2AABB}"/>
    <cellStyle name="40% - Accent5 7 4 4 2" xfId="24345" xr:uid="{9ECBF0E7-6702-47C6-8578-6552B47E4D0E}"/>
    <cellStyle name="40% - Accent5 7 4 5" xfId="24346" xr:uid="{4C133556-709B-4F04-964B-440F9DE5E6E9}"/>
    <cellStyle name="40% - Accent5 7 4 5 2" xfId="24347" xr:uid="{B4DD36E5-29C6-4EE1-A718-96F462BEC0BD}"/>
    <cellStyle name="40% - Accent5 7 4 6" xfId="24348" xr:uid="{4D665461-2817-4EDA-8B0E-190F2EAA391E}"/>
    <cellStyle name="40% - Accent5 7 4 6 2" xfId="24349" xr:uid="{681038AA-CF42-489A-B46F-7ACB8999224C}"/>
    <cellStyle name="40% - Accent5 7 4 7" xfId="24350" xr:uid="{FAD6C43E-6C02-4485-99BA-020D85996E40}"/>
    <cellStyle name="40% - Accent5 7 4 7 2" xfId="24351" xr:uid="{6F783798-0C67-42A4-9A8E-5C1620A657F2}"/>
    <cellStyle name="40% - Accent5 7 4 8" xfId="24352" xr:uid="{AEE29639-7C87-40D6-BAA6-6BE6FCA06E79}"/>
    <cellStyle name="40% - Accent5 7 5" xfId="24353" xr:uid="{10E9B5DF-F537-41C5-9360-3D07F62A9C8F}"/>
    <cellStyle name="40% - Accent5 7 5 2" xfId="24354" xr:uid="{58ACABA5-6DD8-46C6-A7D3-A5C2DC0517E2}"/>
    <cellStyle name="40% - Accent5 7 5 2 2" xfId="24355" xr:uid="{4AD95FF4-EC3F-46C5-B2DB-5418DE72C9E3}"/>
    <cellStyle name="40% - Accent5 7 5 2 2 2" xfId="24356" xr:uid="{6DB9BFB7-B7B3-4693-9458-90142FAD4440}"/>
    <cellStyle name="40% - Accent5 7 5 2 3" xfId="24357" xr:uid="{1EEEE027-EE55-4D39-9639-05981697AC39}"/>
    <cellStyle name="40% - Accent5 7 5 2 3 2" xfId="24358" xr:uid="{C3EBC9A6-B3E9-4F76-ABA7-2D3C8A3DCB84}"/>
    <cellStyle name="40% - Accent5 7 5 2 4" xfId="24359" xr:uid="{A1B2D9B3-2CAA-4FEB-8D82-DEBD773467CB}"/>
    <cellStyle name="40% - Accent5 7 5 3" xfId="24360" xr:uid="{4A34E9AD-97A7-4FBB-B298-00C0BEEA4C42}"/>
    <cellStyle name="40% - Accent5 7 5 3 2" xfId="24361" xr:uid="{51E1862B-EDD6-4E0D-A06D-678B45198B26}"/>
    <cellStyle name="40% - Accent5 7 5 4" xfId="24362" xr:uid="{47038BAC-61E7-41DB-B29B-C7EC586DDBC5}"/>
    <cellStyle name="40% - Accent5 7 5 4 2" xfId="24363" xr:uid="{01D078BC-B9E7-406A-BC9F-4683D11A031B}"/>
    <cellStyle name="40% - Accent5 7 5 5" xfId="24364" xr:uid="{DFE2CA14-A2B0-4F30-AE37-E823084403BD}"/>
    <cellStyle name="40% - Accent5 7 5 5 2" xfId="24365" xr:uid="{2C19ABD2-89EA-4733-B6A3-EE399A6B556D}"/>
    <cellStyle name="40% - Accent5 7 5 6" xfId="24366" xr:uid="{0264FC27-530E-4151-83CD-02843C4FAD6C}"/>
    <cellStyle name="40% - Accent5 7 6" xfId="24367" xr:uid="{97AA9E63-CA7F-4503-936B-1C9C98B47D87}"/>
    <cellStyle name="40% - Accent5 7 6 2" xfId="24368" xr:uid="{25527191-1B19-4E03-BA7A-5EB04F5613C0}"/>
    <cellStyle name="40% - Accent5 7 6 2 2" xfId="24369" xr:uid="{9601C5A9-BF91-4BA1-AF76-2ABF50194390}"/>
    <cellStyle name="40% - Accent5 7 6 3" xfId="24370" xr:uid="{9C351F75-E41F-46AD-BC1E-41B5253D6EFC}"/>
    <cellStyle name="40% - Accent5 7 6 3 2" xfId="24371" xr:uid="{453F3B47-1C02-4DF1-AE2F-32F2E78B417C}"/>
    <cellStyle name="40% - Accent5 7 6 4" xfId="24372" xr:uid="{13468240-A0AD-4602-8BCA-9C1DB1F6114E}"/>
    <cellStyle name="40% - Accent5 7 7" xfId="24373" xr:uid="{7636C16C-2D0D-4B4C-9CF6-0DFF65CD8C29}"/>
    <cellStyle name="40% - Accent5 7 7 2" xfId="24374" xr:uid="{7BE9CB8B-F44F-4B5B-A061-E99E0C2380A5}"/>
    <cellStyle name="40% - Accent5 7 8" xfId="24375" xr:uid="{B27BDE0F-C94B-48DC-B967-AFA7F3B8AFD7}"/>
    <cellStyle name="40% - Accent5 7 8 2" xfId="24376" xr:uid="{1833FD25-CC26-4F2A-90A2-DCC05E979DA8}"/>
    <cellStyle name="40% - Accent5 7 9" xfId="24377" xr:uid="{86CDCBEF-DADA-4DB5-8B31-82070140643E}"/>
    <cellStyle name="40% - Accent5 7 9 2" xfId="24378" xr:uid="{CFF20A03-1BB1-4A3F-8476-9B93BC60B703}"/>
    <cellStyle name="40% - Accent5 8" xfId="24379" xr:uid="{C3DFBEFC-920F-45D7-B12A-64AA522A484B}"/>
    <cellStyle name="40% - Accent5 8 10" xfId="24380" xr:uid="{3491ADFA-AC21-4130-BB0A-C88E6AE09DA1}"/>
    <cellStyle name="40% - Accent5 8 11" xfId="24381" xr:uid="{192B7365-DFD5-4F9A-A5CD-954C4FD02EAD}"/>
    <cellStyle name="40% - Accent5 8 2" xfId="24382" xr:uid="{5443D4DC-05DC-4251-9587-F84B73EA7782}"/>
    <cellStyle name="40% - Accent5 8 2 2" xfId="24383" xr:uid="{FCBC46A1-B809-4BF8-B2EB-D3F59ED72324}"/>
    <cellStyle name="40% - Accent5 8 2 2 2" xfId="24384" xr:uid="{6AFBDD73-B3E1-48F8-AFB0-385468205BCA}"/>
    <cellStyle name="40% - Accent5 8 2 2 2 2" xfId="24385" xr:uid="{C429FEFB-2915-47EB-928A-FCCC9AB2278D}"/>
    <cellStyle name="40% - Accent5 8 2 2 3" xfId="24386" xr:uid="{8C99F992-8D2B-4D5B-AE27-9C9AF6D75350}"/>
    <cellStyle name="40% - Accent5 8 2 2 3 2" xfId="24387" xr:uid="{1D78FC3A-A135-44BC-9DAE-7773D992F601}"/>
    <cellStyle name="40% - Accent5 8 2 2 4" xfId="24388" xr:uid="{882F9D98-41E8-4CF3-9A4C-A2664569DDE4}"/>
    <cellStyle name="40% - Accent5 8 2 2 4 2" xfId="24389" xr:uid="{1A4368AF-3FAB-4762-B02D-9C810911E16A}"/>
    <cellStyle name="40% - Accent5 8 2 2 5" xfId="24390" xr:uid="{26AACF48-D5BF-4811-A11F-279F8858201A}"/>
    <cellStyle name="40% - Accent5 8 2 2 5 2" xfId="24391" xr:uid="{6E9D39C5-A9CD-417C-A984-1D938681814D}"/>
    <cellStyle name="40% - Accent5 8 2 2 6" xfId="24392" xr:uid="{F93A6EBA-0907-40D0-AC9F-AA423BED4195}"/>
    <cellStyle name="40% - Accent5 8 2 3" xfId="24393" xr:uid="{1D8A61BB-3B94-4B8F-8E3D-305B26857469}"/>
    <cellStyle name="40% - Accent5 8 2 3 2" xfId="24394" xr:uid="{BF1B8408-E56C-4A0E-93BB-71DFD6CF9D25}"/>
    <cellStyle name="40% - Accent5 8 2 4" xfId="24395" xr:uid="{FB0E25AB-4F2F-4145-B3DE-E7D1479D54EC}"/>
    <cellStyle name="40% - Accent5 8 2 4 2" xfId="24396" xr:uid="{2A122D77-FF8A-4B51-94AB-8D48B8CD3631}"/>
    <cellStyle name="40% - Accent5 8 2 5" xfId="24397" xr:uid="{01D638B6-174D-4680-A062-430AA581578C}"/>
    <cellStyle name="40% - Accent5 8 2 5 2" xfId="24398" xr:uid="{15793FDD-449E-473A-BA8C-5B6CFFE12CB1}"/>
    <cellStyle name="40% - Accent5 8 2 6" xfId="24399" xr:uid="{7A54C359-B328-49D3-B7C6-64C740BB4582}"/>
    <cellStyle name="40% - Accent5 8 2 6 2" xfId="24400" xr:uid="{19B6DAEB-E513-4169-8637-1D09662BACF5}"/>
    <cellStyle name="40% - Accent5 8 2 7" xfId="24401" xr:uid="{651B845E-70F1-40C8-BC66-967CD6A403AD}"/>
    <cellStyle name="40% - Accent5 8 2 7 2" xfId="24402" xr:uid="{490D1163-B75A-4871-9E45-866F0525A301}"/>
    <cellStyle name="40% - Accent5 8 2 8" xfId="24403" xr:uid="{D6B1C798-D27F-4269-871C-0712D9D1568E}"/>
    <cellStyle name="40% - Accent5 8 3" xfId="24404" xr:uid="{D645D6C0-654D-4D99-8A00-F1C927375560}"/>
    <cellStyle name="40% - Accent5 8 3 2" xfId="24405" xr:uid="{08985D2C-6997-458C-BD36-733ABD4559B1}"/>
    <cellStyle name="40% - Accent5 8 3 2 2" xfId="24406" xr:uid="{17EC20C4-BC84-4573-9614-DBBB9C4175D8}"/>
    <cellStyle name="40% - Accent5 8 3 2 2 2" xfId="24407" xr:uid="{F0580BFF-8976-487F-B589-EEDB65B0FDDD}"/>
    <cellStyle name="40% - Accent5 8 3 2 3" xfId="24408" xr:uid="{CD662EC3-90D3-478F-B798-E7AE27D6C0A9}"/>
    <cellStyle name="40% - Accent5 8 3 2 3 2" xfId="24409" xr:uid="{807379FE-99E5-4870-9C1C-EE690261ACDC}"/>
    <cellStyle name="40% - Accent5 8 3 2 4" xfId="24410" xr:uid="{60D02BA2-51D9-43C0-A487-2001299F9E74}"/>
    <cellStyle name="40% - Accent5 8 3 2 4 2" xfId="24411" xr:uid="{EC19F2D5-4738-41A3-83F6-4087458E1472}"/>
    <cellStyle name="40% - Accent5 8 3 2 5" xfId="24412" xr:uid="{BC12416A-7539-424A-AA13-B5D75518EF33}"/>
    <cellStyle name="40% - Accent5 8 3 2 5 2" xfId="24413" xr:uid="{C6EEB3E2-EA7D-40EC-B656-2C801F2F3989}"/>
    <cellStyle name="40% - Accent5 8 3 2 6" xfId="24414" xr:uid="{6D4E1BCC-6E33-4521-9F07-3433754679D0}"/>
    <cellStyle name="40% - Accent5 8 3 3" xfId="24415" xr:uid="{00DC8E8F-16AB-4AE5-86EE-BEFE4DD9B92A}"/>
    <cellStyle name="40% - Accent5 8 3 3 2" xfId="24416" xr:uid="{C2516EC4-8EDE-40AB-9010-D989267C6529}"/>
    <cellStyle name="40% - Accent5 8 3 4" xfId="24417" xr:uid="{9908ACD0-8742-4091-8BBF-51E9DA7AAC27}"/>
    <cellStyle name="40% - Accent5 8 3 4 2" xfId="24418" xr:uid="{5916B7D1-1A5A-4DFA-BAFA-1F75941FC148}"/>
    <cellStyle name="40% - Accent5 8 3 5" xfId="24419" xr:uid="{98FB19EA-CAF7-49C2-A994-0709422EF27B}"/>
    <cellStyle name="40% - Accent5 8 3 5 2" xfId="24420" xr:uid="{FFE7D7EF-32DC-446A-84AD-E67C9C1F0F64}"/>
    <cellStyle name="40% - Accent5 8 3 6" xfId="24421" xr:uid="{CDAD5E8E-4544-423E-97CC-AFBC5B5C076E}"/>
    <cellStyle name="40% - Accent5 8 3 6 2" xfId="24422" xr:uid="{A149D012-8163-4744-BBA0-1C8BB266F1D3}"/>
    <cellStyle name="40% - Accent5 8 3 7" xfId="24423" xr:uid="{C9149C2E-541C-4F8F-97C7-5EC690DDACC4}"/>
    <cellStyle name="40% - Accent5 8 3 7 2" xfId="24424" xr:uid="{0604D4E9-CA6C-47B8-A72B-BE443A64F381}"/>
    <cellStyle name="40% - Accent5 8 3 8" xfId="24425" xr:uid="{BE58FA16-64A2-4518-816C-1C1C6C864DB7}"/>
    <cellStyle name="40% - Accent5 8 4" xfId="24426" xr:uid="{4F2E22C7-118C-46A4-86C5-169E8B513533}"/>
    <cellStyle name="40% - Accent5 8 4 2" xfId="24427" xr:uid="{90E8A5B6-0C29-40FB-88FD-0FA2A87C01B8}"/>
    <cellStyle name="40% - Accent5 8 4 2 2" xfId="24428" xr:uid="{26ABD7ED-1357-451D-B0A1-E90A9702AA2F}"/>
    <cellStyle name="40% - Accent5 8 4 3" xfId="24429" xr:uid="{EA980290-8AB0-45BE-9392-0C4C2D4BDCAE}"/>
    <cellStyle name="40% - Accent5 8 4 3 2" xfId="24430" xr:uid="{0773AE1E-53C7-4A0A-BD52-A2352B6B1957}"/>
    <cellStyle name="40% - Accent5 8 4 4" xfId="24431" xr:uid="{3BD1DBAB-0CB3-4E88-9B94-220B5CF8399F}"/>
    <cellStyle name="40% - Accent5 8 4 4 2" xfId="24432" xr:uid="{9B0142C8-CD8F-4ED5-A5D5-C3E677F060CF}"/>
    <cellStyle name="40% - Accent5 8 4 5" xfId="24433" xr:uid="{0DFB9F9B-DA10-4183-B841-A5B39F22A2F9}"/>
    <cellStyle name="40% - Accent5 8 4 5 2" xfId="24434" xr:uid="{C58EA059-3787-48CD-BAE7-0FC24A102D3D}"/>
    <cellStyle name="40% - Accent5 8 4 6" xfId="24435" xr:uid="{009F036A-787D-4F9C-8258-0FD4154E8799}"/>
    <cellStyle name="40% - Accent5 8 5" xfId="24436" xr:uid="{A2621B1F-5B6C-40D3-9A53-66CBD5F1D23F}"/>
    <cellStyle name="40% - Accent5 8 5 2" xfId="24437" xr:uid="{3783BEA1-060F-4B77-B8F3-89230ECDC9B3}"/>
    <cellStyle name="40% - Accent5 8 6" xfId="24438" xr:uid="{3A174AB7-D07C-4F23-AE86-2D5B2BEDD21F}"/>
    <cellStyle name="40% - Accent5 8 6 2" xfId="24439" xr:uid="{9C3332F6-0601-43E6-AA09-7C395BD875A1}"/>
    <cellStyle name="40% - Accent5 8 7" xfId="24440" xr:uid="{64037C15-12E9-492A-9C5B-714603DC185F}"/>
    <cellStyle name="40% - Accent5 8 7 2" xfId="24441" xr:uid="{56549CE8-435E-4B38-A901-620579E78DB6}"/>
    <cellStyle name="40% - Accent5 8 8" xfId="24442" xr:uid="{0A4E616D-1E68-4B72-BF68-C67E2771B016}"/>
    <cellStyle name="40% - Accent5 8 8 2" xfId="24443" xr:uid="{1718FA1C-ECEE-414A-BF97-AA4C4F850C84}"/>
    <cellStyle name="40% - Accent5 8 9" xfId="24444" xr:uid="{3F2EC5B6-71FE-4A4A-928B-D4C54DBFF667}"/>
    <cellStyle name="40% - Accent5 8 9 2" xfId="24445" xr:uid="{6C916C99-6A6E-4815-AB09-981B04F71670}"/>
    <cellStyle name="40% - Accent5 9" xfId="24446" xr:uid="{39F9DC17-7AA8-4A86-924E-B79CBACA8D17}"/>
    <cellStyle name="40% - Accent5 9 10" xfId="24447" xr:uid="{D41F199D-FC94-42CB-AFF4-E2E0C7A2E8E7}"/>
    <cellStyle name="40% - Accent5 9 2" xfId="24448" xr:uid="{D262AF4C-F932-4A2C-AA9C-DAB9A49A7528}"/>
    <cellStyle name="40% - Accent5 9 2 2" xfId="24449" xr:uid="{9B5CDD9B-58EB-428C-81C3-C63D616022E9}"/>
    <cellStyle name="40% - Accent5 9 2 2 2" xfId="24450" xr:uid="{21A6C5E4-D597-431C-82EB-516D408EF632}"/>
    <cellStyle name="40% - Accent5 9 2 2 2 2" xfId="24451" xr:uid="{15517980-0F18-4004-9996-1A41BE4799E3}"/>
    <cellStyle name="40% - Accent5 9 2 2 3" xfId="24452" xr:uid="{AE02C118-A16A-403C-88EA-54424E17A122}"/>
    <cellStyle name="40% - Accent5 9 2 2 3 2" xfId="24453" xr:uid="{69E97C17-B117-4268-AD20-C747BE80AB55}"/>
    <cellStyle name="40% - Accent5 9 2 2 4" xfId="24454" xr:uid="{494031D5-B1FF-43E1-83A4-E888A8981EE2}"/>
    <cellStyle name="40% - Accent5 9 2 2 4 2" xfId="24455" xr:uid="{D8839445-3F69-453F-8CBA-2BCE66F036DA}"/>
    <cellStyle name="40% - Accent5 9 2 2 5" xfId="24456" xr:uid="{27B322AD-1017-4123-8FE5-689D3D9B4566}"/>
    <cellStyle name="40% - Accent5 9 2 2 5 2" xfId="24457" xr:uid="{F7485663-6A63-46DF-A822-79B2C0858E41}"/>
    <cellStyle name="40% - Accent5 9 2 2 6" xfId="24458" xr:uid="{B2DAC5F2-3410-434A-9178-93328786C6DE}"/>
    <cellStyle name="40% - Accent5 9 2 3" xfId="24459" xr:uid="{89A33A29-9780-410B-855A-2AA30E7CFF7C}"/>
    <cellStyle name="40% - Accent5 9 2 3 2" xfId="24460" xr:uid="{5C7B7D84-EFA1-4611-BAB3-CE986E51D89C}"/>
    <cellStyle name="40% - Accent5 9 2 4" xfId="24461" xr:uid="{94C0579E-50E8-4A45-B713-8FFEC15A20F1}"/>
    <cellStyle name="40% - Accent5 9 2 4 2" xfId="24462" xr:uid="{AA75B4DF-A55E-42E6-8D1A-4A2C0AEC89C1}"/>
    <cellStyle name="40% - Accent5 9 2 5" xfId="24463" xr:uid="{A0B778C3-1BC7-4EDA-B000-6C077C98FBD0}"/>
    <cellStyle name="40% - Accent5 9 2 5 2" xfId="24464" xr:uid="{143620E1-59CF-49DF-92F4-7976A4F6706A}"/>
    <cellStyle name="40% - Accent5 9 2 6" xfId="24465" xr:uid="{9D38FF24-204E-4926-9A4C-D3F1B1AD655A}"/>
    <cellStyle name="40% - Accent5 9 2 6 2" xfId="24466" xr:uid="{4082FE20-9494-42CA-88E1-42167489EC28}"/>
    <cellStyle name="40% - Accent5 9 2 7" xfId="24467" xr:uid="{038B894A-3E60-453F-913E-2C5C52CC5096}"/>
    <cellStyle name="40% - Accent5 9 2 7 2" xfId="24468" xr:uid="{B7491D07-0D69-4CF0-BCA6-5D647C4DFC6F}"/>
    <cellStyle name="40% - Accent5 9 2 8" xfId="24469" xr:uid="{D3132EE2-C35E-421C-A585-FE6040114AC5}"/>
    <cellStyle name="40% - Accent5 9 3" xfId="24470" xr:uid="{44056893-7C04-4428-A4E9-25B32032B51F}"/>
    <cellStyle name="40% - Accent5 9 3 2" xfId="24471" xr:uid="{035516DD-BC45-4575-B5CE-8399DEA3F85C}"/>
    <cellStyle name="40% - Accent5 9 3 2 2" xfId="24472" xr:uid="{DCF824EA-B256-470E-80AB-9F85B3AEF7DA}"/>
    <cellStyle name="40% - Accent5 9 3 2 2 2" xfId="24473" xr:uid="{276268D8-BA58-4DBE-A4A9-E02E012C6283}"/>
    <cellStyle name="40% - Accent5 9 3 2 3" xfId="24474" xr:uid="{877569F8-3823-4EB3-945A-3185185F71FE}"/>
    <cellStyle name="40% - Accent5 9 3 2 3 2" xfId="24475" xr:uid="{A9731EB1-3620-48C0-9D5D-A9BB924D8360}"/>
    <cellStyle name="40% - Accent5 9 3 2 4" xfId="24476" xr:uid="{2EEFD412-7D15-4DE8-A01F-FED9FA1A8C43}"/>
    <cellStyle name="40% - Accent5 9 3 2 4 2" xfId="24477" xr:uid="{D03EA81C-7B1A-434E-A827-93D5A7081976}"/>
    <cellStyle name="40% - Accent5 9 3 2 5" xfId="24478" xr:uid="{7D9D2D69-0600-4C24-8089-FC29049B3597}"/>
    <cellStyle name="40% - Accent5 9 3 2 5 2" xfId="24479" xr:uid="{3F418D59-4E40-4556-9868-2770A5A49565}"/>
    <cellStyle name="40% - Accent5 9 3 2 6" xfId="24480" xr:uid="{6CD43900-F0EA-4A6B-9F0B-D4CD72B001FF}"/>
    <cellStyle name="40% - Accent5 9 3 3" xfId="24481" xr:uid="{7556CC0D-02F8-4D55-8F95-22DAFDDAB65C}"/>
    <cellStyle name="40% - Accent5 9 3 3 2" xfId="24482" xr:uid="{542276EB-0C08-48E3-8B7A-33FCAAF5B74E}"/>
    <cellStyle name="40% - Accent5 9 3 4" xfId="24483" xr:uid="{22F5E55C-56B6-4CA3-8E81-20D2945AD357}"/>
    <cellStyle name="40% - Accent5 9 3 4 2" xfId="24484" xr:uid="{8BFE9006-F2D3-4B30-A1BF-C0C35A682608}"/>
    <cellStyle name="40% - Accent5 9 3 5" xfId="24485" xr:uid="{1BACAC24-1F49-4B04-8B9F-382F90F76EAB}"/>
    <cellStyle name="40% - Accent5 9 3 5 2" xfId="24486" xr:uid="{6446E38D-759D-40E1-84DB-8B3740708BF5}"/>
    <cellStyle name="40% - Accent5 9 3 6" xfId="24487" xr:uid="{A558FEC9-1C8A-41A5-93EA-2909FC3B9B9C}"/>
    <cellStyle name="40% - Accent5 9 3 6 2" xfId="24488" xr:uid="{6B932790-C1E4-4098-8948-8D4F45B55D1E}"/>
    <cellStyle name="40% - Accent5 9 3 7" xfId="24489" xr:uid="{628F45B1-559C-4EEF-9BFE-17B34729D76C}"/>
    <cellStyle name="40% - Accent5 9 3 7 2" xfId="24490" xr:uid="{C8048B42-EBF5-445A-AD97-964691255462}"/>
    <cellStyle name="40% - Accent5 9 3 8" xfId="24491" xr:uid="{13D83F45-626F-4528-8277-F1807F784D03}"/>
    <cellStyle name="40% - Accent5 9 4" xfId="24492" xr:uid="{D08955C3-C8DC-402B-90AC-04C28C9519BC}"/>
    <cellStyle name="40% - Accent5 9 4 2" xfId="24493" xr:uid="{6E436025-4283-4B11-8364-978CF8C588D0}"/>
    <cellStyle name="40% - Accent5 9 4 2 2" xfId="24494" xr:uid="{9D938235-B927-4C98-9211-77928E5755AF}"/>
    <cellStyle name="40% - Accent5 9 4 3" xfId="24495" xr:uid="{D8E2D1EA-7DE8-4D06-BC1F-2592BA4B7C22}"/>
    <cellStyle name="40% - Accent5 9 4 3 2" xfId="24496" xr:uid="{BAC76C1B-F0E9-495B-ADD5-39CAA34919FF}"/>
    <cellStyle name="40% - Accent5 9 4 4" xfId="24497" xr:uid="{86AA4A9D-6A09-4020-B77F-563BCD69AD4D}"/>
    <cellStyle name="40% - Accent5 9 4 4 2" xfId="24498" xr:uid="{CDD8A89C-EEA0-4844-B36F-381C4EEE7178}"/>
    <cellStyle name="40% - Accent5 9 4 5" xfId="24499" xr:uid="{B15A42EA-1898-4C42-8D76-E3DC97EF7645}"/>
    <cellStyle name="40% - Accent5 9 4 5 2" xfId="24500" xr:uid="{C0FF083D-76B0-488F-8842-7A57ED2E9F3A}"/>
    <cellStyle name="40% - Accent5 9 4 6" xfId="24501" xr:uid="{F302919D-2515-4F11-BF13-23FB5A387BA0}"/>
    <cellStyle name="40% - Accent5 9 5" xfId="24502" xr:uid="{0BCFCCA1-5B19-4EFB-8519-FA4E67E18B6D}"/>
    <cellStyle name="40% - Accent5 9 5 2" xfId="24503" xr:uid="{1A93CF38-AD00-4A37-ACA1-FD7888800A1F}"/>
    <cellStyle name="40% - Accent5 9 6" xfId="24504" xr:uid="{A47C2184-E5B8-473B-B851-C723B7AD8778}"/>
    <cellStyle name="40% - Accent5 9 6 2" xfId="24505" xr:uid="{85B9AADE-6226-4DC2-A5D5-C6F1BB175B95}"/>
    <cellStyle name="40% - Accent5 9 7" xfId="24506" xr:uid="{E1BCC474-2DE3-49D8-8EE5-D794F5B0855A}"/>
    <cellStyle name="40% - Accent5 9 7 2" xfId="24507" xr:uid="{A36474C6-28B8-4B78-877C-744459F5B45F}"/>
    <cellStyle name="40% - Accent5 9 8" xfId="24508" xr:uid="{C94AC8AA-202A-4860-A793-981B88D0D8F6}"/>
    <cellStyle name="40% - Accent5 9 8 2" xfId="24509" xr:uid="{1F2D72D1-479C-4FBC-B3E8-A97DB753CE07}"/>
    <cellStyle name="40% - Accent5 9 9" xfId="24510" xr:uid="{06D94683-738C-4139-8979-130B6D5AB27E}"/>
    <cellStyle name="40% - Accent5 9 9 2" xfId="24511" xr:uid="{DCD27793-1A55-4C70-9A04-504D60B0D013}"/>
    <cellStyle name="40% - Accent6" xfId="24512" builtinId="51" customBuiltin="1"/>
    <cellStyle name="40% - Accent6 10" xfId="24513" xr:uid="{D47178B8-EE33-429D-8C1B-A1770D3E4561}"/>
    <cellStyle name="40% - Accent6 10 10" xfId="24514" xr:uid="{FF05CC16-F640-41B4-A38E-C98784627BF9}"/>
    <cellStyle name="40% - Accent6 10 2" xfId="24515" xr:uid="{9742CDDE-C8FA-4496-BF24-2DB01BE64F64}"/>
    <cellStyle name="40% - Accent6 10 2 2" xfId="24516" xr:uid="{C4125C9A-B313-4B5A-8F9A-F14674B7882C}"/>
    <cellStyle name="40% - Accent6 10 2 2 2" xfId="24517" xr:uid="{30C221F0-5265-416E-BE00-CA5E103A96AE}"/>
    <cellStyle name="40% - Accent6 10 2 2 2 2" xfId="24518" xr:uid="{21C8E2B3-E405-45F3-8792-0DFE1C1953F6}"/>
    <cellStyle name="40% - Accent6 10 2 2 3" xfId="24519" xr:uid="{FA765C7C-9A84-4931-9BBF-150FAFC683CF}"/>
    <cellStyle name="40% - Accent6 10 2 2 3 2" xfId="24520" xr:uid="{C1AB0CAE-1783-4EC8-A379-CFD017902323}"/>
    <cellStyle name="40% - Accent6 10 2 2 4" xfId="24521" xr:uid="{4980CC05-F991-48DE-9617-68E0E20C7E6B}"/>
    <cellStyle name="40% - Accent6 10 2 3" xfId="24522" xr:uid="{2E2E9C80-4198-48AF-9BCB-9F436A8E6CA0}"/>
    <cellStyle name="40% - Accent6 10 2 3 2" xfId="24523" xr:uid="{463AF453-6DAB-42D1-813A-854BFFC12052}"/>
    <cellStyle name="40% - Accent6 10 2 4" xfId="24524" xr:uid="{BA962D0F-9729-488F-8A73-7ACA101F8F34}"/>
    <cellStyle name="40% - Accent6 10 2 4 2" xfId="24525" xr:uid="{BFC4DA52-5A2D-423A-B91C-D0D4E6067789}"/>
    <cellStyle name="40% - Accent6 10 2 5" xfId="24526" xr:uid="{5086CC1A-A054-41F8-BDE9-8CBCD3F56F52}"/>
    <cellStyle name="40% - Accent6 10 2 5 2" xfId="24527" xr:uid="{371C2074-8F28-44DB-8122-E085EE3470FC}"/>
    <cellStyle name="40% - Accent6 10 2 6" xfId="24528" xr:uid="{765D8A6D-5E9E-45E8-8C33-06F8346305FE}"/>
    <cellStyle name="40% - Accent6 10 2 6 2" xfId="24529" xr:uid="{1520529D-18EA-47A1-9357-B3ED6CA4A67F}"/>
    <cellStyle name="40% - Accent6 10 2 7" xfId="24530" xr:uid="{C48A759C-2431-4826-9617-F58F012E84AB}"/>
    <cellStyle name="40% - Accent6 10 2 7 2" xfId="24531" xr:uid="{1F756862-2D06-4A0D-BAB0-8428158BCE4B}"/>
    <cellStyle name="40% - Accent6 10 2 8" xfId="24532" xr:uid="{B1FDB144-7B6A-4456-9F3B-B82148B0B4F3}"/>
    <cellStyle name="40% - Accent6 10 3" xfId="24533" xr:uid="{5A228761-8B24-42FF-8902-9DFDD9B31251}"/>
    <cellStyle name="40% - Accent6 10 3 2" xfId="24534" xr:uid="{5B34DDF2-5A4D-400F-82BA-F9E4EFFF837C}"/>
    <cellStyle name="40% - Accent6 10 3 2 2" xfId="24535" xr:uid="{6363715F-7625-4793-BDF0-A232E6C1543A}"/>
    <cellStyle name="40% - Accent6 10 3 2 2 2" xfId="24536" xr:uid="{DB5B714E-465C-4600-899A-A94A68F00C64}"/>
    <cellStyle name="40% - Accent6 10 3 2 3" xfId="24537" xr:uid="{7FBE4EFB-75A4-4A25-A6C3-4634476D36B3}"/>
    <cellStyle name="40% - Accent6 10 3 2 3 2" xfId="24538" xr:uid="{6CEB462D-01A1-4759-9CE3-88295729C1FD}"/>
    <cellStyle name="40% - Accent6 10 3 2 4" xfId="24539" xr:uid="{8EF8D7E7-0C40-46F1-9971-59ED1B0676D7}"/>
    <cellStyle name="40% - Accent6 10 3 3" xfId="24540" xr:uid="{AE455472-F410-496C-B1CF-0294FCF654F5}"/>
    <cellStyle name="40% - Accent6 10 3 3 2" xfId="24541" xr:uid="{A688134A-89EB-4DD2-B57A-926091BB43BD}"/>
    <cellStyle name="40% - Accent6 10 3 4" xfId="24542" xr:uid="{8CD02735-E667-4983-AAA8-5C3F20D5DA92}"/>
    <cellStyle name="40% - Accent6 10 3 4 2" xfId="24543" xr:uid="{BE93937F-3BAA-4779-ADE0-51BB94ADB620}"/>
    <cellStyle name="40% - Accent6 10 3 5" xfId="24544" xr:uid="{4215350C-BD1E-48A7-9391-D4E3B4673E86}"/>
    <cellStyle name="40% - Accent6 10 3 5 2" xfId="24545" xr:uid="{FFD6A40E-661B-4F64-B225-5558EC6AC492}"/>
    <cellStyle name="40% - Accent6 10 3 6" xfId="24546" xr:uid="{4C7B4EB2-B554-4687-A22A-F6AEB47FC849}"/>
    <cellStyle name="40% - Accent6 10 4" xfId="24547" xr:uid="{D4FB54B9-CC2F-4A96-AC4F-CA419AAFEDDD}"/>
    <cellStyle name="40% - Accent6 10 4 2" xfId="24548" xr:uid="{E4EE0C11-7D2D-4FE9-9CDF-371F27D1CF73}"/>
    <cellStyle name="40% - Accent6 10 4 2 2" xfId="24549" xr:uid="{92BF898D-7BB3-4648-9E40-D107BEF81C65}"/>
    <cellStyle name="40% - Accent6 10 4 3" xfId="24550" xr:uid="{A915AE47-4216-4417-8FCF-B0CC5154DC77}"/>
    <cellStyle name="40% - Accent6 10 4 3 2" xfId="24551" xr:uid="{E5DB5B15-D387-4643-84C0-FCAFCDDCD46F}"/>
    <cellStyle name="40% - Accent6 10 4 4" xfId="24552" xr:uid="{1A6D6A5A-15C8-4853-AE19-6B56CFEFB0CF}"/>
    <cellStyle name="40% - Accent6 10 5" xfId="24553" xr:uid="{09689389-C636-452B-8159-0F1621E65670}"/>
    <cellStyle name="40% - Accent6 10 5 2" xfId="24554" xr:uid="{B48102EF-D156-4AE1-B105-0B3D662310F6}"/>
    <cellStyle name="40% - Accent6 10 6" xfId="24555" xr:uid="{F2AE3B63-2986-46C9-86E6-0A73A151A34E}"/>
    <cellStyle name="40% - Accent6 10 6 2" xfId="24556" xr:uid="{9D1A14C8-0422-4422-9A7E-C8AF63970F48}"/>
    <cellStyle name="40% - Accent6 10 7" xfId="24557" xr:uid="{F9334E9C-D5C8-4D8F-97DC-90CE2311BC17}"/>
    <cellStyle name="40% - Accent6 10 7 2" xfId="24558" xr:uid="{8A31B904-1DDC-48CF-8C83-F4B8903FA6B7}"/>
    <cellStyle name="40% - Accent6 10 8" xfId="24559" xr:uid="{BD053DA5-CDDE-4B4B-A3AA-F2E006C8CC71}"/>
    <cellStyle name="40% - Accent6 10 8 2" xfId="24560" xr:uid="{0314E026-5DD1-4BBD-9B42-1428938C4D70}"/>
    <cellStyle name="40% - Accent6 10 9" xfId="24561" xr:uid="{7E5A63FD-88AD-4875-BD97-5BBD1DD0FB74}"/>
    <cellStyle name="40% - Accent6 10 9 2" xfId="24562" xr:uid="{77508B28-C4E1-47CB-ACDF-F63580A096DB}"/>
    <cellStyle name="40% - Accent6 11" xfId="24563" xr:uid="{2340B3E0-132A-4D38-8CA8-0DF24C9839FE}"/>
    <cellStyle name="40% - Accent6 11 10" xfId="24564" xr:uid="{7A1E05D4-2DB3-4DDD-A2AA-9B3D1681269F}"/>
    <cellStyle name="40% - Accent6 11 2" xfId="24565" xr:uid="{E7043C8C-8045-4AFA-9076-BD048CA51FE3}"/>
    <cellStyle name="40% - Accent6 11 2 2" xfId="24566" xr:uid="{69041BB7-AE8D-4E09-B696-08854CE6CE74}"/>
    <cellStyle name="40% - Accent6 11 2 2 2" xfId="24567" xr:uid="{6AC854E2-BD1F-4F50-A83F-7C4B358CA843}"/>
    <cellStyle name="40% - Accent6 11 2 2 2 2" xfId="24568" xr:uid="{CDF419FD-0DD3-490F-8D97-01396BE6BAC3}"/>
    <cellStyle name="40% - Accent6 11 2 2 3" xfId="24569" xr:uid="{F8298922-F34A-44AD-9E58-46500E849A09}"/>
    <cellStyle name="40% - Accent6 11 2 2 3 2" xfId="24570" xr:uid="{41FCF4D7-EE5D-49B1-BE36-7E8B47C39AE1}"/>
    <cellStyle name="40% - Accent6 11 2 2 4" xfId="24571" xr:uid="{1BCBDCE6-76D6-4E58-AAE3-B64285A2946D}"/>
    <cellStyle name="40% - Accent6 11 2 3" xfId="24572" xr:uid="{EAB2A8B4-B8B7-4D29-A938-FD1ACD878DB5}"/>
    <cellStyle name="40% - Accent6 11 2 3 2" xfId="24573" xr:uid="{B3D4400D-31A6-456D-AF99-C78EA283773A}"/>
    <cellStyle name="40% - Accent6 11 2 4" xfId="24574" xr:uid="{1B9353CB-AC9A-4C2A-A334-C4AB4B5F057A}"/>
    <cellStyle name="40% - Accent6 11 2 4 2" xfId="24575" xr:uid="{25A60598-67A6-402D-A389-2B333928F626}"/>
    <cellStyle name="40% - Accent6 11 2 5" xfId="24576" xr:uid="{E5E87A80-634A-4B4F-8B16-7A12668E19D1}"/>
    <cellStyle name="40% - Accent6 11 2 5 2" xfId="24577" xr:uid="{6B16D01C-7BBB-4320-8F2C-6D0C4E33542F}"/>
    <cellStyle name="40% - Accent6 11 2 6" xfId="24578" xr:uid="{DD7B72B0-E01A-43D7-86C3-8377412E0ECB}"/>
    <cellStyle name="40% - Accent6 11 2 6 2" xfId="24579" xr:uid="{C71D86A8-F644-40B3-AF51-F2231473040A}"/>
    <cellStyle name="40% - Accent6 11 2 7" xfId="24580" xr:uid="{5A763684-DB1B-4149-B809-B1DC1E829C1A}"/>
    <cellStyle name="40% - Accent6 11 2 7 2" xfId="24581" xr:uid="{F7DE84D7-617C-40F5-8CA4-BC4B27587A24}"/>
    <cellStyle name="40% - Accent6 11 2 8" xfId="24582" xr:uid="{5781ACEE-4BD4-43AF-A9DA-E3E32028FEE9}"/>
    <cellStyle name="40% - Accent6 11 3" xfId="24583" xr:uid="{35E10A75-A066-4E2C-84F6-C1ED36B7ACD0}"/>
    <cellStyle name="40% - Accent6 11 3 2" xfId="24584" xr:uid="{127BE581-C15E-4ED5-8B0C-5BF317216BE4}"/>
    <cellStyle name="40% - Accent6 11 3 2 2" xfId="24585" xr:uid="{6701771A-053E-4002-A197-D148E5ABC759}"/>
    <cellStyle name="40% - Accent6 11 3 2 2 2" xfId="24586" xr:uid="{B5F7C0E5-EFC5-4CF4-92EB-1F6C527A58F0}"/>
    <cellStyle name="40% - Accent6 11 3 2 3" xfId="24587" xr:uid="{1D80B5E3-9980-43BA-9990-B40F0214C977}"/>
    <cellStyle name="40% - Accent6 11 3 2 3 2" xfId="24588" xr:uid="{AFFF0005-7B01-40E0-9CA6-E962AD3A927F}"/>
    <cellStyle name="40% - Accent6 11 3 2 4" xfId="24589" xr:uid="{A84BDFA9-4603-40B8-8E16-81E658DEBD6E}"/>
    <cellStyle name="40% - Accent6 11 3 3" xfId="24590" xr:uid="{883E65E4-AAF6-43CB-95B7-901992A3FCB3}"/>
    <cellStyle name="40% - Accent6 11 3 3 2" xfId="24591" xr:uid="{5AE0B3B7-FAE2-40FD-8111-7226E2F008A2}"/>
    <cellStyle name="40% - Accent6 11 3 4" xfId="24592" xr:uid="{66C5EE1F-103E-4769-931F-4A6EB0F8262C}"/>
    <cellStyle name="40% - Accent6 11 3 4 2" xfId="24593" xr:uid="{C1A43D68-D0AB-4CC4-8151-CCD704F5957C}"/>
    <cellStyle name="40% - Accent6 11 3 5" xfId="24594" xr:uid="{3C7EF367-286D-4091-BB31-76E266DC2184}"/>
    <cellStyle name="40% - Accent6 11 3 5 2" xfId="24595" xr:uid="{3665FE61-8A02-4780-AA2A-D9F2E240A11C}"/>
    <cellStyle name="40% - Accent6 11 3 6" xfId="24596" xr:uid="{8B67EE37-B45F-4D95-9CA5-9A5ED3A1FF12}"/>
    <cellStyle name="40% - Accent6 11 4" xfId="24597" xr:uid="{93B9E693-5A78-4492-9D21-74638F9A99BA}"/>
    <cellStyle name="40% - Accent6 11 4 2" xfId="24598" xr:uid="{CDF3BDB6-0FB7-4A58-A4AE-D896B7DEF93E}"/>
    <cellStyle name="40% - Accent6 11 4 2 2" xfId="24599" xr:uid="{83D1C82E-BFC9-4C7B-96E7-0005C262C45F}"/>
    <cellStyle name="40% - Accent6 11 4 3" xfId="24600" xr:uid="{195B0E01-957A-4815-8AAD-EB2EA30D12F6}"/>
    <cellStyle name="40% - Accent6 11 4 3 2" xfId="24601" xr:uid="{2E3B84B0-8F95-4C9E-88DF-43A7B77B5810}"/>
    <cellStyle name="40% - Accent6 11 4 4" xfId="24602" xr:uid="{9054A30F-C404-4C60-B1BB-E0DC1F1A96AA}"/>
    <cellStyle name="40% - Accent6 11 5" xfId="24603" xr:uid="{A90871C7-48AF-4222-A4A4-F790BF43C662}"/>
    <cellStyle name="40% - Accent6 11 5 2" xfId="24604" xr:uid="{2B6C1520-660D-4F43-8A8C-36F8B88D475C}"/>
    <cellStyle name="40% - Accent6 11 6" xfId="24605" xr:uid="{10B2223E-4E87-4DA6-A1B7-250F5B4BFC08}"/>
    <cellStyle name="40% - Accent6 11 6 2" xfId="24606" xr:uid="{A25513F9-773F-4C59-BF8C-4253668CC07A}"/>
    <cellStyle name="40% - Accent6 11 7" xfId="24607" xr:uid="{CF73F3CB-3D1E-4DC3-93C0-2EB77190FEE1}"/>
    <cellStyle name="40% - Accent6 11 7 2" xfId="24608" xr:uid="{6B7D8DC7-F00B-41E2-975C-D67A6DA43E13}"/>
    <cellStyle name="40% - Accent6 11 8" xfId="24609" xr:uid="{2ECAF612-0C14-4DC5-A678-853239770B57}"/>
    <cellStyle name="40% - Accent6 11 8 2" xfId="24610" xr:uid="{41D443D8-F4D8-4013-B24D-DBABB4772ADA}"/>
    <cellStyle name="40% - Accent6 11 9" xfId="24611" xr:uid="{A87CFC24-735D-4C34-8C69-9D5E33417E11}"/>
    <cellStyle name="40% - Accent6 11 9 2" xfId="24612" xr:uid="{AA5CE6B8-A5A3-4326-ABFF-28AD340916B9}"/>
    <cellStyle name="40% - Accent6 12" xfId="24613" xr:uid="{69859C19-00B6-4889-AFE1-0E729491C914}"/>
    <cellStyle name="40% - Accent6 12 10" xfId="24614" xr:uid="{FAB5A244-49E8-4FD4-B133-4ACEB61C6CA4}"/>
    <cellStyle name="40% - Accent6 12 2" xfId="24615" xr:uid="{E4D88285-EA7D-4A20-8D99-BBFBA47C460B}"/>
    <cellStyle name="40% - Accent6 12 2 2" xfId="24616" xr:uid="{FEABABA5-BBA0-4231-B4CD-0856CE850DC3}"/>
    <cellStyle name="40% - Accent6 12 2 2 2" xfId="24617" xr:uid="{6A4FC370-9593-4776-A208-14655549F525}"/>
    <cellStyle name="40% - Accent6 12 2 2 2 2" xfId="24618" xr:uid="{F5475E1B-64E4-41B1-A38D-77AA1F419D12}"/>
    <cellStyle name="40% - Accent6 12 2 2 3" xfId="24619" xr:uid="{D81E5FAB-3458-45D6-BF61-AA62BC21E074}"/>
    <cellStyle name="40% - Accent6 12 2 2 3 2" xfId="24620" xr:uid="{9B4F6375-73E6-4C6C-B689-036BE6406CCA}"/>
    <cellStyle name="40% - Accent6 12 2 2 4" xfId="24621" xr:uid="{9F44367F-0CC4-416E-A816-4A1C847F667D}"/>
    <cellStyle name="40% - Accent6 12 2 3" xfId="24622" xr:uid="{D1FFADDB-281D-4CD8-BC5E-1B56220D39A0}"/>
    <cellStyle name="40% - Accent6 12 2 3 2" xfId="24623" xr:uid="{186FB0E5-4DBF-4B9B-8495-82133169855A}"/>
    <cellStyle name="40% - Accent6 12 2 4" xfId="24624" xr:uid="{EFD54803-0185-4A8C-B254-D23F28A953EA}"/>
    <cellStyle name="40% - Accent6 12 2 4 2" xfId="24625" xr:uid="{AF3EF9EE-C240-416F-823B-17928A4DD323}"/>
    <cellStyle name="40% - Accent6 12 2 5" xfId="24626" xr:uid="{0F7DF5E9-0DD2-491A-BEA1-CB3D9CC993FB}"/>
    <cellStyle name="40% - Accent6 12 2 5 2" xfId="24627" xr:uid="{4C00C2B9-DB8E-40BE-BD35-8533E57AABFC}"/>
    <cellStyle name="40% - Accent6 12 2 6" xfId="24628" xr:uid="{DFFE36CA-B037-4392-BF11-233585CC71D8}"/>
    <cellStyle name="40% - Accent6 12 2 6 2" xfId="24629" xr:uid="{2087A84C-4656-4EB1-89F5-35EC93F223E2}"/>
    <cellStyle name="40% - Accent6 12 2 7" xfId="24630" xr:uid="{8151CE09-C348-451E-8F45-5CEFFB5F3489}"/>
    <cellStyle name="40% - Accent6 12 2 7 2" xfId="24631" xr:uid="{EDB7916D-7D81-4E4B-AB1F-139BB0FF7E9F}"/>
    <cellStyle name="40% - Accent6 12 2 8" xfId="24632" xr:uid="{67640F40-8656-4143-837E-CCE0CC92F45D}"/>
    <cellStyle name="40% - Accent6 12 3" xfId="24633" xr:uid="{75639531-A65F-44D6-8700-56C318715DB9}"/>
    <cellStyle name="40% - Accent6 12 3 2" xfId="24634" xr:uid="{E69BAAC1-32B5-4D55-9A6D-3E194B264C97}"/>
    <cellStyle name="40% - Accent6 12 3 2 2" xfId="24635" xr:uid="{38C0081F-1802-4B1B-8F71-EC08275E0784}"/>
    <cellStyle name="40% - Accent6 12 3 2 2 2" xfId="24636" xr:uid="{DF9F5E0B-8649-463E-A6A2-8B3D75410DAD}"/>
    <cellStyle name="40% - Accent6 12 3 2 3" xfId="24637" xr:uid="{9981D602-48FB-4D72-8BF4-8F00E29BC0D9}"/>
    <cellStyle name="40% - Accent6 12 3 2 3 2" xfId="24638" xr:uid="{6594A1E5-FFDE-417F-9E1D-C58EA7A4901A}"/>
    <cellStyle name="40% - Accent6 12 3 2 4" xfId="24639" xr:uid="{DA37266C-7234-4767-90EF-5639D8E3F2F6}"/>
    <cellStyle name="40% - Accent6 12 3 3" xfId="24640" xr:uid="{D89BC4A5-D41A-4C7C-9BE3-702D28C55CB3}"/>
    <cellStyle name="40% - Accent6 12 3 3 2" xfId="24641" xr:uid="{369645C1-30FC-400D-AD1D-9C8D01B20645}"/>
    <cellStyle name="40% - Accent6 12 3 4" xfId="24642" xr:uid="{F03AA5A9-A8E5-4754-A5B0-8D2C242ED734}"/>
    <cellStyle name="40% - Accent6 12 3 4 2" xfId="24643" xr:uid="{5E057750-D10D-4D89-ADCD-40A9BC2D021A}"/>
    <cellStyle name="40% - Accent6 12 3 5" xfId="24644" xr:uid="{E4E8E786-E0B8-4B6B-A026-0772A41A3754}"/>
    <cellStyle name="40% - Accent6 12 3 5 2" xfId="24645" xr:uid="{FD9A75B0-B511-4282-A2C0-DC99FBB347D2}"/>
    <cellStyle name="40% - Accent6 12 3 6" xfId="24646" xr:uid="{6DD0B56C-64BB-4C12-B9BE-3A090CA289EA}"/>
    <cellStyle name="40% - Accent6 12 4" xfId="24647" xr:uid="{3CBF6C90-E4F4-4BE9-B1D0-49C83091D929}"/>
    <cellStyle name="40% - Accent6 12 4 2" xfId="24648" xr:uid="{D39BD4E7-162F-403D-A755-8E8475D80393}"/>
    <cellStyle name="40% - Accent6 12 4 2 2" xfId="24649" xr:uid="{43A1A533-8D8C-4DBE-9C99-772845E85622}"/>
    <cellStyle name="40% - Accent6 12 4 3" xfId="24650" xr:uid="{7F452A2A-E6D1-42EF-B61F-98B6FEF2B2B9}"/>
    <cellStyle name="40% - Accent6 12 4 3 2" xfId="24651" xr:uid="{DAFD6F06-550E-45A1-9893-B73D02FA786C}"/>
    <cellStyle name="40% - Accent6 12 4 4" xfId="24652" xr:uid="{B6F4786A-3A50-40D6-BBA5-A04300C8D9E7}"/>
    <cellStyle name="40% - Accent6 12 5" xfId="24653" xr:uid="{E6630266-A434-4E0C-8A29-FA6954D1D882}"/>
    <cellStyle name="40% - Accent6 12 5 2" xfId="24654" xr:uid="{96CFF824-ACAF-46FD-BD1F-6D0B8D038183}"/>
    <cellStyle name="40% - Accent6 12 6" xfId="24655" xr:uid="{2E10C6F8-872C-41F5-833C-7059A2862F29}"/>
    <cellStyle name="40% - Accent6 12 6 2" xfId="24656" xr:uid="{A2C46D6D-8C73-4286-A3B9-7637DC4CF962}"/>
    <cellStyle name="40% - Accent6 12 7" xfId="24657" xr:uid="{DF48FB24-E649-4AC7-9B85-C94549CD902A}"/>
    <cellStyle name="40% - Accent6 12 7 2" xfId="24658" xr:uid="{D783F6DD-EFBF-4595-8EEC-0A8EFFCEF967}"/>
    <cellStyle name="40% - Accent6 12 8" xfId="24659" xr:uid="{F0D043DD-F3EE-4123-B735-C93F9207D38C}"/>
    <cellStyle name="40% - Accent6 12 8 2" xfId="24660" xr:uid="{50596F2D-1625-4AD7-B606-996863B76420}"/>
    <cellStyle name="40% - Accent6 12 9" xfId="24661" xr:uid="{7FEE75BA-6F57-4BB0-990E-28E519ADA8DC}"/>
    <cellStyle name="40% - Accent6 12 9 2" xfId="24662" xr:uid="{9804F735-69CF-4ECA-B6B6-3EE7F806ACD4}"/>
    <cellStyle name="40% - Accent6 13" xfId="24663" xr:uid="{80256B81-7699-4591-9DE7-73B5CF6398C0}"/>
    <cellStyle name="40% - Accent6 13 10" xfId="24664" xr:uid="{DC0E4598-761B-4F56-8F6F-1D684F750C52}"/>
    <cellStyle name="40% - Accent6 13 2" xfId="24665" xr:uid="{475CC6B1-FD11-47F1-A004-98D102F8136F}"/>
    <cellStyle name="40% - Accent6 13 2 2" xfId="24666" xr:uid="{4E856BB0-6623-4685-B51D-3A5DA4539EBB}"/>
    <cellStyle name="40% - Accent6 13 2 2 2" xfId="24667" xr:uid="{695FDA20-F63F-4E68-B6F6-374900E6A76F}"/>
    <cellStyle name="40% - Accent6 13 2 2 2 2" xfId="24668" xr:uid="{8E35EF11-02EA-4492-881C-3A12A6D9F9CE}"/>
    <cellStyle name="40% - Accent6 13 2 2 3" xfId="24669" xr:uid="{CDEA47BD-BA49-4848-B9F1-B6DA63DFAA3C}"/>
    <cellStyle name="40% - Accent6 13 2 2 3 2" xfId="24670" xr:uid="{F67D3931-8F93-47FE-969B-6A69023341B0}"/>
    <cellStyle name="40% - Accent6 13 2 2 4" xfId="24671" xr:uid="{E917CEC2-F99E-48B9-BBD3-16A8C80DDAD0}"/>
    <cellStyle name="40% - Accent6 13 2 3" xfId="24672" xr:uid="{EFD1C04F-5CD5-4108-A0A5-3A72C55B93B4}"/>
    <cellStyle name="40% - Accent6 13 2 3 2" xfId="24673" xr:uid="{61A4B04A-6167-4A70-88A4-2031EBF8ED2B}"/>
    <cellStyle name="40% - Accent6 13 2 4" xfId="24674" xr:uid="{137ED38D-8A12-4C5C-8502-77D4AFC62118}"/>
    <cellStyle name="40% - Accent6 13 2 4 2" xfId="24675" xr:uid="{B0C6DE4C-4E85-40DE-BD0B-1CA6EE70F1C7}"/>
    <cellStyle name="40% - Accent6 13 2 5" xfId="24676" xr:uid="{F23BE796-864D-41F4-8885-CFD3729CC8C0}"/>
    <cellStyle name="40% - Accent6 13 2 5 2" xfId="24677" xr:uid="{3B95A051-A532-47F4-999D-A630D29ACAAC}"/>
    <cellStyle name="40% - Accent6 13 2 6" xfId="24678" xr:uid="{7092C864-292A-4188-A160-2585133E6B05}"/>
    <cellStyle name="40% - Accent6 13 2 6 2" xfId="24679" xr:uid="{CAC833E3-23E2-4F7F-927B-ACD1AAEF10B3}"/>
    <cellStyle name="40% - Accent6 13 2 7" xfId="24680" xr:uid="{4967E302-0BE2-4CBA-AA27-DE3E4297C133}"/>
    <cellStyle name="40% - Accent6 13 2 7 2" xfId="24681" xr:uid="{BA7DB501-7524-4B9C-BA9D-706D2E40E2A4}"/>
    <cellStyle name="40% - Accent6 13 2 8" xfId="24682" xr:uid="{337133F9-2EEB-4D92-A555-94B404A1FCBE}"/>
    <cellStyle name="40% - Accent6 13 3" xfId="24683" xr:uid="{D15B2223-03F4-4E0C-B709-3813B0E2E471}"/>
    <cellStyle name="40% - Accent6 13 3 2" xfId="24684" xr:uid="{8D2FE1BA-117E-442D-9284-330DD4C14F2E}"/>
    <cellStyle name="40% - Accent6 13 3 2 2" xfId="24685" xr:uid="{1B890B9E-B48B-4C1F-8D89-EADCEC2C1B55}"/>
    <cellStyle name="40% - Accent6 13 3 2 2 2" xfId="24686" xr:uid="{17C8CC18-93D9-469B-B88D-1922225E8BC4}"/>
    <cellStyle name="40% - Accent6 13 3 2 3" xfId="24687" xr:uid="{9C2EF914-5A86-4293-BD92-67780826220B}"/>
    <cellStyle name="40% - Accent6 13 3 2 3 2" xfId="24688" xr:uid="{CC1100D0-8E87-4459-AAF6-1177D09E4B19}"/>
    <cellStyle name="40% - Accent6 13 3 2 4" xfId="24689" xr:uid="{0482BCA3-ADD6-41DF-BF20-350742628148}"/>
    <cellStyle name="40% - Accent6 13 3 3" xfId="24690" xr:uid="{2572AD80-D9A2-4D2F-9639-0A2E51DD79C8}"/>
    <cellStyle name="40% - Accent6 13 3 3 2" xfId="24691" xr:uid="{9D4B4BAD-81DC-4D64-800C-B57F5A7DFB3D}"/>
    <cellStyle name="40% - Accent6 13 3 4" xfId="24692" xr:uid="{1D65D861-595C-4BB6-A0F5-C5D590C4A068}"/>
    <cellStyle name="40% - Accent6 13 3 4 2" xfId="24693" xr:uid="{A394F80E-1DAF-4F91-9666-6731584AA57A}"/>
    <cellStyle name="40% - Accent6 13 3 5" xfId="24694" xr:uid="{84E76D69-3599-4606-B260-F6AD8449448B}"/>
    <cellStyle name="40% - Accent6 13 3 5 2" xfId="24695" xr:uid="{C5C5B195-A939-49BB-A13A-F4ABD88138D8}"/>
    <cellStyle name="40% - Accent6 13 3 6" xfId="24696" xr:uid="{D3E77352-D687-4189-8F60-CE2076E04613}"/>
    <cellStyle name="40% - Accent6 13 4" xfId="24697" xr:uid="{843B1B35-8C39-4C84-98F3-93C9AAD150F8}"/>
    <cellStyle name="40% - Accent6 13 4 2" xfId="24698" xr:uid="{F359B405-022C-468E-BFBB-11AA577AEDBF}"/>
    <cellStyle name="40% - Accent6 13 4 2 2" xfId="24699" xr:uid="{C9E2F2FA-8EE1-43F0-9B8E-F83083E846E3}"/>
    <cellStyle name="40% - Accent6 13 4 3" xfId="24700" xr:uid="{FE6AE2FD-4E64-451C-A513-193411D3C720}"/>
    <cellStyle name="40% - Accent6 13 4 3 2" xfId="24701" xr:uid="{BDAA15C9-29EF-4774-A6A5-D378AFD973D0}"/>
    <cellStyle name="40% - Accent6 13 4 4" xfId="24702" xr:uid="{ABEB3DFD-0319-4941-9082-7558CB58D213}"/>
    <cellStyle name="40% - Accent6 13 5" xfId="24703" xr:uid="{25FD16F4-229E-45A3-A393-B1F7A1733106}"/>
    <cellStyle name="40% - Accent6 13 5 2" xfId="24704" xr:uid="{AAC1CF97-B5EA-4CFC-941F-EB11C2B2E100}"/>
    <cellStyle name="40% - Accent6 13 6" xfId="24705" xr:uid="{1F3767F2-CADE-4374-94E6-6F9C28DB4001}"/>
    <cellStyle name="40% - Accent6 13 6 2" xfId="24706" xr:uid="{CFCBF375-7E36-4659-AF15-B772433F3F7D}"/>
    <cellStyle name="40% - Accent6 13 7" xfId="24707" xr:uid="{117DC9D5-5184-4C30-8373-F2A06E168D3C}"/>
    <cellStyle name="40% - Accent6 13 7 2" xfId="24708" xr:uid="{EF9FF551-6C36-41B1-9E4C-6FB99BDE99C8}"/>
    <cellStyle name="40% - Accent6 13 8" xfId="24709" xr:uid="{BCE0CF7E-DECE-4C7C-8ABF-48E67A2356C7}"/>
    <cellStyle name="40% - Accent6 13 8 2" xfId="24710" xr:uid="{B74ACB0A-42E4-48DF-8D0F-31E0C7A1927C}"/>
    <cellStyle name="40% - Accent6 13 9" xfId="24711" xr:uid="{C6994CE3-C032-4629-9DD7-8CA96D12CB39}"/>
    <cellStyle name="40% - Accent6 13 9 2" xfId="24712" xr:uid="{D0D8B1E9-BBEF-4DEA-9855-252012411AD1}"/>
    <cellStyle name="40% - Accent6 14" xfId="24713" xr:uid="{BC82B5EB-2EC7-43C5-9A04-3ECE398F7575}"/>
    <cellStyle name="40% - Accent6 14 10" xfId="24714" xr:uid="{8766D5F2-AE9A-4759-B48A-C4C967568941}"/>
    <cellStyle name="40% - Accent6 14 2" xfId="24715" xr:uid="{FA8F84B3-B986-483B-BDBE-3C7CB64F74A8}"/>
    <cellStyle name="40% - Accent6 14 2 2" xfId="24716" xr:uid="{D764C10B-9C7F-431E-AA76-D7E90FED77A9}"/>
    <cellStyle name="40% - Accent6 14 2 2 2" xfId="24717" xr:uid="{DED8DE01-9E10-4BB7-937D-9326A56AB6DA}"/>
    <cellStyle name="40% - Accent6 14 2 2 2 2" xfId="24718" xr:uid="{7EA10B7C-D829-466E-995E-A8397BE4E897}"/>
    <cellStyle name="40% - Accent6 14 2 2 3" xfId="24719" xr:uid="{3194A8B2-7B74-4416-A390-9AC1168E5629}"/>
    <cellStyle name="40% - Accent6 14 2 2 3 2" xfId="24720" xr:uid="{E495236F-E2C4-4887-A1D8-00125207BA1B}"/>
    <cellStyle name="40% - Accent6 14 2 2 4" xfId="24721" xr:uid="{693ADFA8-FE1F-4B01-8B72-B4F2F88B2E3F}"/>
    <cellStyle name="40% - Accent6 14 2 3" xfId="24722" xr:uid="{7B454D3C-EE1D-47D1-AE4C-D0FB7011768E}"/>
    <cellStyle name="40% - Accent6 14 2 3 2" xfId="24723" xr:uid="{00F65B6A-D667-4701-8BD9-0BEA3025C4BF}"/>
    <cellStyle name="40% - Accent6 14 2 4" xfId="24724" xr:uid="{D9F08ABE-058A-4871-B021-C23606A36B25}"/>
    <cellStyle name="40% - Accent6 14 2 4 2" xfId="24725" xr:uid="{7D243592-F23A-406A-8A7E-7BF473B29655}"/>
    <cellStyle name="40% - Accent6 14 2 5" xfId="24726" xr:uid="{A2838DEF-83D2-4E46-925D-5D120F47AF3C}"/>
    <cellStyle name="40% - Accent6 14 2 5 2" xfId="24727" xr:uid="{FEDE3AEE-5DF4-4FAA-B46F-BE2F3D4733A8}"/>
    <cellStyle name="40% - Accent6 14 2 6" xfId="24728" xr:uid="{3E598EB4-6C22-4EBA-8D66-1B8AE371849B}"/>
    <cellStyle name="40% - Accent6 14 2 6 2" xfId="24729" xr:uid="{39D83009-6A52-4B1A-89EA-DCC499332EBA}"/>
    <cellStyle name="40% - Accent6 14 2 7" xfId="24730" xr:uid="{4DC52F1C-59F6-4F12-9C52-054AFF73D1A8}"/>
    <cellStyle name="40% - Accent6 14 2 7 2" xfId="24731" xr:uid="{26EAFBBE-2B96-48E2-8020-A3C665A49DBE}"/>
    <cellStyle name="40% - Accent6 14 2 8" xfId="24732" xr:uid="{B19BA9FD-2D1A-4F36-957F-5129239B2455}"/>
    <cellStyle name="40% - Accent6 14 3" xfId="24733" xr:uid="{CA040882-4357-40F8-8D36-812B69204AE9}"/>
    <cellStyle name="40% - Accent6 14 3 2" xfId="24734" xr:uid="{DAA46B70-D3AE-4FC7-BC36-0CC3D60602E1}"/>
    <cellStyle name="40% - Accent6 14 3 2 2" xfId="24735" xr:uid="{0EDEFFD1-292C-49E7-843D-649C481651D5}"/>
    <cellStyle name="40% - Accent6 14 3 2 2 2" xfId="24736" xr:uid="{5EABB587-4E2C-4BE5-A5AE-20A513E4CA9F}"/>
    <cellStyle name="40% - Accent6 14 3 2 3" xfId="24737" xr:uid="{443C9DCE-E2A2-46BE-AF3F-6104A6CD5DE5}"/>
    <cellStyle name="40% - Accent6 14 3 2 3 2" xfId="24738" xr:uid="{C16C25A7-8749-48EB-8A13-E0FF6EC5C1AF}"/>
    <cellStyle name="40% - Accent6 14 3 2 4" xfId="24739" xr:uid="{6BBBA9B6-CA40-41F8-95D0-48D856448D83}"/>
    <cellStyle name="40% - Accent6 14 3 3" xfId="24740" xr:uid="{FD53DC66-C64F-4542-9526-1B5F773297AD}"/>
    <cellStyle name="40% - Accent6 14 3 3 2" xfId="24741" xr:uid="{3B72CA05-144B-4EFE-B4D5-242EF8D5DE18}"/>
    <cellStyle name="40% - Accent6 14 3 4" xfId="24742" xr:uid="{93953D2C-8D4E-45EB-936B-01B2BE719E9D}"/>
    <cellStyle name="40% - Accent6 14 3 4 2" xfId="24743" xr:uid="{30A4082E-4BCB-4D04-BBB6-26FE0058FC4B}"/>
    <cellStyle name="40% - Accent6 14 3 5" xfId="24744" xr:uid="{4904245B-510A-4CF1-9F98-6955AA574204}"/>
    <cellStyle name="40% - Accent6 14 3 5 2" xfId="24745" xr:uid="{702A99FD-AD19-468F-A2B5-24A0D923A958}"/>
    <cellStyle name="40% - Accent6 14 3 6" xfId="24746" xr:uid="{EE87200E-B492-4F65-A833-C9248C892E5F}"/>
    <cellStyle name="40% - Accent6 14 4" xfId="24747" xr:uid="{63713A8E-427E-4FE6-98BE-C9D89204479F}"/>
    <cellStyle name="40% - Accent6 14 4 2" xfId="24748" xr:uid="{2EEC5E0B-40D0-4371-B70F-AD23CB91BCE4}"/>
    <cellStyle name="40% - Accent6 14 4 2 2" xfId="24749" xr:uid="{AD045A77-D218-44FC-BB5A-288E086728A2}"/>
    <cellStyle name="40% - Accent6 14 4 3" xfId="24750" xr:uid="{6AE29503-F8BC-4E8C-B5E3-8F77C189394E}"/>
    <cellStyle name="40% - Accent6 14 4 3 2" xfId="24751" xr:uid="{60CD113D-18CA-4B12-AFEF-4B700CAA54DF}"/>
    <cellStyle name="40% - Accent6 14 4 4" xfId="24752" xr:uid="{BEEF1D85-2ECD-4CC4-A116-6DFB42406F92}"/>
    <cellStyle name="40% - Accent6 14 5" xfId="24753" xr:uid="{B171AA29-31F5-44AA-B957-02A3ED219D5F}"/>
    <cellStyle name="40% - Accent6 14 5 2" xfId="24754" xr:uid="{60D86D37-6478-4E64-9472-2F50087B7B9A}"/>
    <cellStyle name="40% - Accent6 14 6" xfId="24755" xr:uid="{43421CF4-D5B5-4A03-84F0-C8F2A22F36B0}"/>
    <cellStyle name="40% - Accent6 14 6 2" xfId="24756" xr:uid="{704E65BC-6FAE-4855-83C0-05B948395A3D}"/>
    <cellStyle name="40% - Accent6 14 7" xfId="24757" xr:uid="{0D9E78D8-2232-4ADA-940D-5C4D09A3C78B}"/>
    <cellStyle name="40% - Accent6 14 7 2" xfId="24758" xr:uid="{7460E7EA-CDBA-4738-8597-E3FCE0DCD450}"/>
    <cellStyle name="40% - Accent6 14 8" xfId="24759" xr:uid="{5157E337-55F7-4084-8D40-B1D9D363DCB4}"/>
    <cellStyle name="40% - Accent6 14 8 2" xfId="24760" xr:uid="{AB39254A-4761-4745-ABA9-072DF96ECEE9}"/>
    <cellStyle name="40% - Accent6 14 9" xfId="24761" xr:uid="{6C499BF5-0BFF-4D73-973F-82398404F6AD}"/>
    <cellStyle name="40% - Accent6 14 9 2" xfId="24762" xr:uid="{E8ACB94F-0125-412F-B4AA-891BB9B7B46E}"/>
    <cellStyle name="40% - Accent6 15" xfId="24763" xr:uid="{50CE51CD-BF00-4BD1-863F-43214A33C09C}"/>
    <cellStyle name="40% - Accent6 15 10" xfId="24764" xr:uid="{00CEADD3-553F-4151-AC77-E832A253C9B1}"/>
    <cellStyle name="40% - Accent6 15 2" xfId="24765" xr:uid="{492FEDB2-FF3F-4CEE-9FF9-42F10BE6CB0D}"/>
    <cellStyle name="40% - Accent6 15 2 2" xfId="24766" xr:uid="{B9C0CE41-4B06-436C-BBBD-4BC8406DE018}"/>
    <cellStyle name="40% - Accent6 15 2 2 2" xfId="24767" xr:uid="{02481AC7-DAB2-4A7D-B4F9-5DAF4384D426}"/>
    <cellStyle name="40% - Accent6 15 2 2 2 2" xfId="24768" xr:uid="{8D6E673A-57DC-4DEA-84CC-57EB0A1C2EE7}"/>
    <cellStyle name="40% - Accent6 15 2 2 3" xfId="24769" xr:uid="{3E4A731B-D279-4BE1-BBB3-ED23B66E9CF9}"/>
    <cellStyle name="40% - Accent6 15 2 2 3 2" xfId="24770" xr:uid="{3E66AD6B-29EB-463A-A57F-D710589338F2}"/>
    <cellStyle name="40% - Accent6 15 2 2 4" xfId="24771" xr:uid="{AF1BF3D9-F716-4540-BA10-AC3AFE149F5C}"/>
    <cellStyle name="40% - Accent6 15 2 3" xfId="24772" xr:uid="{5650B8FF-4FF3-4DF7-8F41-2F981B84693C}"/>
    <cellStyle name="40% - Accent6 15 2 3 2" xfId="24773" xr:uid="{393FFF5E-2661-4CF2-B165-CDC1014189E9}"/>
    <cellStyle name="40% - Accent6 15 2 4" xfId="24774" xr:uid="{4DEAFF49-3995-4C1B-A964-27E75ABE8308}"/>
    <cellStyle name="40% - Accent6 15 2 4 2" xfId="24775" xr:uid="{BCDA9A28-FAD4-4FE7-8750-F6895FF4D632}"/>
    <cellStyle name="40% - Accent6 15 2 5" xfId="24776" xr:uid="{84C40140-13DD-4530-ABEE-6A91D8595DF0}"/>
    <cellStyle name="40% - Accent6 15 2 5 2" xfId="24777" xr:uid="{097B1650-8325-489D-B82E-9E4176A868AA}"/>
    <cellStyle name="40% - Accent6 15 2 6" xfId="24778" xr:uid="{6B5292A8-8AD0-4E2B-AF8F-8DBB6D1A5FAE}"/>
    <cellStyle name="40% - Accent6 15 2 6 2" xfId="24779" xr:uid="{FD9FE8EE-A73F-40C3-9BE6-479DB44A583C}"/>
    <cellStyle name="40% - Accent6 15 2 7" xfId="24780" xr:uid="{F3472BBB-9BE7-41BB-A986-DAC328E1E9CA}"/>
    <cellStyle name="40% - Accent6 15 2 7 2" xfId="24781" xr:uid="{625B2524-E832-426C-8C57-E459D8934E22}"/>
    <cellStyle name="40% - Accent6 15 2 8" xfId="24782" xr:uid="{465C0F5C-C111-4E2B-A166-88802F20149A}"/>
    <cellStyle name="40% - Accent6 15 3" xfId="24783" xr:uid="{3A39582F-E610-483A-90EB-F7A60D318915}"/>
    <cellStyle name="40% - Accent6 15 3 2" xfId="24784" xr:uid="{21E82590-4B45-4686-AEE9-4467D01DF5EF}"/>
    <cellStyle name="40% - Accent6 15 3 2 2" xfId="24785" xr:uid="{E19AFD77-28C9-4551-BD20-28E649BC2580}"/>
    <cellStyle name="40% - Accent6 15 3 2 2 2" xfId="24786" xr:uid="{D287FF98-563C-4E67-84CF-076F9EB2DB8B}"/>
    <cellStyle name="40% - Accent6 15 3 2 3" xfId="24787" xr:uid="{AFAAA78D-0C85-40DC-8BE5-A1F60BFF6F5E}"/>
    <cellStyle name="40% - Accent6 15 3 2 3 2" xfId="24788" xr:uid="{BEA9B3BA-6A21-4606-AC88-0EC8AF5B37E1}"/>
    <cellStyle name="40% - Accent6 15 3 2 4" xfId="24789" xr:uid="{621F8B37-198C-4C70-ADB1-1B45139E614E}"/>
    <cellStyle name="40% - Accent6 15 3 3" xfId="24790" xr:uid="{04E64989-F10E-4F0E-B3ED-C18DBF82F1AC}"/>
    <cellStyle name="40% - Accent6 15 3 3 2" xfId="24791" xr:uid="{C9C33434-FB20-4DE1-BD10-4BDE4ECC6713}"/>
    <cellStyle name="40% - Accent6 15 3 4" xfId="24792" xr:uid="{A6BEF2B0-24C5-433B-B282-A2CFCC3FEC7A}"/>
    <cellStyle name="40% - Accent6 15 3 4 2" xfId="24793" xr:uid="{8BF6DED6-1F93-4725-BB4C-FCF9FC188902}"/>
    <cellStyle name="40% - Accent6 15 3 5" xfId="24794" xr:uid="{D2ABB850-4D03-4A19-BC93-A68E6DE5C494}"/>
    <cellStyle name="40% - Accent6 15 3 5 2" xfId="24795" xr:uid="{2AE87C58-FAE7-4227-9AF0-512AFD00E96C}"/>
    <cellStyle name="40% - Accent6 15 3 6" xfId="24796" xr:uid="{752E22BF-4395-42B5-8158-FEDF24C82A46}"/>
    <cellStyle name="40% - Accent6 15 4" xfId="24797" xr:uid="{23844DBA-5DDF-4739-88E2-BF245762F849}"/>
    <cellStyle name="40% - Accent6 15 4 2" xfId="24798" xr:uid="{4BBA8945-E764-4AA0-872D-CDADAFC3CEED}"/>
    <cellStyle name="40% - Accent6 15 4 2 2" xfId="24799" xr:uid="{3BE6688B-7951-4E8B-AC83-5B01AD6ED733}"/>
    <cellStyle name="40% - Accent6 15 4 3" xfId="24800" xr:uid="{30887582-6299-4C1D-B4E6-925BFB5202E7}"/>
    <cellStyle name="40% - Accent6 15 4 3 2" xfId="24801" xr:uid="{91F698C1-8E19-4913-83C3-23A250FA3979}"/>
    <cellStyle name="40% - Accent6 15 4 4" xfId="24802" xr:uid="{FC78E498-0675-4C11-9086-F3F54C9AF508}"/>
    <cellStyle name="40% - Accent6 15 5" xfId="24803" xr:uid="{36780810-B322-4B46-BECD-FCB9102C6B5D}"/>
    <cellStyle name="40% - Accent6 15 5 2" xfId="24804" xr:uid="{3C6A7B53-33EE-4A7E-9B45-22340536F59F}"/>
    <cellStyle name="40% - Accent6 15 6" xfId="24805" xr:uid="{2D8C6554-2417-4929-9623-C73A30ACA948}"/>
    <cellStyle name="40% - Accent6 15 6 2" xfId="24806" xr:uid="{CAD57E8D-9861-4D6B-9A9F-EC6E687FADD7}"/>
    <cellStyle name="40% - Accent6 15 7" xfId="24807" xr:uid="{8785428E-8C2A-45DF-AFC5-457EE76BC299}"/>
    <cellStyle name="40% - Accent6 15 7 2" xfId="24808" xr:uid="{DD157EB4-89AB-425D-806B-4429E53BFFF1}"/>
    <cellStyle name="40% - Accent6 15 8" xfId="24809" xr:uid="{36DE4191-CCD0-4700-BC41-674884A4F354}"/>
    <cellStyle name="40% - Accent6 15 8 2" xfId="24810" xr:uid="{37A8351C-8180-4341-BD5E-2D10F1884657}"/>
    <cellStyle name="40% - Accent6 15 9" xfId="24811" xr:uid="{E4A0CA79-BFE3-43D1-B88F-E3E2D77F04D9}"/>
    <cellStyle name="40% - Accent6 15 9 2" xfId="24812" xr:uid="{1A6AFC52-D1E6-4DD2-97D5-DE0826E41F7B}"/>
    <cellStyle name="40% - Accent6 16" xfId="24813" xr:uid="{26954BC5-D1EB-471E-87C8-0E1160854423}"/>
    <cellStyle name="40% - Accent6 16 10" xfId="24814" xr:uid="{2BC14E7A-4912-452C-81D2-BF4BDCCF7375}"/>
    <cellStyle name="40% - Accent6 16 2" xfId="24815" xr:uid="{6A661183-626E-4386-91F1-B7BC6EC62858}"/>
    <cellStyle name="40% - Accent6 16 2 2" xfId="24816" xr:uid="{77AC6A2A-ECBD-4285-9407-CBDF60DF7EED}"/>
    <cellStyle name="40% - Accent6 16 2 2 2" xfId="24817" xr:uid="{150DC2C6-8E26-4C0A-9B68-2EDA45475CBB}"/>
    <cellStyle name="40% - Accent6 16 2 2 2 2" xfId="24818" xr:uid="{7BE71772-FAE1-4082-99B8-373C57199709}"/>
    <cellStyle name="40% - Accent6 16 2 2 3" xfId="24819" xr:uid="{624FE517-E965-43BD-81A1-72D9BAA71219}"/>
    <cellStyle name="40% - Accent6 16 2 2 3 2" xfId="24820" xr:uid="{310ABF9A-58F0-4F8B-A071-726C304364FA}"/>
    <cellStyle name="40% - Accent6 16 2 2 4" xfId="24821" xr:uid="{B4D87764-DBE2-4137-A295-D107A61E39CD}"/>
    <cellStyle name="40% - Accent6 16 2 3" xfId="24822" xr:uid="{7CD89E0D-3651-4315-A6AE-67AF7A823040}"/>
    <cellStyle name="40% - Accent6 16 2 3 2" xfId="24823" xr:uid="{CF7C4EE5-216D-4063-8BB3-DA4A0BB18629}"/>
    <cellStyle name="40% - Accent6 16 2 4" xfId="24824" xr:uid="{E4631883-A651-4EC9-9BE4-A7EB9ED0CF44}"/>
    <cellStyle name="40% - Accent6 16 2 4 2" xfId="24825" xr:uid="{4B72BA39-8B83-427D-A440-B19F93879D0F}"/>
    <cellStyle name="40% - Accent6 16 2 5" xfId="24826" xr:uid="{251BFA0F-321B-42DA-9872-7E003CF5615E}"/>
    <cellStyle name="40% - Accent6 16 2 5 2" xfId="24827" xr:uid="{93CBF998-866A-4DCE-9745-C8A7AEBF6047}"/>
    <cellStyle name="40% - Accent6 16 2 6" xfId="24828" xr:uid="{1323EA5B-4B32-4080-BF96-DB1459DC7F90}"/>
    <cellStyle name="40% - Accent6 16 2 6 2" xfId="24829" xr:uid="{7E4A7182-C4A7-4B44-BD39-4A67B44E2AC7}"/>
    <cellStyle name="40% - Accent6 16 2 7" xfId="24830" xr:uid="{DFF8950B-1C3B-49E7-B122-578BDDD9EB2E}"/>
    <cellStyle name="40% - Accent6 16 2 7 2" xfId="24831" xr:uid="{A935A062-D63A-4029-8683-7FB57F4A8A85}"/>
    <cellStyle name="40% - Accent6 16 2 8" xfId="24832" xr:uid="{26C449CA-C9F0-457F-97D4-D1141BF7C4CD}"/>
    <cellStyle name="40% - Accent6 16 3" xfId="24833" xr:uid="{4668E23E-3E94-4056-A3B1-B835E05F3C70}"/>
    <cellStyle name="40% - Accent6 16 3 2" xfId="24834" xr:uid="{61ED67A1-BF5E-4E6E-9DDA-8F5C7EEEF5C3}"/>
    <cellStyle name="40% - Accent6 16 3 2 2" xfId="24835" xr:uid="{8C7F8B79-5A8C-4481-9ED1-EB76DBEDD5A1}"/>
    <cellStyle name="40% - Accent6 16 3 2 2 2" xfId="24836" xr:uid="{34D841A6-44B2-405E-B9CD-524FE9F7D3E8}"/>
    <cellStyle name="40% - Accent6 16 3 2 3" xfId="24837" xr:uid="{12C13B1E-6D0B-4325-B268-B7BC34309A9D}"/>
    <cellStyle name="40% - Accent6 16 3 2 3 2" xfId="24838" xr:uid="{852E81AD-4BEF-4DBF-B03D-568F9FF4D3E7}"/>
    <cellStyle name="40% - Accent6 16 3 2 4" xfId="24839" xr:uid="{297E1E19-849C-464A-BBB9-617069A1D412}"/>
    <cellStyle name="40% - Accent6 16 3 3" xfId="24840" xr:uid="{2EB0AC79-D7E6-4996-BEC7-64BDF7C9074A}"/>
    <cellStyle name="40% - Accent6 16 3 3 2" xfId="24841" xr:uid="{45EED182-651D-44CC-AB85-0228EEF4F014}"/>
    <cellStyle name="40% - Accent6 16 3 4" xfId="24842" xr:uid="{E700D4ED-E87E-4A25-8633-278A41B63A11}"/>
    <cellStyle name="40% - Accent6 16 3 4 2" xfId="24843" xr:uid="{D926804E-2ADF-426B-8604-6AACB566AC60}"/>
    <cellStyle name="40% - Accent6 16 3 5" xfId="24844" xr:uid="{E590C1DD-5F2B-4867-AD5C-C292971A0E2A}"/>
    <cellStyle name="40% - Accent6 16 3 5 2" xfId="24845" xr:uid="{33D2ED66-3A2B-47C1-A789-F6D5C89239B0}"/>
    <cellStyle name="40% - Accent6 16 3 6" xfId="24846" xr:uid="{8BDF95D1-BF9C-4794-9DDB-69216D905D6D}"/>
    <cellStyle name="40% - Accent6 16 4" xfId="24847" xr:uid="{CE2D7DCA-F06F-48AB-AD16-3A35999BC3C4}"/>
    <cellStyle name="40% - Accent6 16 4 2" xfId="24848" xr:uid="{CEC59CC3-6965-41AC-B903-7822EC1C7C4D}"/>
    <cellStyle name="40% - Accent6 16 4 2 2" xfId="24849" xr:uid="{4904336F-48F3-449F-8A73-C30A0557D9EE}"/>
    <cellStyle name="40% - Accent6 16 4 3" xfId="24850" xr:uid="{3FB50BD7-9880-4A56-AAA4-ACAA1C10E787}"/>
    <cellStyle name="40% - Accent6 16 4 3 2" xfId="24851" xr:uid="{63F0B223-6DD0-44F6-982E-D6C4A068EB82}"/>
    <cellStyle name="40% - Accent6 16 4 4" xfId="24852" xr:uid="{10BACEE9-8AC1-47D1-86EC-BBFC0FE7690F}"/>
    <cellStyle name="40% - Accent6 16 5" xfId="24853" xr:uid="{B249C20A-518B-439F-BC7D-E9FBD120ADF1}"/>
    <cellStyle name="40% - Accent6 16 5 2" xfId="24854" xr:uid="{70012F87-6B04-4478-96E1-AA6639C5D415}"/>
    <cellStyle name="40% - Accent6 16 6" xfId="24855" xr:uid="{786CC6D1-F988-40D9-A6B9-10F1AF241265}"/>
    <cellStyle name="40% - Accent6 16 6 2" xfId="24856" xr:uid="{E053943F-DFD7-4975-930F-EAC1611327DE}"/>
    <cellStyle name="40% - Accent6 16 7" xfId="24857" xr:uid="{3CF2A7AB-FA65-4955-A8B1-FECA154C0A08}"/>
    <cellStyle name="40% - Accent6 16 7 2" xfId="24858" xr:uid="{67691CFB-0D6D-4955-9257-CC88A6ED8136}"/>
    <cellStyle name="40% - Accent6 16 8" xfId="24859" xr:uid="{198922F9-CBDF-4854-AE22-9F3FA74AD9BB}"/>
    <cellStyle name="40% - Accent6 16 8 2" xfId="24860" xr:uid="{1B0F85BD-62A8-402B-8F91-AEA1D44B4B65}"/>
    <cellStyle name="40% - Accent6 16 9" xfId="24861" xr:uid="{33647CD8-91E8-4A8E-B8A1-ABCAB9C9A863}"/>
    <cellStyle name="40% - Accent6 16 9 2" xfId="24862" xr:uid="{E0E261C5-CCF4-4EAD-B777-891A8C37A0A1}"/>
    <cellStyle name="40% - Accent6 17" xfId="24863" xr:uid="{736BFF76-2477-491E-B328-CBB3C40EB76B}"/>
    <cellStyle name="40% - Accent6 17 2" xfId="24864" xr:uid="{6B211CC7-B4C6-4C1B-A967-E06230F8E9DC}"/>
    <cellStyle name="40% - Accent6 17 2 2" xfId="24865" xr:uid="{CC55AF0D-1B10-4EFD-8F69-C581EA692D88}"/>
    <cellStyle name="40% - Accent6 17 2 2 2" xfId="24866" xr:uid="{06EEEDEE-11BA-49FD-B3F2-3714B93C64C7}"/>
    <cellStyle name="40% - Accent6 17 2 3" xfId="24867" xr:uid="{AE70AB9C-01E7-41A5-A0B0-9D2AC9AB5A1C}"/>
    <cellStyle name="40% - Accent6 17 2 3 2" xfId="24868" xr:uid="{9283FA42-7555-4741-84BA-15A51F992B66}"/>
    <cellStyle name="40% - Accent6 17 2 4" xfId="24869" xr:uid="{97AC4037-881A-44FD-AE15-C3FCD5F5C849}"/>
    <cellStyle name="40% - Accent6 17 2 4 2" xfId="24870" xr:uid="{04CE0534-16F7-423D-8FF0-96F6ED90A820}"/>
    <cellStyle name="40% - Accent6 17 2 5" xfId="24871" xr:uid="{B606537A-29C4-41C1-B441-52DA3EFC6B79}"/>
    <cellStyle name="40% - Accent6 17 2 5 2" xfId="24872" xr:uid="{D3347C1D-D090-4720-98BA-CC6BB8B3C546}"/>
    <cellStyle name="40% - Accent6 17 2 6" xfId="24873" xr:uid="{21A41127-6A5E-453A-A2D1-09A11463B64E}"/>
    <cellStyle name="40% - Accent6 17 3" xfId="24874" xr:uid="{9A0727D0-4A19-4A53-9C41-39C2E6EC8B83}"/>
    <cellStyle name="40% - Accent6 17 3 2" xfId="24875" xr:uid="{6BF219AB-4BF6-4301-8AB2-DFBDFE5EB0C9}"/>
    <cellStyle name="40% - Accent6 17 4" xfId="24876" xr:uid="{6EBB2A46-8E7B-4134-A1B8-34BEA634A033}"/>
    <cellStyle name="40% - Accent6 17 4 2" xfId="24877" xr:uid="{01C817C6-36DA-4475-901B-D0FFD9E268E9}"/>
    <cellStyle name="40% - Accent6 17 5" xfId="24878" xr:uid="{8B0D0769-7C15-4288-9373-143887C583E3}"/>
    <cellStyle name="40% - Accent6 17 5 2" xfId="24879" xr:uid="{3F97412E-EACE-47BE-858E-3AE21AF19EC2}"/>
    <cellStyle name="40% - Accent6 17 6" xfId="24880" xr:uid="{342E5549-AA6F-4685-B86F-EC88EA360A9A}"/>
    <cellStyle name="40% - Accent6 17 6 2" xfId="24881" xr:uid="{49960BFB-1CE9-48FF-BECF-752BA5FCCFE6}"/>
    <cellStyle name="40% - Accent6 17 7" xfId="24882" xr:uid="{96A3B1A0-EBAB-453D-A49B-6F1FC7ACE63F}"/>
    <cellStyle name="40% - Accent6 17 7 2" xfId="24883" xr:uid="{BA19AA02-6ABB-494D-B082-2087D1A0A946}"/>
    <cellStyle name="40% - Accent6 17 8" xfId="24884" xr:uid="{3C21F4B9-1EB6-426D-A7B0-36C8C46CE91E}"/>
    <cellStyle name="40% - Accent6 18" xfId="24885" xr:uid="{DBD45843-F69C-41FC-9E8F-B31033F35150}"/>
    <cellStyle name="40% - Accent6 18 2" xfId="24886" xr:uid="{3098DD23-3384-4D59-B904-748717782725}"/>
    <cellStyle name="40% - Accent6 18 2 2" xfId="24887" xr:uid="{6DD98C5D-034F-4152-B86C-11308ADAB5D5}"/>
    <cellStyle name="40% - Accent6 18 2 2 2" xfId="24888" xr:uid="{A3E4A337-F9F6-4A37-99C2-D06243D092F0}"/>
    <cellStyle name="40% - Accent6 18 2 3" xfId="24889" xr:uid="{67E3A499-8D3C-47F4-B374-168557A504B5}"/>
    <cellStyle name="40% - Accent6 18 2 3 2" xfId="24890" xr:uid="{F6DE5EF4-CAB3-4317-934F-B0F9F6963B9F}"/>
    <cellStyle name="40% - Accent6 18 2 4" xfId="24891" xr:uid="{FD4D5E76-5401-45D9-A687-76EFD648B53F}"/>
    <cellStyle name="40% - Accent6 18 3" xfId="24892" xr:uid="{CF9979DC-6948-4C81-B747-726D32F8E9B7}"/>
    <cellStyle name="40% - Accent6 18 3 2" xfId="24893" xr:uid="{DA6307CF-CD19-4F23-8073-2F89CA89F8DB}"/>
    <cellStyle name="40% - Accent6 18 4" xfId="24894" xr:uid="{E0B00B6A-3FE6-4960-A05D-8F8D92C43C68}"/>
    <cellStyle name="40% - Accent6 18 4 2" xfId="24895" xr:uid="{7656BF03-810B-44B3-B1ED-75BF9C07752F}"/>
    <cellStyle name="40% - Accent6 18 5" xfId="24896" xr:uid="{231FC466-D791-4888-A1EB-416C3EEAA8E8}"/>
    <cellStyle name="40% - Accent6 18 5 2" xfId="24897" xr:uid="{371E220A-AAE4-4378-8DA3-B52FDC5E8188}"/>
    <cellStyle name="40% - Accent6 18 6" xfId="24898" xr:uid="{B88F897C-44AF-43CD-90CA-5AFA42BCFE1A}"/>
    <cellStyle name="40% - Accent6 18 6 2" xfId="24899" xr:uid="{6129F177-21F5-4D71-B9C5-94E81EC61989}"/>
    <cellStyle name="40% - Accent6 18 7" xfId="24900" xr:uid="{B5F5CA55-546A-4111-8856-758C1075B6A6}"/>
    <cellStyle name="40% - Accent6 18 7 2" xfId="24901" xr:uid="{C66C896F-79D0-4EF8-8978-23B9D6041C6C}"/>
    <cellStyle name="40% - Accent6 18 8" xfId="24902" xr:uid="{808F18EA-139B-4D94-ABD9-571A5918C6DD}"/>
    <cellStyle name="40% - Accent6 19" xfId="24903" xr:uid="{27ECE58E-4A33-419F-A197-38563E588F23}"/>
    <cellStyle name="40% - Accent6 19 2" xfId="24904" xr:uid="{0D38C60A-86B1-4CE2-8CE1-2F080420CCB6}"/>
    <cellStyle name="40% - Accent6 19 2 2" xfId="24905" xr:uid="{13A36136-CF2C-4980-A484-68CB2B777DEC}"/>
    <cellStyle name="40% - Accent6 19 3" xfId="24906" xr:uid="{B971F999-2732-4E64-ADF0-4F029BD6334F}"/>
    <cellStyle name="40% - Accent6 19 3 2" xfId="24907" xr:uid="{32402195-8722-4731-B958-525706D489E4}"/>
    <cellStyle name="40% - Accent6 19 4" xfId="24908" xr:uid="{EC38D4BF-4F37-43E5-898A-C5FDC8BD80DD}"/>
    <cellStyle name="40% - Accent6 19 4 2" xfId="24909" xr:uid="{7D672C9F-E558-41DF-A296-2C9D4280D950}"/>
    <cellStyle name="40% - Accent6 19 5" xfId="24910" xr:uid="{BEA8E826-71BC-46F3-89C3-64A89ABDACB1}"/>
    <cellStyle name="40% - Accent6 19 5 2" xfId="24911" xr:uid="{24512114-6C32-403E-B2D7-88615DE7F6B4}"/>
    <cellStyle name="40% - Accent6 19 6" xfId="24912" xr:uid="{51090603-1DE6-4D01-85C1-932F89BDDEF6}"/>
    <cellStyle name="40% - Accent6 19 6 2" xfId="24913" xr:uid="{9799B23E-505C-4A4E-9294-50EE618F4154}"/>
    <cellStyle name="40% - Accent6 19 7" xfId="24914" xr:uid="{EC5BA162-E7A6-4272-B3F2-077FAF3B02A6}"/>
    <cellStyle name="40% - Accent6 2" xfId="24915" xr:uid="{20470116-246F-430E-BEDA-7614A7EA892B}"/>
    <cellStyle name="40% - Accent6 2 10" xfId="24916" xr:uid="{2BE8937A-846D-4097-98F2-9B0E78CEC3C7}"/>
    <cellStyle name="40% - Accent6 2 10 2" xfId="24917" xr:uid="{A4B9CB90-E263-4726-A5F3-24E22B056BEB}"/>
    <cellStyle name="40% - Accent6 2 11" xfId="24918" xr:uid="{9CDEADF3-370C-4F24-B9D7-3F5AA7AF7C01}"/>
    <cellStyle name="40% - Accent6 2 11 2" xfId="24919" xr:uid="{8E7DAD66-110A-444E-A453-DF22A75D9116}"/>
    <cellStyle name="40% - Accent6 2 12" xfId="24920" xr:uid="{78FDD804-5EFA-43C2-9C68-2A0D4F4F5D64}"/>
    <cellStyle name="40% - Accent6 2 12 2" xfId="24921" xr:uid="{B94B5BAB-8CCB-4B35-8786-A09CE70A5AFB}"/>
    <cellStyle name="40% - Accent6 2 13" xfId="24922" xr:uid="{F8340F09-8EB6-4C7C-BD86-2C2264707FA1}"/>
    <cellStyle name="40% - Accent6 2 13 2" xfId="24923" xr:uid="{D0A4EBCF-A4A5-44FF-9569-A721479B13E1}"/>
    <cellStyle name="40% - Accent6 2 14" xfId="24924" xr:uid="{D1E59830-3988-40B4-8B40-CE3823C5C63F}"/>
    <cellStyle name="40% - Accent6 2 14 2" xfId="24925" xr:uid="{3A3E2E38-371B-427C-81D6-ECAAE3B76FA7}"/>
    <cellStyle name="40% - Accent6 2 15" xfId="24926" xr:uid="{8EAC26FC-17FD-448A-9C4E-7552E3632C4B}"/>
    <cellStyle name="40% - Accent6 2 15 2" xfId="24927" xr:uid="{1C5C6411-3206-4694-86F3-06BAB5C39723}"/>
    <cellStyle name="40% - Accent6 2 16" xfId="24928" xr:uid="{D2C35757-E71F-4866-ABC5-D037F601871D}"/>
    <cellStyle name="40% - Accent6 2 17" xfId="24929" xr:uid="{4C8A4EE3-5FD5-413C-9C3E-88F0AC572B4B}"/>
    <cellStyle name="40% - Accent6 2 2" xfId="24930" xr:uid="{A6CBC7AE-62CE-48BE-A409-C098AA61575D}"/>
    <cellStyle name="40% - Accent6 2 2 10" xfId="24931" xr:uid="{84C3FE04-ED36-4868-8575-E1875592DD65}"/>
    <cellStyle name="40% - Accent6 2 2 10 2" xfId="24932" xr:uid="{92C027A1-8A93-4AA7-A7D2-5FFB9FDB4092}"/>
    <cellStyle name="40% - Accent6 2 2 11" xfId="24933" xr:uid="{A53A8B0F-FF21-4D0C-83EF-FE844BD1CDA4}"/>
    <cellStyle name="40% - Accent6 2 2 11 2" xfId="24934" xr:uid="{C3D20F06-8680-4E4B-9A75-B34C615AFAED}"/>
    <cellStyle name="40% - Accent6 2 2 12" xfId="24935" xr:uid="{895843D3-88E3-4DDA-896A-A879A0C752D0}"/>
    <cellStyle name="40% - Accent6 2 2 2" xfId="24936" xr:uid="{77B385FB-C0A0-475F-8B5D-D5AEEE96E0EB}"/>
    <cellStyle name="40% - Accent6 2 2 2 10" xfId="24937" xr:uid="{9057748C-3E33-4EAA-8458-2F9CEDFCDCC9}"/>
    <cellStyle name="40% - Accent6 2 2 2 2" xfId="24938" xr:uid="{D71B17C7-D86B-4D7D-AE7C-477B5E99FA00}"/>
    <cellStyle name="40% - Accent6 2 2 2 2 2" xfId="24939" xr:uid="{82853B10-1DC0-4C95-9700-F9C7C296FDF0}"/>
    <cellStyle name="40% - Accent6 2 2 2 2 2 2" xfId="24940" xr:uid="{D1EC82F2-8A60-429C-A46B-9CE3D5DEBB4B}"/>
    <cellStyle name="40% - Accent6 2 2 2 2 2 2 2" xfId="24941" xr:uid="{4157B40F-86E2-455B-BCCB-D3EBB5FB42D3}"/>
    <cellStyle name="40% - Accent6 2 2 2 2 2 3" xfId="24942" xr:uid="{08200C67-176A-4BD8-B2D3-BA68A61DBB62}"/>
    <cellStyle name="40% - Accent6 2 2 2 2 2 3 2" xfId="24943" xr:uid="{3AD561D8-4F4D-452A-8AA7-3E0C3E091DAC}"/>
    <cellStyle name="40% - Accent6 2 2 2 2 2 4" xfId="24944" xr:uid="{22CECC55-E998-4EE7-B3FD-B340FCE11E7D}"/>
    <cellStyle name="40% - Accent6 2 2 2 2 3" xfId="24945" xr:uid="{6F3381C5-2BCD-4D87-910D-FE38D4569D72}"/>
    <cellStyle name="40% - Accent6 2 2 2 2 3 2" xfId="24946" xr:uid="{7F6D6820-3CA8-4302-907D-1701820C7A84}"/>
    <cellStyle name="40% - Accent6 2 2 2 2 4" xfId="24947" xr:uid="{F955F7FE-9AC6-44FF-A0D1-3BE61D30C493}"/>
    <cellStyle name="40% - Accent6 2 2 2 2 4 2" xfId="24948" xr:uid="{6693D6B0-B1C0-4BC7-920B-8EA8785C5F17}"/>
    <cellStyle name="40% - Accent6 2 2 2 2 5" xfId="24949" xr:uid="{F7126933-3A24-49FF-A804-9BCA6A27B34D}"/>
    <cellStyle name="40% - Accent6 2 2 2 2 5 2" xfId="24950" xr:uid="{FC40B218-E249-449F-9D41-52B3BF47220C}"/>
    <cellStyle name="40% - Accent6 2 2 2 2 6" xfId="24951" xr:uid="{F75B02EB-77A6-4791-9096-AC74B3251533}"/>
    <cellStyle name="40% - Accent6 2 2 2 3" xfId="24952" xr:uid="{E78F21D0-C099-4B1C-973E-7673511EFFA9}"/>
    <cellStyle name="40% - Accent6 2 2 2 3 2" xfId="24953" xr:uid="{9D724FBD-5BD0-4E76-A845-EE327194C897}"/>
    <cellStyle name="40% - Accent6 2 2 2 3 2 2" xfId="24954" xr:uid="{BE99762B-1F3A-4FBE-A496-193592BB286E}"/>
    <cellStyle name="40% - Accent6 2 2 2 3 2 2 2" xfId="24955" xr:uid="{C7E256A9-96CF-4BED-B543-3C7B66A079C1}"/>
    <cellStyle name="40% - Accent6 2 2 2 3 2 3" xfId="24956" xr:uid="{24262A50-F4A3-41B1-A5DD-77B81C981EE4}"/>
    <cellStyle name="40% - Accent6 2 2 2 3 2 3 2" xfId="24957" xr:uid="{63C6850B-93BD-460F-BDD2-CBAAA125F804}"/>
    <cellStyle name="40% - Accent6 2 2 2 3 2 4" xfId="24958" xr:uid="{5318F602-317D-4716-9F1B-1231D464DCC3}"/>
    <cellStyle name="40% - Accent6 2 2 2 3 3" xfId="24959" xr:uid="{28EDA08F-5093-4CAA-9CE6-1CF66737DE42}"/>
    <cellStyle name="40% - Accent6 2 2 2 3 3 2" xfId="24960" xr:uid="{D648E762-D7DF-4A25-97C0-04DA1663936D}"/>
    <cellStyle name="40% - Accent6 2 2 2 3 4" xfId="24961" xr:uid="{99374B9A-F85C-4901-9861-FB2F08C095F3}"/>
    <cellStyle name="40% - Accent6 2 2 2 3 4 2" xfId="24962" xr:uid="{2DAFA599-096E-419F-BCCB-0683BE844866}"/>
    <cellStyle name="40% - Accent6 2 2 2 3 5" xfId="24963" xr:uid="{BB142252-8FD2-4831-885C-A79E630A9874}"/>
    <cellStyle name="40% - Accent6 2 2 2 3 5 2" xfId="24964" xr:uid="{181E30E9-F036-42F3-958C-4C70E72851D8}"/>
    <cellStyle name="40% - Accent6 2 2 2 3 6" xfId="24965" xr:uid="{CA0AF446-D2EE-41DA-9BBD-C1BEAE248F68}"/>
    <cellStyle name="40% - Accent6 2 2 2 4" xfId="24966" xr:uid="{447CFF1E-F80A-4B1F-A1CD-710E5F04DF00}"/>
    <cellStyle name="40% - Accent6 2 2 2 4 2" xfId="24967" xr:uid="{333B4DBE-86BD-477D-9A1B-4A61567B7915}"/>
    <cellStyle name="40% - Accent6 2 2 2 4 2 2" xfId="24968" xr:uid="{5E4E1FE7-95FD-41CE-BE83-0CE1D559FF77}"/>
    <cellStyle name="40% - Accent6 2 2 2 4 3" xfId="24969" xr:uid="{85460AE9-D65D-4F0D-8183-6080665EA794}"/>
    <cellStyle name="40% - Accent6 2 2 2 4 3 2" xfId="24970" xr:uid="{A92D7FC0-14D9-4921-B758-A12AAACB5AA9}"/>
    <cellStyle name="40% - Accent6 2 2 2 4 4" xfId="24971" xr:uid="{A0CFDDEF-B847-4FFC-8C9F-47B3AD5E1E70}"/>
    <cellStyle name="40% - Accent6 2 2 2 5" xfId="24972" xr:uid="{94976C20-4FA4-4F27-97BF-4B66876703DA}"/>
    <cellStyle name="40% - Accent6 2 2 2 5 2" xfId="24973" xr:uid="{FF3E067A-2CB7-4225-8158-0928E86833B4}"/>
    <cellStyle name="40% - Accent6 2 2 2 6" xfId="24974" xr:uid="{AFCFE3B3-E662-44E4-B930-85B55E8847D0}"/>
    <cellStyle name="40% - Accent6 2 2 2 6 2" xfId="24975" xr:uid="{64353129-8249-4B57-ABE5-C9B7E60AC71D}"/>
    <cellStyle name="40% - Accent6 2 2 2 7" xfId="24976" xr:uid="{5FD27878-48EE-463D-B4DC-28CDCE2C9BC9}"/>
    <cellStyle name="40% - Accent6 2 2 2 7 2" xfId="24977" xr:uid="{5D8E16B2-05D4-4344-B405-8E095E078EAD}"/>
    <cellStyle name="40% - Accent6 2 2 2 8" xfId="24978" xr:uid="{750E7093-5C1B-411C-AA00-CB6A3A47C8BC}"/>
    <cellStyle name="40% - Accent6 2 2 2 8 2" xfId="24979" xr:uid="{8FFCD308-92DE-4011-A1CE-91658EDECD92}"/>
    <cellStyle name="40% - Accent6 2 2 2 9" xfId="24980" xr:uid="{802B17DB-78D7-4F73-A2F7-5153A612BE66}"/>
    <cellStyle name="40% - Accent6 2 2 2 9 2" xfId="24981" xr:uid="{0FFA611C-FF7C-47AA-B990-1298D2BC45A3}"/>
    <cellStyle name="40% - Accent6 2 2 3" xfId="24982" xr:uid="{67EBB945-FF50-4684-B1ED-163D3CEDF966}"/>
    <cellStyle name="40% - Accent6 2 2 3 2" xfId="24983" xr:uid="{3C5946F4-9798-4F03-B2BC-5C7F3D5CF8AF}"/>
    <cellStyle name="40% - Accent6 2 2 3 2 2" xfId="24984" xr:uid="{63A29A3F-03A4-438D-9849-8B2B9C881129}"/>
    <cellStyle name="40% - Accent6 2 2 3 2 2 2" xfId="24985" xr:uid="{3C4CD1B4-2BCA-4C0B-B8B9-6903665B0281}"/>
    <cellStyle name="40% - Accent6 2 2 3 2 2 2 2" xfId="24986" xr:uid="{02D280E1-3B3F-47CA-A2D3-0F9F4EEDBE3C}"/>
    <cellStyle name="40% - Accent6 2 2 3 2 2 3" xfId="24987" xr:uid="{27104B9C-A7EA-4A71-B6C5-8F01C430BD48}"/>
    <cellStyle name="40% - Accent6 2 2 3 2 2 3 2" xfId="24988" xr:uid="{778B83CD-12A8-402D-807D-A067D58D56B0}"/>
    <cellStyle name="40% - Accent6 2 2 3 2 2 4" xfId="24989" xr:uid="{21E91791-4B0D-4E3F-8522-19393A860E8E}"/>
    <cellStyle name="40% - Accent6 2 2 3 2 3" xfId="24990" xr:uid="{8E1DA4F2-DBF8-4683-A5D5-ED12E955352B}"/>
    <cellStyle name="40% - Accent6 2 2 3 2 3 2" xfId="24991" xr:uid="{2C5E24EA-A7BC-4F9A-AAFB-D07B220BBB17}"/>
    <cellStyle name="40% - Accent6 2 2 3 2 4" xfId="24992" xr:uid="{38BDB44B-825D-4001-AC92-7DC3F81CE042}"/>
    <cellStyle name="40% - Accent6 2 2 3 2 4 2" xfId="24993" xr:uid="{4CC4DD9C-C201-4CD7-8D5E-6E7B31ECCBD5}"/>
    <cellStyle name="40% - Accent6 2 2 3 2 5" xfId="24994" xr:uid="{A9228E9D-E332-49FF-874E-F9DED5B5B13D}"/>
    <cellStyle name="40% - Accent6 2 2 3 2 5 2" xfId="24995" xr:uid="{65CC233F-8DB2-4648-93ED-329290E6A7B9}"/>
    <cellStyle name="40% - Accent6 2 2 3 2 6" xfId="24996" xr:uid="{0151BD1E-DC3C-45FA-8011-DADEFC212DE3}"/>
    <cellStyle name="40% - Accent6 2 2 3 3" xfId="24997" xr:uid="{10FF1BA8-FCE1-44C1-A70E-DFDDEB49921C}"/>
    <cellStyle name="40% - Accent6 2 2 3 3 2" xfId="24998" xr:uid="{81AF43AD-1D97-49CE-A49C-E8D55CF6B411}"/>
    <cellStyle name="40% - Accent6 2 2 3 3 2 2" xfId="24999" xr:uid="{3E2080F4-79F8-45CD-AFD4-44F325823E59}"/>
    <cellStyle name="40% - Accent6 2 2 3 3 2 2 2" xfId="25000" xr:uid="{E8944179-3873-438B-8EB3-4EC291F9939F}"/>
    <cellStyle name="40% - Accent6 2 2 3 3 2 3" xfId="25001" xr:uid="{87EDF1B0-0B5A-4A1C-9A9E-0EFFD9BF22CE}"/>
    <cellStyle name="40% - Accent6 2 2 3 3 2 3 2" xfId="25002" xr:uid="{9AF464EE-F9CB-4DD4-9FD6-907D0B112A97}"/>
    <cellStyle name="40% - Accent6 2 2 3 3 2 4" xfId="25003" xr:uid="{F3E245B0-462B-4023-8FE7-453A7C4728B1}"/>
    <cellStyle name="40% - Accent6 2 2 3 3 3" xfId="25004" xr:uid="{8CEB7490-1CDC-48AF-B1CD-00EC54695EE9}"/>
    <cellStyle name="40% - Accent6 2 2 3 3 3 2" xfId="25005" xr:uid="{DBCA4500-AE33-4C5A-9577-D33843C2B4D3}"/>
    <cellStyle name="40% - Accent6 2 2 3 3 4" xfId="25006" xr:uid="{6720C4AD-C667-4BB9-9705-942D57744BD3}"/>
    <cellStyle name="40% - Accent6 2 2 3 3 4 2" xfId="25007" xr:uid="{DC8A99D9-7A4D-4C32-AB88-A02A2677E39F}"/>
    <cellStyle name="40% - Accent6 2 2 3 3 5" xfId="25008" xr:uid="{3667F03D-EDC1-46E8-A50A-18FB791ADB54}"/>
    <cellStyle name="40% - Accent6 2 2 3 3 5 2" xfId="25009" xr:uid="{3D50BD13-67DC-4293-A1B5-CC888DCCEFAA}"/>
    <cellStyle name="40% - Accent6 2 2 3 3 6" xfId="25010" xr:uid="{15F7E463-B09B-46C1-AFA3-B4DA97F2D527}"/>
    <cellStyle name="40% - Accent6 2 2 3 4" xfId="25011" xr:uid="{8E4ECF4F-D5E5-466D-954D-D21C8BF5A22A}"/>
    <cellStyle name="40% - Accent6 2 2 3 4 2" xfId="25012" xr:uid="{33BFD445-5B4C-4555-A1B3-60812235EE1E}"/>
    <cellStyle name="40% - Accent6 2 2 3 4 2 2" xfId="25013" xr:uid="{A4D1E936-5653-4494-B715-40697EC84362}"/>
    <cellStyle name="40% - Accent6 2 2 3 4 3" xfId="25014" xr:uid="{D097845D-9DA7-466B-BF16-A83F24E8B457}"/>
    <cellStyle name="40% - Accent6 2 2 3 4 3 2" xfId="25015" xr:uid="{D9389B0D-BA34-4891-BD38-88E9A9FBF98D}"/>
    <cellStyle name="40% - Accent6 2 2 3 4 4" xfId="25016" xr:uid="{5BC83A84-DBC1-4056-9068-DEEF348EC867}"/>
    <cellStyle name="40% - Accent6 2 2 3 5" xfId="25017" xr:uid="{741C191D-571D-4CEF-BE78-BA2901A7DF15}"/>
    <cellStyle name="40% - Accent6 2 2 3 5 2" xfId="25018" xr:uid="{0FCA6C42-9DE7-40FC-BB19-D97F32D1D946}"/>
    <cellStyle name="40% - Accent6 2 2 3 6" xfId="25019" xr:uid="{7B09B2A7-2434-4B29-804B-A817B5A61F17}"/>
    <cellStyle name="40% - Accent6 2 2 3 6 2" xfId="25020" xr:uid="{21B754EF-D5DC-4761-9FC7-527C25A839B1}"/>
    <cellStyle name="40% - Accent6 2 2 3 7" xfId="25021" xr:uid="{A735F177-C0F6-4B46-BC5F-3BBA48BC18CD}"/>
    <cellStyle name="40% - Accent6 2 2 3 7 2" xfId="25022" xr:uid="{DD145F52-A532-4EC5-9C25-F55F7C289415}"/>
    <cellStyle name="40% - Accent6 2 2 3 8" xfId="25023" xr:uid="{4550E6F9-849D-4BC2-A1D9-9C71285CAFDE}"/>
    <cellStyle name="40% - Accent6 2 2 4" xfId="25024" xr:uid="{37632A67-70D4-4647-B74E-E72A95C2305A}"/>
    <cellStyle name="40% - Accent6 2 2 4 2" xfId="25025" xr:uid="{59D894A8-8B78-471B-AAB0-DE4CE3932950}"/>
    <cellStyle name="40% - Accent6 2 2 4 2 2" xfId="25026" xr:uid="{1F89F36E-D0C2-4ABA-B120-BDEC2079670E}"/>
    <cellStyle name="40% - Accent6 2 2 4 2 2 2" xfId="25027" xr:uid="{F01310D6-7FE8-4135-9A36-6008F54E98CA}"/>
    <cellStyle name="40% - Accent6 2 2 4 2 3" xfId="25028" xr:uid="{D0F485BA-7D6F-4C31-9BE6-5B0DDAC72EBF}"/>
    <cellStyle name="40% - Accent6 2 2 4 2 3 2" xfId="25029" xr:uid="{882E9835-39B1-49FB-9E4C-BEB01A070F7D}"/>
    <cellStyle name="40% - Accent6 2 2 4 2 4" xfId="25030" xr:uid="{8142BAC6-15BD-445F-BB10-E5529B781401}"/>
    <cellStyle name="40% - Accent6 2 2 4 3" xfId="25031" xr:uid="{0B878D61-6FBD-496C-A1F1-6389706E411C}"/>
    <cellStyle name="40% - Accent6 2 2 4 3 2" xfId="25032" xr:uid="{557EDBC7-EF19-43C1-9368-88D65BE153D4}"/>
    <cellStyle name="40% - Accent6 2 2 4 4" xfId="25033" xr:uid="{F78DC54E-3072-448F-B96A-EDCDD4A9151A}"/>
    <cellStyle name="40% - Accent6 2 2 4 4 2" xfId="25034" xr:uid="{DD5B469F-40D4-462A-8399-493C0B80E1F0}"/>
    <cellStyle name="40% - Accent6 2 2 4 5" xfId="25035" xr:uid="{7B54E3CC-0E43-4972-90CD-283026FDFDDA}"/>
    <cellStyle name="40% - Accent6 2 2 4 5 2" xfId="25036" xr:uid="{90F84F30-5CFE-41F3-ABE7-07EC8CE96CC0}"/>
    <cellStyle name="40% - Accent6 2 2 4 6" xfId="25037" xr:uid="{32DACE24-FC49-4C4C-A4E9-3EAAB22332D9}"/>
    <cellStyle name="40% - Accent6 2 2 5" xfId="25038" xr:uid="{52CAF515-0967-4D0B-AF4F-AA0D8573DF3C}"/>
    <cellStyle name="40% - Accent6 2 2 5 2" xfId="25039" xr:uid="{25569141-AA8D-47C4-B606-5C123CF2A611}"/>
    <cellStyle name="40% - Accent6 2 2 5 2 2" xfId="25040" xr:uid="{E342AA6E-0406-41E0-950A-D5506FEE9525}"/>
    <cellStyle name="40% - Accent6 2 2 5 2 2 2" xfId="25041" xr:uid="{8AF789A8-121C-4BDE-830F-1538C16CAB31}"/>
    <cellStyle name="40% - Accent6 2 2 5 2 3" xfId="25042" xr:uid="{3AD80545-1B52-45F4-BE2E-B060ACCF556D}"/>
    <cellStyle name="40% - Accent6 2 2 5 2 3 2" xfId="25043" xr:uid="{9DEB2158-AE6D-4F48-8721-5052F047965F}"/>
    <cellStyle name="40% - Accent6 2 2 5 2 4" xfId="25044" xr:uid="{1B061CB5-E805-4ADD-AE1C-BBCB028D5C14}"/>
    <cellStyle name="40% - Accent6 2 2 5 3" xfId="25045" xr:uid="{262C0892-2687-40F2-A245-43FAC688D1E2}"/>
    <cellStyle name="40% - Accent6 2 2 5 3 2" xfId="25046" xr:uid="{9928E888-04DB-4FDC-A6AD-0B0E324D53FD}"/>
    <cellStyle name="40% - Accent6 2 2 5 4" xfId="25047" xr:uid="{768F4C5B-1753-4E54-9DAC-510600EB2349}"/>
    <cellStyle name="40% - Accent6 2 2 5 4 2" xfId="25048" xr:uid="{4B89D897-9679-47D2-BC25-F20286AA4815}"/>
    <cellStyle name="40% - Accent6 2 2 5 5" xfId="25049" xr:uid="{3188D961-2821-47AA-8E17-F7FA1F2BB6FF}"/>
    <cellStyle name="40% - Accent6 2 2 5 5 2" xfId="25050" xr:uid="{CBF1044C-F03A-44F6-BDFB-2EA47C852C3E}"/>
    <cellStyle name="40% - Accent6 2 2 5 6" xfId="25051" xr:uid="{5E261932-53B3-48F6-9648-3A7AACEBA246}"/>
    <cellStyle name="40% - Accent6 2 2 6" xfId="25052" xr:uid="{EEE1F358-3C1B-4F91-A684-7635F1882100}"/>
    <cellStyle name="40% - Accent6 2 2 6 2" xfId="25053" xr:uid="{438F4A0A-7AF4-4CF3-8C9D-4B85F3E4156E}"/>
    <cellStyle name="40% - Accent6 2 2 6 2 2" xfId="25054" xr:uid="{E4FE4216-FB3D-49CF-AAA9-91CBDA559F23}"/>
    <cellStyle name="40% - Accent6 2 2 6 3" xfId="25055" xr:uid="{C56DD594-2436-491B-A472-CA903DDCE440}"/>
    <cellStyle name="40% - Accent6 2 2 6 3 2" xfId="25056" xr:uid="{BCB3F182-0341-4E78-AC62-C8715ACFAC05}"/>
    <cellStyle name="40% - Accent6 2 2 6 4" xfId="25057" xr:uid="{D4F9D5E8-E6C4-423D-8B2F-EC274778CEE6}"/>
    <cellStyle name="40% - Accent6 2 2 7" xfId="25058" xr:uid="{50C96E8A-10B5-4F38-94AC-9022080E8B45}"/>
    <cellStyle name="40% - Accent6 2 2 7 2" xfId="25059" xr:uid="{5B8B3B05-884B-48F6-BB9C-DA4024F2D405}"/>
    <cellStyle name="40% - Accent6 2 2 8" xfId="25060" xr:uid="{47D1242B-5790-4474-ADB1-30095FD15E6A}"/>
    <cellStyle name="40% - Accent6 2 2 8 2" xfId="25061" xr:uid="{7D4EF1D2-38F4-4357-B989-0E47A6766FCF}"/>
    <cellStyle name="40% - Accent6 2 2 9" xfId="25062" xr:uid="{E381D49D-13C0-4239-A645-C3E27E634DD6}"/>
    <cellStyle name="40% - Accent6 2 2 9 2" xfId="25063" xr:uid="{171872C3-424A-4931-ADA2-E95D24D3E66F}"/>
    <cellStyle name="40% - Accent6 2 3" xfId="25064" xr:uid="{F3ED7FE7-2813-4BFD-A155-B37F0F71AD3A}"/>
    <cellStyle name="40% - Accent6 2 3 10" xfId="25065" xr:uid="{C973BA19-7F72-47AA-965F-C3042CCD0025}"/>
    <cellStyle name="40% - Accent6 2 3 2" xfId="25066" xr:uid="{BFC83358-0CF3-43C0-803C-F9E1E6926D12}"/>
    <cellStyle name="40% - Accent6 2 3 2 2" xfId="25067" xr:uid="{161A0E81-B4D1-4455-BCE4-2D1FF1AC3800}"/>
    <cellStyle name="40% - Accent6 2 3 2 2 2" xfId="25068" xr:uid="{13D13B24-6422-4664-A54A-46365D231944}"/>
    <cellStyle name="40% - Accent6 2 3 2 2 2 2" xfId="25069" xr:uid="{1E787C58-61C5-45F8-A60A-6C25A7048364}"/>
    <cellStyle name="40% - Accent6 2 3 2 2 3" xfId="25070" xr:uid="{2CC476C9-435D-4F86-B4AC-8277EC48894E}"/>
    <cellStyle name="40% - Accent6 2 3 2 2 3 2" xfId="25071" xr:uid="{76CDD986-119E-4831-B7A9-248FC3DC702F}"/>
    <cellStyle name="40% - Accent6 2 3 2 2 4" xfId="25072" xr:uid="{748284F9-46B3-4F9D-9ED2-BDA6FED3E1BE}"/>
    <cellStyle name="40% - Accent6 2 3 2 3" xfId="25073" xr:uid="{E3F15555-572A-4FC9-BCB9-8A53D0C90FAB}"/>
    <cellStyle name="40% - Accent6 2 3 2 3 2" xfId="25074" xr:uid="{538123C0-D7CB-4A07-8418-0A233C959A42}"/>
    <cellStyle name="40% - Accent6 2 3 2 4" xfId="25075" xr:uid="{431DBF52-B720-49DD-87E5-980903B91FBD}"/>
    <cellStyle name="40% - Accent6 2 3 2 4 2" xfId="25076" xr:uid="{7303483E-4A78-4231-9016-0E2F6A934CDE}"/>
    <cellStyle name="40% - Accent6 2 3 2 5" xfId="25077" xr:uid="{087A4D1F-C008-47E9-B4E5-8436E345EEE8}"/>
    <cellStyle name="40% - Accent6 2 3 2 5 2" xfId="25078" xr:uid="{4B48EA9A-272D-4C35-B028-3FE3467EE5AB}"/>
    <cellStyle name="40% - Accent6 2 3 2 6" xfId="25079" xr:uid="{95C37A84-FAF9-427E-BD10-F164C1A6F931}"/>
    <cellStyle name="40% - Accent6 2 3 2 6 2" xfId="25080" xr:uid="{F4A62CA8-554D-41A5-B512-DCCAE145D9F8}"/>
    <cellStyle name="40% - Accent6 2 3 2 7" xfId="25081" xr:uid="{D28C7021-BAB6-42B0-A896-BB83163E4BB3}"/>
    <cellStyle name="40% - Accent6 2 3 2 7 2" xfId="25082" xr:uid="{56F5D113-45C1-4C31-8C9F-1A28C7F48335}"/>
    <cellStyle name="40% - Accent6 2 3 2 8" xfId="25083" xr:uid="{084CA354-36BF-499E-A4F9-E00110769F91}"/>
    <cellStyle name="40% - Accent6 2 3 3" xfId="25084" xr:uid="{2F45DAAE-24AB-480E-AD50-CE1E88D7AE66}"/>
    <cellStyle name="40% - Accent6 2 3 3 2" xfId="25085" xr:uid="{87F42B14-E000-4D21-AA4D-2CBD57525FD6}"/>
    <cellStyle name="40% - Accent6 2 3 3 2 2" xfId="25086" xr:uid="{81648F63-DD3F-43D9-8DF6-60B7E4793B29}"/>
    <cellStyle name="40% - Accent6 2 3 3 2 2 2" xfId="25087" xr:uid="{57DDA656-8159-4D11-AE5A-57C82C4E7A8D}"/>
    <cellStyle name="40% - Accent6 2 3 3 2 3" xfId="25088" xr:uid="{7AF6E47D-2E5A-4376-815D-EE29BABC3E13}"/>
    <cellStyle name="40% - Accent6 2 3 3 2 3 2" xfId="25089" xr:uid="{4B9963CA-E946-4AFB-BFBB-2E8B2645445F}"/>
    <cellStyle name="40% - Accent6 2 3 3 2 4" xfId="25090" xr:uid="{441AB91A-8F4A-4DFC-86DA-94EF993B5533}"/>
    <cellStyle name="40% - Accent6 2 3 3 3" xfId="25091" xr:uid="{134B3D9D-20F0-4719-82A8-7791586D3553}"/>
    <cellStyle name="40% - Accent6 2 3 3 3 2" xfId="25092" xr:uid="{37627472-B970-4AB4-A0D8-A16B92B99D33}"/>
    <cellStyle name="40% - Accent6 2 3 3 4" xfId="25093" xr:uid="{2302D067-88AD-45DC-9BFC-DB5C8B3D6E95}"/>
    <cellStyle name="40% - Accent6 2 3 3 4 2" xfId="25094" xr:uid="{3AFB71DB-B418-4323-B6FE-BC8C8102EC1D}"/>
    <cellStyle name="40% - Accent6 2 3 3 5" xfId="25095" xr:uid="{31D398A8-5ED8-4198-A58F-CD193910F9E0}"/>
    <cellStyle name="40% - Accent6 2 3 3 5 2" xfId="25096" xr:uid="{7B3289C6-E9EC-49FA-AEBE-78E2A9C6E53D}"/>
    <cellStyle name="40% - Accent6 2 3 3 6" xfId="25097" xr:uid="{398314F4-FC60-421E-B7F1-7C5CF281720B}"/>
    <cellStyle name="40% - Accent6 2 3 4" xfId="25098" xr:uid="{3F3AAF04-CB74-4B13-A8B2-CE7800CB5781}"/>
    <cellStyle name="40% - Accent6 2 3 4 2" xfId="25099" xr:uid="{871B99EB-FF2D-4605-BC47-AF84396ABDD5}"/>
    <cellStyle name="40% - Accent6 2 3 4 2 2" xfId="25100" xr:uid="{054DE149-14A2-44BA-91AB-F18CF981BAC1}"/>
    <cellStyle name="40% - Accent6 2 3 4 3" xfId="25101" xr:uid="{074E1130-4F3A-4234-96D1-35D8F60B400F}"/>
    <cellStyle name="40% - Accent6 2 3 4 3 2" xfId="25102" xr:uid="{DC699D8D-B5DD-48DF-A79B-B451AA465747}"/>
    <cellStyle name="40% - Accent6 2 3 4 4" xfId="25103" xr:uid="{04AB8807-9031-45D0-A6E9-EFAD60FF7EEC}"/>
    <cellStyle name="40% - Accent6 2 3 5" xfId="25104" xr:uid="{8F053043-C1D8-4A5C-87D9-395FE753295E}"/>
    <cellStyle name="40% - Accent6 2 3 5 2" xfId="25105" xr:uid="{3305CD8B-17A4-4C49-A133-35036EC2E508}"/>
    <cellStyle name="40% - Accent6 2 3 6" xfId="25106" xr:uid="{DBD3A452-E800-4838-B895-97DF13E44610}"/>
    <cellStyle name="40% - Accent6 2 3 6 2" xfId="25107" xr:uid="{36B83CF0-45D7-475F-A77B-EBD3D4F6D050}"/>
    <cellStyle name="40% - Accent6 2 3 7" xfId="25108" xr:uid="{2CFB8A89-90FC-48A2-A283-899009AC6A6E}"/>
    <cellStyle name="40% - Accent6 2 3 7 2" xfId="25109" xr:uid="{E6DC0F8C-4D7D-48C2-A4F2-A97B43A4EE6B}"/>
    <cellStyle name="40% - Accent6 2 3 8" xfId="25110" xr:uid="{0A07B5FF-074C-4AA3-837A-4FB853015B00}"/>
    <cellStyle name="40% - Accent6 2 3 8 2" xfId="25111" xr:uid="{17FB9B9D-38B4-4694-B0D4-1B151C14CCDB}"/>
    <cellStyle name="40% - Accent6 2 3 9" xfId="25112" xr:uid="{52B8D302-DA6A-43B8-8526-82ACEFE3D5EA}"/>
    <cellStyle name="40% - Accent6 2 3 9 2" xfId="25113" xr:uid="{02D5F4B5-4B12-43F0-ABDB-1E922D066965}"/>
    <cellStyle name="40% - Accent6 2 4" xfId="25114" xr:uid="{F8618486-F55A-49F8-B80D-023E2FF2ABD1}"/>
    <cellStyle name="40% - Accent6 2 4 10" xfId="25115" xr:uid="{55BAC85F-02AC-41B2-A547-0392021DF9FE}"/>
    <cellStyle name="40% - Accent6 2 4 2" xfId="25116" xr:uid="{F13C97F9-CD98-4F98-9BBB-E892C23F1211}"/>
    <cellStyle name="40% - Accent6 2 4 2 2" xfId="25117" xr:uid="{35136A64-2EA4-4BD8-A32F-CA0C564B6801}"/>
    <cellStyle name="40% - Accent6 2 4 2 2 2" xfId="25118" xr:uid="{70124CCC-C9D3-48FF-B6A1-B008007A4B63}"/>
    <cellStyle name="40% - Accent6 2 4 2 2 2 2" xfId="25119" xr:uid="{ED69B590-6F8D-4D22-AB38-2B112DA4CD64}"/>
    <cellStyle name="40% - Accent6 2 4 2 2 3" xfId="25120" xr:uid="{3598D2B6-A054-437A-9530-DE58F70C0164}"/>
    <cellStyle name="40% - Accent6 2 4 2 2 3 2" xfId="25121" xr:uid="{14FE2BB7-7223-427C-83B7-5712A5F789CB}"/>
    <cellStyle name="40% - Accent6 2 4 2 2 4" xfId="25122" xr:uid="{BBA57E42-D86B-4685-8B7B-71995499C242}"/>
    <cellStyle name="40% - Accent6 2 4 2 3" xfId="25123" xr:uid="{0F8EFC9E-3619-47E8-AA57-FB7C3C9E5A05}"/>
    <cellStyle name="40% - Accent6 2 4 2 3 2" xfId="25124" xr:uid="{939AEAEA-BCEF-44F7-8857-4D16182475E4}"/>
    <cellStyle name="40% - Accent6 2 4 2 4" xfId="25125" xr:uid="{24C9E5A8-4892-42FD-9DB3-DAD0CB1BAFA5}"/>
    <cellStyle name="40% - Accent6 2 4 2 4 2" xfId="25126" xr:uid="{728C7308-63A8-4960-B9C5-DE5264D092C6}"/>
    <cellStyle name="40% - Accent6 2 4 2 5" xfId="25127" xr:uid="{861E7635-39DE-4309-B85D-282C730D2C89}"/>
    <cellStyle name="40% - Accent6 2 4 2 5 2" xfId="25128" xr:uid="{DF3322C8-779F-43B7-9D30-EE779E026AB2}"/>
    <cellStyle name="40% - Accent6 2 4 2 6" xfId="25129" xr:uid="{93EF01A7-E2DF-4203-9D8C-A5A0C9DF80FC}"/>
    <cellStyle name="40% - Accent6 2 4 3" xfId="25130" xr:uid="{C4574F60-7067-4252-8494-B87C3E01EB32}"/>
    <cellStyle name="40% - Accent6 2 4 3 2" xfId="25131" xr:uid="{2171DB8C-E989-4961-B404-78C13F53CB4B}"/>
    <cellStyle name="40% - Accent6 2 4 3 2 2" xfId="25132" xr:uid="{7BF58891-A729-4D3C-9509-9660A4895F56}"/>
    <cellStyle name="40% - Accent6 2 4 3 2 2 2" xfId="25133" xr:uid="{881D471A-D140-406E-A105-8A9939929087}"/>
    <cellStyle name="40% - Accent6 2 4 3 2 3" xfId="25134" xr:uid="{4F4FDCF8-2738-4C50-984F-6B8489921121}"/>
    <cellStyle name="40% - Accent6 2 4 3 2 3 2" xfId="25135" xr:uid="{43FC606B-D4CD-4FB5-8F39-D70F11CFC02C}"/>
    <cellStyle name="40% - Accent6 2 4 3 2 4" xfId="25136" xr:uid="{31C3774D-6EAC-4BFF-BCF8-6B54AEE85F94}"/>
    <cellStyle name="40% - Accent6 2 4 3 3" xfId="25137" xr:uid="{6EA29657-DEA3-4C38-8BF1-71967A36D6CC}"/>
    <cellStyle name="40% - Accent6 2 4 3 3 2" xfId="25138" xr:uid="{64F73925-F54D-40C3-A0EE-7979082F6AF4}"/>
    <cellStyle name="40% - Accent6 2 4 3 4" xfId="25139" xr:uid="{9067CF34-0BF1-4160-8268-35A5D7890774}"/>
    <cellStyle name="40% - Accent6 2 4 3 4 2" xfId="25140" xr:uid="{27D06E5A-BB8D-4CD6-937E-DB7D019801EC}"/>
    <cellStyle name="40% - Accent6 2 4 3 5" xfId="25141" xr:uid="{2C1FAEEF-E15B-4F1C-8D33-3942A7B5A9A9}"/>
    <cellStyle name="40% - Accent6 2 4 3 5 2" xfId="25142" xr:uid="{B16BF689-800B-4907-8E54-CA7352BADC01}"/>
    <cellStyle name="40% - Accent6 2 4 3 6" xfId="25143" xr:uid="{0E518B15-7C72-4E90-9197-988C6F334707}"/>
    <cellStyle name="40% - Accent6 2 4 4" xfId="25144" xr:uid="{72FD7C88-6B5B-42CA-AC10-202E5F78C44E}"/>
    <cellStyle name="40% - Accent6 2 4 4 2" xfId="25145" xr:uid="{D3882D6E-C489-4CE6-888C-E8D13DDCA910}"/>
    <cellStyle name="40% - Accent6 2 4 4 2 2" xfId="25146" xr:uid="{8410F7C6-BCFB-4FA8-A7C2-3D6729F34C88}"/>
    <cellStyle name="40% - Accent6 2 4 4 3" xfId="25147" xr:uid="{0E081ACD-7A73-45A6-8043-BE5F0E72376C}"/>
    <cellStyle name="40% - Accent6 2 4 4 3 2" xfId="25148" xr:uid="{EA06A293-6423-4A5B-AFB5-F500A681B60C}"/>
    <cellStyle name="40% - Accent6 2 4 4 4" xfId="25149" xr:uid="{008698B8-31CD-4E8A-A359-CCB4A47A1C60}"/>
    <cellStyle name="40% - Accent6 2 4 5" xfId="25150" xr:uid="{EDBE3AF3-4B37-416F-9345-E19D9F6652FA}"/>
    <cellStyle name="40% - Accent6 2 4 5 2" xfId="25151" xr:uid="{BA0CCDE8-E33B-4F36-B702-C0E5E821274B}"/>
    <cellStyle name="40% - Accent6 2 4 6" xfId="25152" xr:uid="{AF195FBD-9BE0-43AD-B9CE-672E0A9AADEC}"/>
    <cellStyle name="40% - Accent6 2 4 6 2" xfId="25153" xr:uid="{7A85BE2B-6285-4C4E-B537-0F9F662CF816}"/>
    <cellStyle name="40% - Accent6 2 4 7" xfId="25154" xr:uid="{003180C8-145C-434B-BFFA-DA49F52FF380}"/>
    <cellStyle name="40% - Accent6 2 4 7 2" xfId="25155" xr:uid="{D4B92645-231A-4652-A77F-4D53841CEE7B}"/>
    <cellStyle name="40% - Accent6 2 4 8" xfId="25156" xr:uid="{93FBD187-C4E1-40ED-83C1-36117A817C49}"/>
    <cellStyle name="40% - Accent6 2 4 8 2" xfId="25157" xr:uid="{9B92BF21-5770-4E58-8CF5-8C2C6346352D}"/>
    <cellStyle name="40% - Accent6 2 4 9" xfId="25158" xr:uid="{D113741D-04F3-441B-8AAE-640141BBD675}"/>
    <cellStyle name="40% - Accent6 2 4 9 2" xfId="25159" xr:uid="{8854C938-65D2-4279-B6BD-614025145D18}"/>
    <cellStyle name="40% - Accent6 2 5" xfId="25160" xr:uid="{3F08E40C-2097-4553-8303-9F79D22BC236}"/>
    <cellStyle name="40% - Accent6 2 5 2" xfId="25161" xr:uid="{C9DF81A2-F484-4A66-94E3-DBA77873C1F5}"/>
    <cellStyle name="40% - Accent6 2 5 2 2" xfId="25162" xr:uid="{F7238C7D-FFE7-44F8-B9A4-647847CBCCA3}"/>
    <cellStyle name="40% - Accent6 2 5 2 2 2" xfId="25163" xr:uid="{0EE8E07D-492C-4790-A524-A5DF5335265A}"/>
    <cellStyle name="40% - Accent6 2 5 2 2 2 2" xfId="25164" xr:uid="{DC066787-ACAA-479D-926D-AE905126F449}"/>
    <cellStyle name="40% - Accent6 2 5 2 2 3" xfId="25165" xr:uid="{885B6AED-F24C-4755-9710-BC74D22879D8}"/>
    <cellStyle name="40% - Accent6 2 5 2 2 3 2" xfId="25166" xr:uid="{6C93628B-C295-4106-9089-3754AC2D493A}"/>
    <cellStyle name="40% - Accent6 2 5 2 2 4" xfId="25167" xr:uid="{C912C2D2-498A-4289-8E89-7C114532F8D6}"/>
    <cellStyle name="40% - Accent6 2 5 2 3" xfId="25168" xr:uid="{828702EA-158B-4DB5-B453-40F0EDF06307}"/>
    <cellStyle name="40% - Accent6 2 5 2 3 2" xfId="25169" xr:uid="{5701801D-C3EE-421C-9072-A0D747BD90F3}"/>
    <cellStyle name="40% - Accent6 2 5 2 4" xfId="25170" xr:uid="{A6AB65FF-2A9F-4897-A783-5D3686978C72}"/>
    <cellStyle name="40% - Accent6 2 5 2 4 2" xfId="25171" xr:uid="{EBA04DF6-0784-48C5-9483-BEF2854B4EC1}"/>
    <cellStyle name="40% - Accent6 2 5 2 5" xfId="25172" xr:uid="{471EE2FB-0DCF-4AE5-8F66-15FB28E894AB}"/>
    <cellStyle name="40% - Accent6 2 5 2 5 2" xfId="25173" xr:uid="{5039DC70-C278-4A7D-B649-837F300BCFE5}"/>
    <cellStyle name="40% - Accent6 2 5 2 6" xfId="25174" xr:uid="{9B3FF744-867C-4034-A064-C015E8BF238E}"/>
    <cellStyle name="40% - Accent6 2 5 3" xfId="25175" xr:uid="{9A4BDC49-65F2-4116-8852-991B1209EF0A}"/>
    <cellStyle name="40% - Accent6 2 5 3 2" xfId="25176" xr:uid="{1B4E8661-7703-44BF-A295-62ACD8F4FD9A}"/>
    <cellStyle name="40% - Accent6 2 5 3 2 2" xfId="25177" xr:uid="{081D5FC7-6B35-459B-9598-B6A352B98088}"/>
    <cellStyle name="40% - Accent6 2 5 3 2 2 2" xfId="25178" xr:uid="{9E6F09B7-4B26-4823-B4F3-6DBEE390D5BA}"/>
    <cellStyle name="40% - Accent6 2 5 3 2 3" xfId="25179" xr:uid="{D67F2D42-5B06-4C3A-9E01-1E68229C9F4F}"/>
    <cellStyle name="40% - Accent6 2 5 3 2 3 2" xfId="25180" xr:uid="{4C2D30CE-5B59-4DE9-B475-1481359AEF9A}"/>
    <cellStyle name="40% - Accent6 2 5 3 2 4" xfId="25181" xr:uid="{3870C16E-64A0-4DAD-B6D0-9623E8210B07}"/>
    <cellStyle name="40% - Accent6 2 5 3 3" xfId="25182" xr:uid="{6F44D7CC-862A-46EA-A115-18A8583AE04D}"/>
    <cellStyle name="40% - Accent6 2 5 3 3 2" xfId="25183" xr:uid="{9E2B8176-15DB-468C-9CC1-5C49B87EEFA4}"/>
    <cellStyle name="40% - Accent6 2 5 3 4" xfId="25184" xr:uid="{9605BF2F-8631-4520-B8FF-CAC76B41CC33}"/>
    <cellStyle name="40% - Accent6 2 5 3 4 2" xfId="25185" xr:uid="{C54E0151-C163-4563-9088-055030178623}"/>
    <cellStyle name="40% - Accent6 2 5 3 5" xfId="25186" xr:uid="{9BA74288-9F26-443B-9AC3-4C4D5378854C}"/>
    <cellStyle name="40% - Accent6 2 5 3 5 2" xfId="25187" xr:uid="{0492C8F1-267C-4272-99D7-946B93E3BECD}"/>
    <cellStyle name="40% - Accent6 2 5 3 6" xfId="25188" xr:uid="{C88E90A7-1F02-4CC4-8939-C5E56ACC5A80}"/>
    <cellStyle name="40% - Accent6 2 5 4" xfId="25189" xr:uid="{7DDC7FFE-CE82-49B9-967D-0F8C4A0C4343}"/>
    <cellStyle name="40% - Accent6 2 5 4 2" xfId="25190" xr:uid="{6F227C94-1597-42B9-84BB-13D87F486F35}"/>
    <cellStyle name="40% - Accent6 2 5 4 2 2" xfId="25191" xr:uid="{8B65F41A-C72C-4CB2-9259-6E977CCF5EE7}"/>
    <cellStyle name="40% - Accent6 2 5 4 3" xfId="25192" xr:uid="{D5A7A338-9B72-4E6F-8B84-E32E4687BB0A}"/>
    <cellStyle name="40% - Accent6 2 5 4 3 2" xfId="25193" xr:uid="{0E60355D-0051-468C-8680-FBB48A50D443}"/>
    <cellStyle name="40% - Accent6 2 5 4 4" xfId="25194" xr:uid="{EDE767A6-F6EF-4C96-98A8-5CBF42ED9F7A}"/>
    <cellStyle name="40% - Accent6 2 5 5" xfId="25195" xr:uid="{3F10263F-1C5A-470E-8C33-7FA36159E87A}"/>
    <cellStyle name="40% - Accent6 2 5 5 2" xfId="25196" xr:uid="{3B931297-AB16-474E-9B13-6DB7BC785A38}"/>
    <cellStyle name="40% - Accent6 2 5 6" xfId="25197" xr:uid="{EC95B53C-3ABF-4696-B2C7-BBDBEEF6D45A}"/>
    <cellStyle name="40% - Accent6 2 5 6 2" xfId="25198" xr:uid="{A5CD7B00-5EB6-42DE-AC91-BDAA043713F0}"/>
    <cellStyle name="40% - Accent6 2 5 7" xfId="25199" xr:uid="{6B8DDE51-7B84-4404-895B-50F197091CD3}"/>
    <cellStyle name="40% - Accent6 2 5 7 2" xfId="25200" xr:uid="{764327CE-9CF4-4129-BE38-D9871622E45F}"/>
    <cellStyle name="40% - Accent6 2 5 8" xfId="25201" xr:uid="{4F0E564F-2F1E-4721-8E22-0D03C3696AE8}"/>
    <cellStyle name="40% - Accent6 2 6" xfId="25202" xr:uid="{1045F607-B39B-49A8-80A0-F23A12D6B76D}"/>
    <cellStyle name="40% - Accent6 2 6 2" xfId="25203" xr:uid="{E059E361-4120-4F0D-AF2C-82CD20C1E18E}"/>
    <cellStyle name="40% - Accent6 2 6 2 2" xfId="25204" xr:uid="{80DB6AB1-08E8-4F24-A060-49ED636918C2}"/>
    <cellStyle name="40% - Accent6 2 6 2 2 2" xfId="25205" xr:uid="{37FA9D2C-7B30-4466-B860-A8A16809BAF1}"/>
    <cellStyle name="40% - Accent6 2 6 2 3" xfId="25206" xr:uid="{14930302-8670-48EC-A9A6-CCDE4317ED18}"/>
    <cellStyle name="40% - Accent6 2 6 2 3 2" xfId="25207" xr:uid="{C691349E-EA41-44BF-A75D-940AD5CFDF40}"/>
    <cellStyle name="40% - Accent6 2 6 2 4" xfId="25208" xr:uid="{7BABEDAF-22DD-43E4-A479-ABC6DD2EBB55}"/>
    <cellStyle name="40% - Accent6 2 6 3" xfId="25209" xr:uid="{1C7C704E-2E4B-4BF4-8377-6A2839DBC044}"/>
    <cellStyle name="40% - Accent6 2 6 3 2" xfId="25210" xr:uid="{7E038A59-2A5F-4111-8A5E-DC9133723DE0}"/>
    <cellStyle name="40% - Accent6 2 6 4" xfId="25211" xr:uid="{5BD27103-4362-4CBB-9D33-F8A46CA4AC63}"/>
    <cellStyle name="40% - Accent6 2 6 4 2" xfId="25212" xr:uid="{704DE36F-A32A-4555-B3D0-DD7B6BB67CAA}"/>
    <cellStyle name="40% - Accent6 2 6 5" xfId="25213" xr:uid="{A57ED580-DC86-4265-B93D-8C426E486EB0}"/>
    <cellStyle name="40% - Accent6 2 6 5 2" xfId="25214" xr:uid="{4B403E81-168C-4D9A-B154-C38DAB86ED2D}"/>
    <cellStyle name="40% - Accent6 2 6 6" xfId="25215" xr:uid="{F2C6EA06-A353-4C1C-B3E7-37B1C9149226}"/>
    <cellStyle name="40% - Accent6 2 7" xfId="25216" xr:uid="{46E1D0B8-E96D-432D-AA3F-C47C7DD0CAA6}"/>
    <cellStyle name="40% - Accent6 2 7 2" xfId="25217" xr:uid="{2DD00A86-4797-4138-BF13-019D7CCD30A8}"/>
    <cellStyle name="40% - Accent6 2 7 2 2" xfId="25218" xr:uid="{2B6EB87B-CE70-40B7-BA43-B8FE57216153}"/>
    <cellStyle name="40% - Accent6 2 7 2 2 2" xfId="25219" xr:uid="{2E0DD78C-5833-4DF2-9207-056889DC2765}"/>
    <cellStyle name="40% - Accent6 2 7 2 3" xfId="25220" xr:uid="{FB59A39A-20AF-4217-A833-A63733BDA23C}"/>
    <cellStyle name="40% - Accent6 2 7 2 3 2" xfId="25221" xr:uid="{E77AED47-32CA-4812-9B49-860F3884029D}"/>
    <cellStyle name="40% - Accent6 2 7 2 4" xfId="25222" xr:uid="{DF38A179-A780-4AC1-A6D6-0F9FB23BC0D6}"/>
    <cellStyle name="40% - Accent6 2 7 3" xfId="25223" xr:uid="{9347E281-4A8E-4A56-AEBC-A9C7C4BCC99F}"/>
    <cellStyle name="40% - Accent6 2 7 3 2" xfId="25224" xr:uid="{ACDCAADC-5DFE-4619-90C1-6604D045D293}"/>
    <cellStyle name="40% - Accent6 2 7 4" xfId="25225" xr:uid="{B28B00AA-9E2C-4A5A-81BC-6622E671F4F7}"/>
    <cellStyle name="40% - Accent6 2 7 4 2" xfId="25226" xr:uid="{E757DA14-2CDC-4011-ADD2-C7D3F0C3AAFE}"/>
    <cellStyle name="40% - Accent6 2 7 5" xfId="25227" xr:uid="{01D8ADB2-04A3-4F4B-8C2B-608B2D65481C}"/>
    <cellStyle name="40% - Accent6 2 7 5 2" xfId="25228" xr:uid="{A97F2726-A618-4590-B94C-C5BD00872165}"/>
    <cellStyle name="40% - Accent6 2 7 6" xfId="25229" xr:uid="{29339A64-6D5C-4A02-BE44-D9901C87546E}"/>
    <cellStyle name="40% - Accent6 2 8" xfId="25230" xr:uid="{3111E716-969B-4E44-A719-B3F36A9B47D5}"/>
    <cellStyle name="40% - Accent6 2 8 2" xfId="25231" xr:uid="{BCA19747-AD7D-4271-91DF-7C685FD8EA98}"/>
    <cellStyle name="40% - Accent6 2 8 2 2" xfId="25232" xr:uid="{9B5923AC-2E64-405A-B91A-4CA0BC64D808}"/>
    <cellStyle name="40% - Accent6 2 8 3" xfId="25233" xr:uid="{D27804FF-2FAA-40F8-8D19-86DD48C092DA}"/>
    <cellStyle name="40% - Accent6 2 8 3 2" xfId="25234" xr:uid="{3D04CAC0-45C0-42E6-A39F-6E1DCD45F81C}"/>
    <cellStyle name="40% - Accent6 2 8 4" xfId="25235" xr:uid="{81895755-66DC-4EB6-94CE-A520B631759B}"/>
    <cellStyle name="40% - Accent6 2 9" xfId="25236" xr:uid="{EBE27F33-1DE1-44E6-B646-F2DE99348999}"/>
    <cellStyle name="40% - Accent6 2 9 2" xfId="25237" xr:uid="{75FFAAFB-1950-492E-86FF-8D6F39CD0F4B}"/>
    <cellStyle name="40% - Accent6 20" xfId="25238" xr:uid="{40D52CAB-631B-4842-BB8E-25F1141AE036}"/>
    <cellStyle name="40% - Accent6 20 2" xfId="25239" xr:uid="{C3D21368-BEEF-4FD8-B805-5CD30E9353ED}"/>
    <cellStyle name="40% - Accent6 20 2 2" xfId="25240" xr:uid="{018E2DBE-8DC3-43FA-9C50-FE31BFDBFA29}"/>
    <cellStyle name="40% - Accent6 20 3" xfId="25241" xr:uid="{B7FD2953-BC06-4CBA-AB0B-1379638E5609}"/>
    <cellStyle name="40% - Accent6 20 3 2" xfId="25242" xr:uid="{E0E57D5E-16C8-4CAB-A55D-448F8808259E}"/>
    <cellStyle name="40% - Accent6 20 4" xfId="25243" xr:uid="{43AFF4A4-2583-43B9-B75A-094BA485A578}"/>
    <cellStyle name="40% - Accent6 21" xfId="25244" xr:uid="{29FBF26E-C3EF-4AF8-B39D-8C83EF979A95}"/>
    <cellStyle name="40% - Accent6 21 2" xfId="25245" xr:uid="{02C01FCA-EA15-4A95-8593-1D877EAF3501}"/>
    <cellStyle name="40% - Accent6 21 2 2" xfId="25246" xr:uid="{59BBADED-25E5-4AC1-A23E-0420A12E0238}"/>
    <cellStyle name="40% - Accent6 21 3" xfId="25247" xr:uid="{6822FECA-4735-42BA-B01F-4968BB4B47C7}"/>
    <cellStyle name="40% - Accent6 21 3 2" xfId="25248" xr:uid="{32F0E62E-FB3C-415C-A0B1-541C36F56438}"/>
    <cellStyle name="40% - Accent6 21 4" xfId="25249" xr:uid="{482FB0D8-EDF1-447C-AF43-FC82E83BA683}"/>
    <cellStyle name="40% - Accent6 22" xfId="25250" xr:uid="{B37997D5-2572-4363-8B6A-46124B74383F}"/>
    <cellStyle name="40% - Accent6 22 2" xfId="25251" xr:uid="{21440DED-3C13-4A3E-AEF1-26F38CCFFD52}"/>
    <cellStyle name="40% - Accent6 22 2 2" xfId="25252" xr:uid="{6BFE2FE2-7806-49AE-BC8E-9F3FDF2AFE8C}"/>
    <cellStyle name="40% - Accent6 22 3" xfId="25253" xr:uid="{21394E8D-00F4-45F0-AD10-A90312AAA8F7}"/>
    <cellStyle name="40% - Accent6 22 3 2" xfId="25254" xr:uid="{6C31DB3F-7775-4C6E-854D-42F503A8D67F}"/>
    <cellStyle name="40% - Accent6 22 4" xfId="25255" xr:uid="{ED2C3D83-EF7E-4C41-ACF2-25FA280EE62F}"/>
    <cellStyle name="40% - Accent6 23" xfId="25256" xr:uid="{941D21AA-911F-4F52-9222-894A0DB01BCE}"/>
    <cellStyle name="40% - Accent6 23 2" xfId="25257" xr:uid="{550DED98-E768-4B80-B310-B5F4D04DCF79}"/>
    <cellStyle name="40% - Accent6 23 3" xfId="25258" xr:uid="{059B02BB-6531-4B9B-A62A-5168D8FC34FF}"/>
    <cellStyle name="40% - Accent6 24" xfId="25259" xr:uid="{FB5C82DB-0B9F-494B-B3AE-89240B67A845}"/>
    <cellStyle name="40% - Accent6 24 2" xfId="25260" xr:uid="{B5F9CF24-10E0-4281-8082-A8305805C39A}"/>
    <cellStyle name="40% - Accent6 25" xfId="25261" xr:uid="{190C0186-8A2E-4633-8DEF-A3DDE633FFFC}"/>
    <cellStyle name="40% - Accent6 25 2" xfId="25262" xr:uid="{6FF5F86A-BA9B-4E98-AD80-550A27E156C6}"/>
    <cellStyle name="40% - Accent6 26" xfId="25263" xr:uid="{75827CA6-675D-4879-BB6E-9D9EB800F781}"/>
    <cellStyle name="40% - Accent6 26 2" xfId="25264" xr:uid="{78A3553E-593E-4F88-AA4C-5E0DD93D657B}"/>
    <cellStyle name="40% - Accent6 27" xfId="25265" xr:uid="{B5A56C38-5D27-4BF6-9829-F44F8C5CF387}"/>
    <cellStyle name="40% - Accent6 27 2" xfId="25266" xr:uid="{88801100-47D4-4126-B31C-88DA3E04E685}"/>
    <cellStyle name="40% - Accent6 28" xfId="25267" xr:uid="{FDF150D3-DC93-430E-9132-676D2067EB02}"/>
    <cellStyle name="40% - Accent6 28 2" xfId="25268" xr:uid="{D40A4C53-679B-48CC-8D21-B9086FF2784A}"/>
    <cellStyle name="40% - Accent6 29" xfId="25269" xr:uid="{9817FAA4-DC65-4209-A7AC-DAC05FBD6408}"/>
    <cellStyle name="40% - Accent6 29 2" xfId="25270" xr:uid="{4EA92461-A132-4FFE-9CB6-147097D9A1DC}"/>
    <cellStyle name="40% - Accent6 3" xfId="25271" xr:uid="{EA480D25-1E79-4EFE-B01A-948216DB1DAE}"/>
    <cellStyle name="40% - Accent6 3 10" xfId="25272" xr:uid="{50EE5591-E599-4B5B-A9C7-6BD6101BA556}"/>
    <cellStyle name="40% - Accent6 3 10 2" xfId="25273" xr:uid="{ACDF76AC-962E-4142-BC54-11898FC38EAD}"/>
    <cellStyle name="40% - Accent6 3 11" xfId="25274" xr:uid="{480EF67E-F092-4D30-8C0A-E390CD94C195}"/>
    <cellStyle name="40% - Accent6 3 11 2" xfId="25275" xr:uid="{4AEE739D-3EA7-441A-9044-D6D8EAA48A90}"/>
    <cellStyle name="40% - Accent6 3 12" xfId="25276" xr:uid="{44422CAA-9211-4255-A987-863C5F65F184}"/>
    <cellStyle name="40% - Accent6 3 13" xfId="25277" xr:uid="{371FD276-C19C-4CDE-ACED-4FA43D1F3DDC}"/>
    <cellStyle name="40% - Accent6 3 13 2" xfId="25278" xr:uid="{BD06865C-A3F2-489F-A34A-81D7B4161416}"/>
    <cellStyle name="40% - Accent6 3 14" xfId="25279" xr:uid="{56F94677-724D-476B-9F80-EC3FF61247DF}"/>
    <cellStyle name="40% - Accent6 3 14 2" xfId="25280" xr:uid="{DE5F852F-24A3-477B-A3EE-B51875E77233}"/>
    <cellStyle name="40% - Accent6 3 15" xfId="25281" xr:uid="{713FC30C-A9A2-47F6-ABFD-6F6FE59B6A9A}"/>
    <cellStyle name="40% - Accent6 3 16" xfId="25282" xr:uid="{356133B8-30B7-4FFE-B2DF-62745B81A68B}"/>
    <cellStyle name="40% - Accent6 3 17" xfId="25283" xr:uid="{E4FC47CB-BED7-4EBB-BAF4-583F7514C913}"/>
    <cellStyle name="40% - Accent6 3 18" xfId="25284" xr:uid="{A22ACDD3-4F87-4FAB-B88E-754F21F2B91C}"/>
    <cellStyle name="40% - Accent6 3 2" xfId="25285" xr:uid="{39B15499-F3D6-4F5B-AE79-3949709E3209}"/>
    <cellStyle name="40% - Accent6 3 2 10" xfId="25286" xr:uid="{D0234784-76DC-4755-8C36-1D523684F0B8}"/>
    <cellStyle name="40% - Accent6 3 2 10 2" xfId="25287" xr:uid="{6081B098-02AF-44F7-9654-A0F19EFC300F}"/>
    <cellStyle name="40% - Accent6 3 2 11" xfId="25288" xr:uid="{E3CDFDF7-9B15-4A2D-A7D3-6D4D77F88975}"/>
    <cellStyle name="40% - Accent6 3 2 11 2" xfId="25289" xr:uid="{B34DC9CF-C153-4B12-A239-ADFBAF8D7C8B}"/>
    <cellStyle name="40% - Accent6 3 2 12" xfId="25290" xr:uid="{BA349CAA-6518-4761-B9F2-3E1535E1A380}"/>
    <cellStyle name="40% - Accent6 3 2 13" xfId="25291" xr:uid="{F60AD817-C540-47B4-981B-95ED23932824}"/>
    <cellStyle name="40% - Accent6 3 2 14" xfId="25292" xr:uid="{B4645F4F-98EB-4FA4-AF9A-5EFA9AC36131}"/>
    <cellStyle name="40% - Accent6 3 2 2" xfId="25293" xr:uid="{E352D292-113C-4F45-ABA1-63BD5DE33D68}"/>
    <cellStyle name="40% - Accent6 3 2 2 10" xfId="25294" xr:uid="{1459F4F2-17CF-40CD-87AB-8C9BFBDD246F}"/>
    <cellStyle name="40% - Accent6 3 2 2 11" xfId="25295" xr:uid="{ADF63D2D-FE52-4F1D-A0B9-59A07A9BA8A6}"/>
    <cellStyle name="40% - Accent6 3 2 2 2" xfId="25296" xr:uid="{8636895F-91ED-4A8B-B7B1-BD40B5081F07}"/>
    <cellStyle name="40% - Accent6 3 2 2 2 2" xfId="25297" xr:uid="{E23B7369-1480-4E4B-A6A8-2FDE50629096}"/>
    <cellStyle name="40% - Accent6 3 2 2 2 2 2" xfId="25298" xr:uid="{22DB917D-D729-440D-B579-D11737FEBB90}"/>
    <cellStyle name="40% - Accent6 3 2 2 2 2 2 2" xfId="25299" xr:uid="{5D47C477-6C4A-4192-B72C-77377E6E8F67}"/>
    <cellStyle name="40% - Accent6 3 2 2 2 2 3" xfId="25300" xr:uid="{06ECB10B-9E95-4CE7-9185-660F356E4F9F}"/>
    <cellStyle name="40% - Accent6 3 2 2 2 2 3 2" xfId="25301" xr:uid="{57781530-733A-4015-9F7A-D497F3C231EA}"/>
    <cellStyle name="40% - Accent6 3 2 2 2 2 4" xfId="25302" xr:uid="{145C7851-D481-4FD5-B6A5-A94CF3C7D4FB}"/>
    <cellStyle name="40% - Accent6 3 2 2 2 3" xfId="25303" xr:uid="{3680AC8B-BE2A-4A04-A55F-78B1817EECAC}"/>
    <cellStyle name="40% - Accent6 3 2 2 2 3 2" xfId="25304" xr:uid="{AD330479-BBA0-41EE-817E-81465C02548C}"/>
    <cellStyle name="40% - Accent6 3 2 2 2 4" xfId="25305" xr:uid="{C3043C5F-565E-4B52-8293-9D4B03C2A9B1}"/>
    <cellStyle name="40% - Accent6 3 2 2 2 4 2" xfId="25306" xr:uid="{90E93222-0967-4C1F-8629-E0C65E134602}"/>
    <cellStyle name="40% - Accent6 3 2 2 2 5" xfId="25307" xr:uid="{6DDE47E8-D5F6-4A21-B404-BD45A52DDD6C}"/>
    <cellStyle name="40% - Accent6 3 2 2 2 5 2" xfId="25308" xr:uid="{EECAB953-D566-454E-B978-FAAD4FCEC8C2}"/>
    <cellStyle name="40% - Accent6 3 2 2 2 6" xfId="25309" xr:uid="{80F2D2AD-834F-4926-A193-ECD2D1A31010}"/>
    <cellStyle name="40% - Accent6 3 2 2 2 7" xfId="25310" xr:uid="{658CFBF8-31A3-4CDA-9671-E21830AAEE87}"/>
    <cellStyle name="40% - Accent6 3 2 2 3" xfId="25311" xr:uid="{C601BCEC-47C9-4E54-87E0-AC4ABD78A75A}"/>
    <cellStyle name="40% - Accent6 3 2 2 3 2" xfId="25312" xr:uid="{6DBB9F22-547E-40D4-8AFB-3E78E3B5FAEE}"/>
    <cellStyle name="40% - Accent6 3 2 2 3 2 2" xfId="25313" xr:uid="{E8874946-EE4F-4E32-8B44-85C639AE4C61}"/>
    <cellStyle name="40% - Accent6 3 2 2 3 2 2 2" xfId="25314" xr:uid="{560753BE-659F-4DE1-8DDE-D032B94C4CDD}"/>
    <cellStyle name="40% - Accent6 3 2 2 3 2 3" xfId="25315" xr:uid="{AEB6EFF3-73F1-4B70-B7D6-4EAE1089D86D}"/>
    <cellStyle name="40% - Accent6 3 2 2 3 2 3 2" xfId="25316" xr:uid="{65B26309-1DFB-4D8C-877E-4672A4D0C3E7}"/>
    <cellStyle name="40% - Accent6 3 2 2 3 2 4" xfId="25317" xr:uid="{40895581-4FFE-44BD-909E-D1651DF07BC7}"/>
    <cellStyle name="40% - Accent6 3 2 2 3 3" xfId="25318" xr:uid="{63374C88-7E28-4913-A13A-9E1F71BAD3A1}"/>
    <cellStyle name="40% - Accent6 3 2 2 3 3 2" xfId="25319" xr:uid="{576A88AE-054A-46A4-9BCE-6655FF775DE7}"/>
    <cellStyle name="40% - Accent6 3 2 2 3 4" xfId="25320" xr:uid="{9215D585-E292-4B67-A7E3-4FEB22FC513F}"/>
    <cellStyle name="40% - Accent6 3 2 2 3 4 2" xfId="25321" xr:uid="{D455862E-7C92-495B-944E-42FEFACD40E0}"/>
    <cellStyle name="40% - Accent6 3 2 2 3 5" xfId="25322" xr:uid="{97B45AC6-589A-47D3-812A-12279D16DB85}"/>
    <cellStyle name="40% - Accent6 3 2 2 3 5 2" xfId="25323" xr:uid="{EA15A6FA-E8DF-460B-AE1C-0BF4F4BB5A7F}"/>
    <cellStyle name="40% - Accent6 3 2 2 3 6" xfId="25324" xr:uid="{9E8365E0-A575-4D79-BD63-2063304A5DCA}"/>
    <cellStyle name="40% - Accent6 3 2 2 4" xfId="25325" xr:uid="{4A292651-72AF-43A9-9896-C60796D0D463}"/>
    <cellStyle name="40% - Accent6 3 2 2 4 2" xfId="25326" xr:uid="{729B1CBB-BC34-439F-B2D7-2A6F9C4EE256}"/>
    <cellStyle name="40% - Accent6 3 2 2 4 2 2" xfId="25327" xr:uid="{CB457A00-0C25-414D-9CB5-2D666EA1D40A}"/>
    <cellStyle name="40% - Accent6 3 2 2 4 3" xfId="25328" xr:uid="{5C165C3C-67A8-4B31-A326-C16CE39BE140}"/>
    <cellStyle name="40% - Accent6 3 2 2 4 3 2" xfId="25329" xr:uid="{21A69EBA-2611-4F11-B52B-1B2FB15E8DC9}"/>
    <cellStyle name="40% - Accent6 3 2 2 4 4" xfId="25330" xr:uid="{151C5D24-6FF8-41C1-89C5-B4A78B5C57CC}"/>
    <cellStyle name="40% - Accent6 3 2 2 5" xfId="25331" xr:uid="{9E86AEA8-3A76-4C79-B2E3-720517542FA7}"/>
    <cellStyle name="40% - Accent6 3 2 2 5 2" xfId="25332" xr:uid="{6A4A1783-1E26-4360-8A87-5D3A341A2C8B}"/>
    <cellStyle name="40% - Accent6 3 2 2 6" xfId="25333" xr:uid="{11C29BD2-AAA2-4F5C-9AFC-584F72F91D64}"/>
    <cellStyle name="40% - Accent6 3 2 2 6 2" xfId="25334" xr:uid="{227F2326-A58D-4E11-9D0F-16A74059DE53}"/>
    <cellStyle name="40% - Accent6 3 2 2 7" xfId="25335" xr:uid="{D0B1D447-E63B-4C40-880E-E82550973AA9}"/>
    <cellStyle name="40% - Accent6 3 2 2 7 2" xfId="25336" xr:uid="{C0274549-044E-4D06-922C-AB9C7BD6DF92}"/>
    <cellStyle name="40% - Accent6 3 2 2 8" xfId="25337" xr:uid="{F848A193-2FE6-4156-8DF8-DE10EFDC0A20}"/>
    <cellStyle name="40% - Accent6 3 2 2 8 2" xfId="25338" xr:uid="{9F03D087-19E4-4492-A34C-D7AF109CE50C}"/>
    <cellStyle name="40% - Accent6 3 2 2 9" xfId="25339" xr:uid="{482885B7-8906-4422-B259-BF0DC3863CEA}"/>
    <cellStyle name="40% - Accent6 3 2 2 9 2" xfId="25340" xr:uid="{D6B06E55-9EDD-4BE2-825B-096383FD6390}"/>
    <cellStyle name="40% - Accent6 3 2 3" xfId="25341" xr:uid="{80CCEEA2-8C56-438F-86F2-56F823A988E6}"/>
    <cellStyle name="40% - Accent6 3 2 3 2" xfId="25342" xr:uid="{56CF6357-CE4F-49FB-989F-37685E6F3B13}"/>
    <cellStyle name="40% - Accent6 3 2 3 2 2" xfId="25343" xr:uid="{5FFECB9E-A194-497F-8E78-B416A8A378E3}"/>
    <cellStyle name="40% - Accent6 3 2 3 2 2 2" xfId="25344" xr:uid="{F914495F-AE79-431B-9622-83CE2E854F14}"/>
    <cellStyle name="40% - Accent6 3 2 3 2 2 2 2" xfId="25345" xr:uid="{97775347-B016-47B0-A1A6-EE1EBB86B8F0}"/>
    <cellStyle name="40% - Accent6 3 2 3 2 2 3" xfId="25346" xr:uid="{5B2C70C8-976F-4B16-A250-5EECC8D93758}"/>
    <cellStyle name="40% - Accent6 3 2 3 2 2 3 2" xfId="25347" xr:uid="{194A1A34-CAC8-47B3-B934-3063F6A1A9F3}"/>
    <cellStyle name="40% - Accent6 3 2 3 2 2 4" xfId="25348" xr:uid="{2CB63945-7964-4399-8C12-ACB9F8F212CE}"/>
    <cellStyle name="40% - Accent6 3 2 3 2 3" xfId="25349" xr:uid="{AA6CEECB-1B7B-4662-8B3B-15D9F3748F8A}"/>
    <cellStyle name="40% - Accent6 3 2 3 2 3 2" xfId="25350" xr:uid="{FB1A6E05-A554-466C-B214-DA6A53AD6A64}"/>
    <cellStyle name="40% - Accent6 3 2 3 2 4" xfId="25351" xr:uid="{AD0A67BA-F3EE-4DB5-A239-E5EB8F9129C6}"/>
    <cellStyle name="40% - Accent6 3 2 3 2 4 2" xfId="25352" xr:uid="{DCE9FF32-33E3-4CDD-A12E-B8BADFE389CE}"/>
    <cellStyle name="40% - Accent6 3 2 3 2 5" xfId="25353" xr:uid="{5008BC6A-DD6D-44BF-9B47-836916B81263}"/>
    <cellStyle name="40% - Accent6 3 2 3 2 5 2" xfId="25354" xr:uid="{103DC2DA-857B-4335-A53B-272CB36A028E}"/>
    <cellStyle name="40% - Accent6 3 2 3 2 6" xfId="25355" xr:uid="{36D729F7-59D0-487F-A4CE-88F06248E199}"/>
    <cellStyle name="40% - Accent6 3 2 3 3" xfId="25356" xr:uid="{FB714124-58CE-417D-9920-D7FDE030DEE5}"/>
    <cellStyle name="40% - Accent6 3 2 3 3 2" xfId="25357" xr:uid="{9FA8BC56-1DF3-431B-9A0D-C8914912F37B}"/>
    <cellStyle name="40% - Accent6 3 2 3 3 2 2" xfId="25358" xr:uid="{CD401CBF-33FD-4C67-B42C-219C6AD7B99D}"/>
    <cellStyle name="40% - Accent6 3 2 3 3 2 2 2" xfId="25359" xr:uid="{3EB587DF-2D1C-400C-88B6-7EB8E4534CF1}"/>
    <cellStyle name="40% - Accent6 3 2 3 3 2 3" xfId="25360" xr:uid="{8B919827-8F12-4400-90DF-D3C878E54AC8}"/>
    <cellStyle name="40% - Accent6 3 2 3 3 2 3 2" xfId="25361" xr:uid="{261D95FC-A272-4089-949A-857BAFCAD79F}"/>
    <cellStyle name="40% - Accent6 3 2 3 3 2 4" xfId="25362" xr:uid="{0E76A00A-C927-4D0C-8C5A-594C6B18FA41}"/>
    <cellStyle name="40% - Accent6 3 2 3 3 3" xfId="25363" xr:uid="{3034409E-90AD-48D6-BFF2-9F11466698E7}"/>
    <cellStyle name="40% - Accent6 3 2 3 3 3 2" xfId="25364" xr:uid="{71C4A8E6-63F9-44D9-B331-468BD63F433B}"/>
    <cellStyle name="40% - Accent6 3 2 3 3 4" xfId="25365" xr:uid="{93D21511-2253-49E7-B737-0EE751E49AB2}"/>
    <cellStyle name="40% - Accent6 3 2 3 3 4 2" xfId="25366" xr:uid="{07524328-60A6-4917-AA89-16DEE29BC8FC}"/>
    <cellStyle name="40% - Accent6 3 2 3 3 5" xfId="25367" xr:uid="{41231520-1832-4AFB-9F20-7B6CE4E1A29E}"/>
    <cellStyle name="40% - Accent6 3 2 3 3 5 2" xfId="25368" xr:uid="{04D01D04-0017-493C-A784-0CF4E27C2B54}"/>
    <cellStyle name="40% - Accent6 3 2 3 3 6" xfId="25369" xr:uid="{932AB8E8-E3BF-436A-BF69-A048B7C6D1F3}"/>
    <cellStyle name="40% - Accent6 3 2 3 4" xfId="25370" xr:uid="{7372DF0E-D010-44FF-8BC1-5BD99280CA2D}"/>
    <cellStyle name="40% - Accent6 3 2 3 4 2" xfId="25371" xr:uid="{FBCB90DD-3BA9-406B-B8E4-C972C248320F}"/>
    <cellStyle name="40% - Accent6 3 2 3 4 2 2" xfId="25372" xr:uid="{3CC2AD7A-81A5-4D9E-AD1E-64D5CF9B6071}"/>
    <cellStyle name="40% - Accent6 3 2 3 4 3" xfId="25373" xr:uid="{92241F29-4B04-427B-9C4B-0F125B053204}"/>
    <cellStyle name="40% - Accent6 3 2 3 4 3 2" xfId="25374" xr:uid="{FC23719C-1348-4AF0-AA09-889AB2AAB368}"/>
    <cellStyle name="40% - Accent6 3 2 3 4 4" xfId="25375" xr:uid="{47B99A0C-D94C-45FA-B9AD-0884497E7615}"/>
    <cellStyle name="40% - Accent6 3 2 3 5" xfId="25376" xr:uid="{B48EBE97-52B0-494A-8C32-26FFEC74A283}"/>
    <cellStyle name="40% - Accent6 3 2 3 5 2" xfId="25377" xr:uid="{DB31AA61-FAC1-414D-ABD0-1967D301E7D2}"/>
    <cellStyle name="40% - Accent6 3 2 3 6" xfId="25378" xr:uid="{A917777A-CD8B-47B1-8AC9-E0733AF7C612}"/>
    <cellStyle name="40% - Accent6 3 2 3 6 2" xfId="25379" xr:uid="{0484C6A1-2952-4067-AEFE-56660A4AB923}"/>
    <cellStyle name="40% - Accent6 3 2 3 7" xfId="25380" xr:uid="{0D3ACA99-75CA-47E4-B818-D97058167703}"/>
    <cellStyle name="40% - Accent6 3 2 3 7 2" xfId="25381" xr:uid="{A92B8F46-7CC5-4F32-A12D-AD38D2BE586C}"/>
    <cellStyle name="40% - Accent6 3 2 3 8" xfId="25382" xr:uid="{740DA23A-AF3E-4791-879E-21DEAB68958C}"/>
    <cellStyle name="40% - Accent6 3 2 3 9" xfId="25383" xr:uid="{5E89DA5B-FBBE-4255-AA34-A5EEF46A906A}"/>
    <cellStyle name="40% - Accent6 3 2 4" xfId="25384" xr:uid="{96C2B613-8A19-43A8-8826-A588600A04A8}"/>
    <cellStyle name="40% - Accent6 3 2 4 2" xfId="25385" xr:uid="{B58A4FCF-3308-4D34-8BFE-53B8F326257C}"/>
    <cellStyle name="40% - Accent6 3 2 4 2 2" xfId="25386" xr:uid="{CA2FA326-4C68-4408-8FB9-A1C7FA923612}"/>
    <cellStyle name="40% - Accent6 3 2 4 2 2 2" xfId="25387" xr:uid="{B78FC0FA-EC78-4916-A53E-56A5E4DE0B65}"/>
    <cellStyle name="40% - Accent6 3 2 4 2 3" xfId="25388" xr:uid="{D802F58C-A935-47BE-9048-259461AD6897}"/>
    <cellStyle name="40% - Accent6 3 2 4 2 3 2" xfId="25389" xr:uid="{DEAA41ED-4DDA-45D1-8EE6-60C874642B7F}"/>
    <cellStyle name="40% - Accent6 3 2 4 2 4" xfId="25390" xr:uid="{2805AFA0-BE36-4F71-808B-0DC54F2184C3}"/>
    <cellStyle name="40% - Accent6 3 2 4 3" xfId="25391" xr:uid="{E0F5AFD6-7A49-47F5-A62C-B46432D5CF69}"/>
    <cellStyle name="40% - Accent6 3 2 4 3 2" xfId="25392" xr:uid="{3E4B8B26-6BC8-42FF-A9EF-E1FCC5477CA7}"/>
    <cellStyle name="40% - Accent6 3 2 4 4" xfId="25393" xr:uid="{0F4781B1-1711-45C7-BF07-293A6756EA8B}"/>
    <cellStyle name="40% - Accent6 3 2 4 4 2" xfId="25394" xr:uid="{CDBC44BB-EDEA-4F1E-A83E-508DF5B9DCDA}"/>
    <cellStyle name="40% - Accent6 3 2 4 5" xfId="25395" xr:uid="{7617F4AC-76D2-4068-88BF-FBECECFAAA40}"/>
    <cellStyle name="40% - Accent6 3 2 4 5 2" xfId="25396" xr:uid="{D8BD8E28-2BB5-4B07-82E4-4A35EBEDC971}"/>
    <cellStyle name="40% - Accent6 3 2 4 6" xfId="25397" xr:uid="{3346DCBF-CCE9-4562-9976-44FEB38159D5}"/>
    <cellStyle name="40% - Accent6 3 2 5" xfId="25398" xr:uid="{BABCB1D0-1AC3-4455-854E-D38771D4B01D}"/>
    <cellStyle name="40% - Accent6 3 2 5 2" xfId="25399" xr:uid="{C0B15176-3179-46E3-B21C-9AA17E062237}"/>
    <cellStyle name="40% - Accent6 3 2 5 2 2" xfId="25400" xr:uid="{A6B3F2F0-F3F4-4ACA-9CDD-BD874C8ACF01}"/>
    <cellStyle name="40% - Accent6 3 2 5 2 2 2" xfId="25401" xr:uid="{15BA5B88-3AAA-498C-AA44-556D416A562F}"/>
    <cellStyle name="40% - Accent6 3 2 5 2 3" xfId="25402" xr:uid="{7F901E58-CB8E-49BF-8B92-8A27D6AA331E}"/>
    <cellStyle name="40% - Accent6 3 2 5 2 3 2" xfId="25403" xr:uid="{D687BB80-54CE-4BC8-8D9A-F8A7C9F33C53}"/>
    <cellStyle name="40% - Accent6 3 2 5 2 4" xfId="25404" xr:uid="{E63BCDC7-9D9A-4F4F-9945-8CC885146B25}"/>
    <cellStyle name="40% - Accent6 3 2 5 3" xfId="25405" xr:uid="{83809DB7-4580-4C03-A0B4-031AF0D4F639}"/>
    <cellStyle name="40% - Accent6 3 2 5 3 2" xfId="25406" xr:uid="{5B2FA6E0-6648-4A48-8DCC-B91C52411BBF}"/>
    <cellStyle name="40% - Accent6 3 2 5 4" xfId="25407" xr:uid="{83E5D3F6-3C65-43CB-A56D-E3DFC537C8AE}"/>
    <cellStyle name="40% - Accent6 3 2 5 4 2" xfId="25408" xr:uid="{D165E6D3-D286-49B6-9D7A-60B0CBF29F2D}"/>
    <cellStyle name="40% - Accent6 3 2 5 5" xfId="25409" xr:uid="{015E0F46-A919-45FC-80EA-4C1BBF369F23}"/>
    <cellStyle name="40% - Accent6 3 2 5 5 2" xfId="25410" xr:uid="{2A86E330-2425-4F19-88CB-50F92908E3BB}"/>
    <cellStyle name="40% - Accent6 3 2 5 6" xfId="25411" xr:uid="{187F3DFA-2699-4111-9E40-D2BB8C42AA6D}"/>
    <cellStyle name="40% - Accent6 3 2 6" xfId="25412" xr:uid="{F8BD4376-14FD-49B6-9BA5-5D42FA805425}"/>
    <cellStyle name="40% - Accent6 3 2 6 2" xfId="25413" xr:uid="{F3C367E7-90E8-42E6-8729-5AB053A0775D}"/>
    <cellStyle name="40% - Accent6 3 2 6 2 2" xfId="25414" xr:uid="{13755C39-27AF-4C22-8C16-FF0405F8F9E6}"/>
    <cellStyle name="40% - Accent6 3 2 6 3" xfId="25415" xr:uid="{88D94F63-7639-4E60-B662-21BD4474FE34}"/>
    <cellStyle name="40% - Accent6 3 2 6 3 2" xfId="25416" xr:uid="{D092E581-CF3F-4517-91F3-B20E124A2060}"/>
    <cellStyle name="40% - Accent6 3 2 6 4" xfId="25417" xr:uid="{285C8548-8E27-478F-94A9-4EE8A25FF3C1}"/>
    <cellStyle name="40% - Accent6 3 2 7" xfId="25418" xr:uid="{1816EF8B-8471-477F-B540-87C6872EA39F}"/>
    <cellStyle name="40% - Accent6 3 2 7 2" xfId="25419" xr:uid="{3E7A358F-DF92-4F55-8D1E-B7EB8FF00D7D}"/>
    <cellStyle name="40% - Accent6 3 2 8" xfId="25420" xr:uid="{366565EB-8FB9-4BDC-9DFA-8C19667EEBA6}"/>
    <cellStyle name="40% - Accent6 3 2 8 2" xfId="25421" xr:uid="{C27C7606-4E18-4986-9664-5FD9A7C884AB}"/>
    <cellStyle name="40% - Accent6 3 2 9" xfId="25422" xr:uid="{0A0B3CB6-A375-4830-A6DB-D7C76392AFC4}"/>
    <cellStyle name="40% - Accent6 3 2 9 2" xfId="25423" xr:uid="{3F143D7B-C66A-4AE9-A687-3BC3F4CDA38C}"/>
    <cellStyle name="40% - Accent6 3 3" xfId="25424" xr:uid="{019BA255-E097-478F-B09F-AE8BA6A0A9F0}"/>
    <cellStyle name="40% - Accent6 3 3 10" xfId="25425" xr:uid="{97C74A31-E59A-4251-A691-4BD30D6F6F88}"/>
    <cellStyle name="40% - Accent6 3 3 11" xfId="25426" xr:uid="{DD883835-93F5-4E88-8997-5E1B05B9B677}"/>
    <cellStyle name="40% - Accent6 3 3 12" xfId="25427" xr:uid="{3E00209A-3F12-4B3C-A420-09BD80965BEF}"/>
    <cellStyle name="40% - Accent6 3 3 2" xfId="25428" xr:uid="{D5D304AE-B4F3-4FD6-BBB4-6B57746CE008}"/>
    <cellStyle name="40% - Accent6 3 3 2 2" xfId="25429" xr:uid="{9B025303-0A24-489D-8E0D-8DDA1280A3C0}"/>
    <cellStyle name="40% - Accent6 3 3 2 2 2" xfId="25430" xr:uid="{B7DE5159-DDF1-4814-907D-E80192055228}"/>
    <cellStyle name="40% - Accent6 3 3 2 2 2 2" xfId="25431" xr:uid="{36DED8A3-BD9A-4F05-8BF6-D545C57544B0}"/>
    <cellStyle name="40% - Accent6 3 3 2 2 3" xfId="25432" xr:uid="{BDD5FC73-6F95-49E9-88EC-11477A0825F2}"/>
    <cellStyle name="40% - Accent6 3 3 2 2 3 2" xfId="25433" xr:uid="{2A0CF209-AE1A-4E7F-BC3B-99CD7DAF0473}"/>
    <cellStyle name="40% - Accent6 3 3 2 2 4" xfId="25434" xr:uid="{4D9ABA56-C325-4709-9DBB-B101A186CCBD}"/>
    <cellStyle name="40% - Accent6 3 3 2 3" xfId="25435" xr:uid="{6AFAE788-C2C0-4EAB-9B42-67C28E098213}"/>
    <cellStyle name="40% - Accent6 3 3 2 3 2" xfId="25436" xr:uid="{070C2D00-0F93-4FE2-AAFD-2485F5BA4936}"/>
    <cellStyle name="40% - Accent6 3 3 2 4" xfId="25437" xr:uid="{05678557-8B15-4791-942B-460448CB5954}"/>
    <cellStyle name="40% - Accent6 3 3 2 4 2" xfId="25438" xr:uid="{EE27CC81-5144-4E5D-8894-3F8AB3F0CBC9}"/>
    <cellStyle name="40% - Accent6 3 3 2 5" xfId="25439" xr:uid="{2DDF969E-4D3C-46B2-9B2E-6E125CB25DC6}"/>
    <cellStyle name="40% - Accent6 3 3 2 5 2" xfId="25440" xr:uid="{CE0EE995-5E87-4AFB-BF89-C5973D7C26A0}"/>
    <cellStyle name="40% - Accent6 3 3 2 6" xfId="25441" xr:uid="{A1037108-1EEE-4448-AA31-7DFB45BCE90A}"/>
    <cellStyle name="40% - Accent6 3 3 2 6 2" xfId="25442" xr:uid="{0A3EFE3B-F3B0-41CF-A64D-789759779893}"/>
    <cellStyle name="40% - Accent6 3 3 2 7" xfId="25443" xr:uid="{9B1A1647-A815-4593-8748-E6ED6EEEF367}"/>
    <cellStyle name="40% - Accent6 3 3 2 7 2" xfId="25444" xr:uid="{25ACB314-DF47-451F-9089-5693F370FEC8}"/>
    <cellStyle name="40% - Accent6 3 3 2 8" xfId="25445" xr:uid="{21797035-998C-4A75-A83A-A258CE9CFBD6}"/>
    <cellStyle name="40% - Accent6 3 3 2 9" xfId="25446" xr:uid="{E3682C2D-FCFC-449A-A9B4-AE25CC8ED70A}"/>
    <cellStyle name="40% - Accent6 3 3 3" xfId="25447" xr:uid="{709CE1EC-1AB3-4605-A995-CFAB602BAD90}"/>
    <cellStyle name="40% - Accent6 3 3 3 2" xfId="25448" xr:uid="{422AA6C9-51E5-4DD2-827B-0527980F5649}"/>
    <cellStyle name="40% - Accent6 3 3 3 2 2" xfId="25449" xr:uid="{BCAE9F4B-C764-4715-BE2F-C681C6026915}"/>
    <cellStyle name="40% - Accent6 3 3 3 2 2 2" xfId="25450" xr:uid="{FB748AAD-50E3-40C8-A512-5EE1F062E78B}"/>
    <cellStyle name="40% - Accent6 3 3 3 2 3" xfId="25451" xr:uid="{3E0BAC60-917E-4ED4-B56E-78879F148571}"/>
    <cellStyle name="40% - Accent6 3 3 3 2 3 2" xfId="25452" xr:uid="{45E73F5B-1DEF-41FC-9F96-00EA54C8DC9E}"/>
    <cellStyle name="40% - Accent6 3 3 3 2 4" xfId="25453" xr:uid="{F32F034E-5235-45A1-9477-0F3E38792238}"/>
    <cellStyle name="40% - Accent6 3 3 3 3" xfId="25454" xr:uid="{D83F403C-DD67-4262-8362-8FEE6E48CCE8}"/>
    <cellStyle name="40% - Accent6 3 3 3 3 2" xfId="25455" xr:uid="{32CEA722-A23A-44AA-BBC1-08CBA614B2CC}"/>
    <cellStyle name="40% - Accent6 3 3 3 4" xfId="25456" xr:uid="{53D9F1DD-DBA7-4200-A9A1-F2CE2C3DD6A6}"/>
    <cellStyle name="40% - Accent6 3 3 3 4 2" xfId="25457" xr:uid="{F8D61975-E36E-447A-9A53-7D355752DDBC}"/>
    <cellStyle name="40% - Accent6 3 3 3 5" xfId="25458" xr:uid="{8D91B2BC-D7CC-4FCA-8598-E78CDD6CF5C8}"/>
    <cellStyle name="40% - Accent6 3 3 3 5 2" xfId="25459" xr:uid="{D79E00D8-8F44-49CE-B5D8-23D8815E7759}"/>
    <cellStyle name="40% - Accent6 3 3 3 6" xfId="25460" xr:uid="{0644C8BF-FD8B-4FA6-B77A-F3F7A6FA3A5C}"/>
    <cellStyle name="40% - Accent6 3 3 4" xfId="25461" xr:uid="{FA300C33-2577-4472-84BE-A8C577C5A129}"/>
    <cellStyle name="40% - Accent6 3 3 4 2" xfId="25462" xr:uid="{9B5B72CA-0F97-4D0D-BC9C-EDD907DF58BB}"/>
    <cellStyle name="40% - Accent6 3 3 4 2 2" xfId="25463" xr:uid="{25CFCDB7-14DD-4907-ADF2-4C083BDAC193}"/>
    <cellStyle name="40% - Accent6 3 3 4 3" xfId="25464" xr:uid="{3B724C8A-FAEE-48AB-B676-37B3D140E67E}"/>
    <cellStyle name="40% - Accent6 3 3 4 3 2" xfId="25465" xr:uid="{DE683F66-0047-4B85-94F8-02EF188BB564}"/>
    <cellStyle name="40% - Accent6 3 3 4 4" xfId="25466" xr:uid="{4E1C6D3D-DF64-4567-8A72-CD2D5CA071C1}"/>
    <cellStyle name="40% - Accent6 3 3 5" xfId="25467" xr:uid="{1DBC464D-606D-4CF5-A1D3-B846D330C68A}"/>
    <cellStyle name="40% - Accent6 3 3 5 2" xfId="25468" xr:uid="{6201CF5F-56B1-48CF-897F-36E1D2FC2639}"/>
    <cellStyle name="40% - Accent6 3 3 6" xfId="25469" xr:uid="{73E76514-7862-44CE-AA36-04B02C2F691B}"/>
    <cellStyle name="40% - Accent6 3 3 6 2" xfId="25470" xr:uid="{1D1ECF28-2352-4CCD-92FB-727C1AF32866}"/>
    <cellStyle name="40% - Accent6 3 3 7" xfId="25471" xr:uid="{C32B362D-8D3D-4528-B04B-3E40D62E0FE4}"/>
    <cellStyle name="40% - Accent6 3 3 7 2" xfId="25472" xr:uid="{ACB884BA-58F5-468E-9761-FE9BB1B9F925}"/>
    <cellStyle name="40% - Accent6 3 3 8" xfId="25473" xr:uid="{A9557DBC-ECBA-42D5-B696-9E7635269F2C}"/>
    <cellStyle name="40% - Accent6 3 3 8 2" xfId="25474" xr:uid="{32AE7669-D317-431A-9055-0483A3DE8588}"/>
    <cellStyle name="40% - Accent6 3 3 9" xfId="25475" xr:uid="{621AAF6C-C6F9-4782-B3C8-A3575768BA88}"/>
    <cellStyle name="40% - Accent6 3 3 9 2" xfId="25476" xr:uid="{D5AB5EBE-CF85-45F5-87D2-DA2BD1C0D605}"/>
    <cellStyle name="40% - Accent6 3 4" xfId="25477" xr:uid="{53FF5961-686C-4A49-997D-799EBFC25468}"/>
    <cellStyle name="40% - Accent6 3 4 10" xfId="25478" xr:uid="{3D52EA66-FF10-4B8D-8BA9-CF681E513A47}"/>
    <cellStyle name="40% - Accent6 3 4 11" xfId="25479" xr:uid="{1C9A093F-11C4-4697-B48D-49C711E0C006}"/>
    <cellStyle name="40% - Accent6 3 4 12" xfId="25480" xr:uid="{78C4BFD9-6DA9-4C0D-A02B-A4911AFB0E25}"/>
    <cellStyle name="40% - Accent6 3 4 2" xfId="25481" xr:uid="{AEDDF014-BD9E-47F1-A6B0-F4CF987CCD4F}"/>
    <cellStyle name="40% - Accent6 3 4 2 2" xfId="25482" xr:uid="{3054A519-761B-4FC3-8ECD-086D2A109A44}"/>
    <cellStyle name="40% - Accent6 3 4 2 2 2" xfId="25483" xr:uid="{B67C5462-EE6B-4175-B03B-DE789624B3FC}"/>
    <cellStyle name="40% - Accent6 3 4 2 2 2 2" xfId="25484" xr:uid="{75B6345A-029B-4C4A-993D-745D7C293348}"/>
    <cellStyle name="40% - Accent6 3 4 2 2 3" xfId="25485" xr:uid="{B1B00F28-175E-43CA-A61A-1850800F3838}"/>
    <cellStyle name="40% - Accent6 3 4 2 2 3 2" xfId="25486" xr:uid="{25ED7C8F-A58D-4C57-92D4-AACAB315C831}"/>
    <cellStyle name="40% - Accent6 3 4 2 2 4" xfId="25487" xr:uid="{16E37CCA-2403-465C-A77A-F6CDB03A48A1}"/>
    <cellStyle name="40% - Accent6 3 4 2 3" xfId="25488" xr:uid="{9249B84D-192E-4934-9807-0573F89F2BDE}"/>
    <cellStyle name="40% - Accent6 3 4 2 3 2" xfId="25489" xr:uid="{3A888F81-DA57-44E6-9951-F54BA245B486}"/>
    <cellStyle name="40% - Accent6 3 4 2 4" xfId="25490" xr:uid="{26791F00-8EA5-4E85-9D96-600383A70FA7}"/>
    <cellStyle name="40% - Accent6 3 4 2 4 2" xfId="25491" xr:uid="{F58FAC5C-0377-4372-88A3-83CE3A5DBFFE}"/>
    <cellStyle name="40% - Accent6 3 4 2 5" xfId="25492" xr:uid="{2128E8E1-9FA5-4A8A-904B-7DC4BD3DE384}"/>
    <cellStyle name="40% - Accent6 3 4 2 5 2" xfId="25493" xr:uid="{38F3AA1D-4FFA-4724-99F7-432D5706931B}"/>
    <cellStyle name="40% - Accent6 3 4 2 6" xfId="25494" xr:uid="{15C317C6-61FB-42D6-8269-BA00E87614E6}"/>
    <cellStyle name="40% - Accent6 3 4 3" xfId="25495" xr:uid="{A2EEA1D0-885E-4278-A1A1-5FB62F55F4D4}"/>
    <cellStyle name="40% - Accent6 3 4 3 2" xfId="25496" xr:uid="{B3F1A167-7B44-4672-BF10-01F6BCBA9FE1}"/>
    <cellStyle name="40% - Accent6 3 4 3 2 2" xfId="25497" xr:uid="{80A77DAC-57FB-4F06-A846-1B35CD55DD35}"/>
    <cellStyle name="40% - Accent6 3 4 3 2 2 2" xfId="25498" xr:uid="{78284399-0733-4ED7-8686-15396C2CBE26}"/>
    <cellStyle name="40% - Accent6 3 4 3 2 3" xfId="25499" xr:uid="{EA68521E-14CE-48F0-934C-B15F64375B03}"/>
    <cellStyle name="40% - Accent6 3 4 3 2 3 2" xfId="25500" xr:uid="{718E1F5F-9F79-4F29-8CB2-AE81DE1A76F2}"/>
    <cellStyle name="40% - Accent6 3 4 3 2 4" xfId="25501" xr:uid="{51E5090C-F24B-47E4-A326-0CF62DFE4994}"/>
    <cellStyle name="40% - Accent6 3 4 3 3" xfId="25502" xr:uid="{488FA1C7-CCBA-4C18-B477-BC5C196A7541}"/>
    <cellStyle name="40% - Accent6 3 4 3 3 2" xfId="25503" xr:uid="{775B0FCB-9A1B-437B-9F77-397EAF9D0A70}"/>
    <cellStyle name="40% - Accent6 3 4 3 4" xfId="25504" xr:uid="{4BA9F857-893A-4E4E-AE6D-012C8D26BE11}"/>
    <cellStyle name="40% - Accent6 3 4 3 4 2" xfId="25505" xr:uid="{C99DB93D-0F78-48E1-94A1-8A44C6B00B6E}"/>
    <cellStyle name="40% - Accent6 3 4 3 5" xfId="25506" xr:uid="{80B63E4E-CA7F-4641-A445-5EC6EE8025BD}"/>
    <cellStyle name="40% - Accent6 3 4 3 5 2" xfId="25507" xr:uid="{835CC8D7-CD85-4CB3-9CBE-289098A24DF4}"/>
    <cellStyle name="40% - Accent6 3 4 3 6" xfId="25508" xr:uid="{D9691E5D-CB1B-47AA-BF4C-A1F1B8B4C1FD}"/>
    <cellStyle name="40% - Accent6 3 4 4" xfId="25509" xr:uid="{98BFCEC5-9377-44D9-AC4A-35AF2BFBFD0E}"/>
    <cellStyle name="40% - Accent6 3 4 4 2" xfId="25510" xr:uid="{BA849140-31C6-4ACC-9A5A-0F84BE7DD8C8}"/>
    <cellStyle name="40% - Accent6 3 4 4 2 2" xfId="25511" xr:uid="{20203CB8-C701-4005-88B8-698053904ED8}"/>
    <cellStyle name="40% - Accent6 3 4 4 3" xfId="25512" xr:uid="{5637D1D4-2476-45B5-BB26-B821AD21EE9B}"/>
    <cellStyle name="40% - Accent6 3 4 4 3 2" xfId="25513" xr:uid="{8EEA3618-A13F-462A-9858-8FB1FDE2640B}"/>
    <cellStyle name="40% - Accent6 3 4 4 4" xfId="25514" xr:uid="{70C04202-F02A-4161-8CDA-0E093E427829}"/>
    <cellStyle name="40% - Accent6 3 4 5" xfId="25515" xr:uid="{76ED44FC-4391-472B-A1CD-A1D297A0855D}"/>
    <cellStyle name="40% - Accent6 3 4 5 2" xfId="25516" xr:uid="{8A6DDF6B-68C6-4FEB-AFEC-88EBCCDAF371}"/>
    <cellStyle name="40% - Accent6 3 4 6" xfId="25517" xr:uid="{4A9C332C-17CF-4462-ABA2-0F22DC6309FA}"/>
    <cellStyle name="40% - Accent6 3 4 6 2" xfId="25518" xr:uid="{7E7EDF97-E97E-4BE7-8186-40D88D2578D9}"/>
    <cellStyle name="40% - Accent6 3 4 7" xfId="25519" xr:uid="{AB6AA3D9-BC76-4A02-8FE2-C21CF5B1EBB4}"/>
    <cellStyle name="40% - Accent6 3 4 7 2" xfId="25520" xr:uid="{157A17C4-EAFC-4633-9C92-38FC9871AF95}"/>
    <cellStyle name="40% - Accent6 3 4 8" xfId="25521" xr:uid="{5436CECB-36DF-4717-836B-594F9B639BD9}"/>
    <cellStyle name="40% - Accent6 3 4 8 2" xfId="25522" xr:uid="{0C1849C7-341E-462E-BE84-A14A949C8A6A}"/>
    <cellStyle name="40% - Accent6 3 4 9" xfId="25523" xr:uid="{EBA1ADBB-8A4F-46A2-823A-76C46A0244E5}"/>
    <cellStyle name="40% - Accent6 3 4 9 2" xfId="25524" xr:uid="{803159C6-8442-4D36-AA5C-9450F992DF71}"/>
    <cellStyle name="40% - Accent6 3 5" xfId="25525" xr:uid="{A9A63767-0207-4D5F-8090-E59B9995D54D}"/>
    <cellStyle name="40% - Accent6 3 5 10" xfId="25526" xr:uid="{B6DD4C19-597E-48AF-B1B1-98C45601AC48}"/>
    <cellStyle name="40% - Accent6 3 5 2" xfId="25527" xr:uid="{5B4BE5F2-901F-4C14-B6ED-1738FA39DE96}"/>
    <cellStyle name="40% - Accent6 3 5 2 2" xfId="25528" xr:uid="{7E8CAA09-2272-4A8D-A756-E58A987F98E3}"/>
    <cellStyle name="40% - Accent6 3 5 2 2 2" xfId="25529" xr:uid="{CF5BB964-DEBD-485B-B900-99C5526A5670}"/>
    <cellStyle name="40% - Accent6 3 5 2 2 2 2" xfId="25530" xr:uid="{F966E85C-90CC-4DAD-8CED-98A8C4CBFA45}"/>
    <cellStyle name="40% - Accent6 3 5 2 2 3" xfId="25531" xr:uid="{94CD142F-1065-4FBB-9CD4-2DD9A613C889}"/>
    <cellStyle name="40% - Accent6 3 5 2 2 3 2" xfId="25532" xr:uid="{C9398C2F-813B-4FCE-9D20-605CFF11114F}"/>
    <cellStyle name="40% - Accent6 3 5 2 2 4" xfId="25533" xr:uid="{A519BC75-3391-4DDE-8A11-AC9C159D8EAB}"/>
    <cellStyle name="40% - Accent6 3 5 2 3" xfId="25534" xr:uid="{6E4622C8-D675-4E80-9312-A1C6FA4B117D}"/>
    <cellStyle name="40% - Accent6 3 5 2 3 2" xfId="25535" xr:uid="{4BF2208F-1D09-45D4-8EF8-7927FD7441DE}"/>
    <cellStyle name="40% - Accent6 3 5 2 4" xfId="25536" xr:uid="{F7D2D629-9C84-4DF2-9FA0-54F7F0B947B1}"/>
    <cellStyle name="40% - Accent6 3 5 2 4 2" xfId="25537" xr:uid="{D2AD63E7-5684-44A1-83E4-F49362F83B8D}"/>
    <cellStyle name="40% - Accent6 3 5 2 5" xfId="25538" xr:uid="{EC7EEA13-7006-4345-A8D0-5620F6194450}"/>
    <cellStyle name="40% - Accent6 3 5 2 5 2" xfId="25539" xr:uid="{196F9595-BFCE-44AD-B768-2C00B34FC74C}"/>
    <cellStyle name="40% - Accent6 3 5 2 6" xfId="25540" xr:uid="{F1DEB57D-E047-44E4-9387-B0032B4DB3A2}"/>
    <cellStyle name="40% - Accent6 3 5 3" xfId="25541" xr:uid="{C49F3866-0A62-4107-A4A7-9EEF6CE36547}"/>
    <cellStyle name="40% - Accent6 3 5 3 2" xfId="25542" xr:uid="{2D433F66-1554-4B87-97A3-C4C7AC139B8B}"/>
    <cellStyle name="40% - Accent6 3 5 3 2 2" xfId="25543" xr:uid="{8C8783EC-CA7E-42E8-9B41-8C7C44FDC751}"/>
    <cellStyle name="40% - Accent6 3 5 3 2 2 2" xfId="25544" xr:uid="{2B92F9A8-E3F3-42A6-AE6A-AB668EEB822C}"/>
    <cellStyle name="40% - Accent6 3 5 3 2 3" xfId="25545" xr:uid="{D37621D8-7CEC-4218-A21F-0DC35F7A195B}"/>
    <cellStyle name="40% - Accent6 3 5 3 2 3 2" xfId="25546" xr:uid="{8E370071-A8EF-4B97-AA9A-30CD7D74A8CF}"/>
    <cellStyle name="40% - Accent6 3 5 3 2 4" xfId="25547" xr:uid="{A9D2D61A-3E31-4483-9D5C-C30231C5622C}"/>
    <cellStyle name="40% - Accent6 3 5 3 3" xfId="25548" xr:uid="{8EC04366-2100-4377-87ED-7A06A7D6B861}"/>
    <cellStyle name="40% - Accent6 3 5 3 3 2" xfId="25549" xr:uid="{E3F7E6A0-DCE8-493B-95E6-AE66CF093265}"/>
    <cellStyle name="40% - Accent6 3 5 3 4" xfId="25550" xr:uid="{B8E59F12-6831-42D1-9937-E469892FD52F}"/>
    <cellStyle name="40% - Accent6 3 5 3 4 2" xfId="25551" xr:uid="{61488ECA-CC06-42CD-AE99-3F9061779461}"/>
    <cellStyle name="40% - Accent6 3 5 3 5" xfId="25552" xr:uid="{712B9C13-29E9-4897-A439-E0C086983EAB}"/>
    <cellStyle name="40% - Accent6 3 5 3 5 2" xfId="25553" xr:uid="{9AB67726-7A69-48B7-8162-E4D28CA52B03}"/>
    <cellStyle name="40% - Accent6 3 5 3 6" xfId="25554" xr:uid="{460E49A1-8608-49CE-97B8-5E4BC6B1195B}"/>
    <cellStyle name="40% - Accent6 3 5 4" xfId="25555" xr:uid="{D4B60EFD-5772-4215-A1F5-DC791934714E}"/>
    <cellStyle name="40% - Accent6 3 5 4 2" xfId="25556" xr:uid="{C09A1FF2-2FDC-45B2-9276-7294E73006BB}"/>
    <cellStyle name="40% - Accent6 3 5 4 2 2" xfId="25557" xr:uid="{BE6A32F7-33F7-4989-95CF-8E5490D4C520}"/>
    <cellStyle name="40% - Accent6 3 5 4 3" xfId="25558" xr:uid="{F411B691-7FAC-4156-B303-74D126B870D6}"/>
    <cellStyle name="40% - Accent6 3 5 4 3 2" xfId="25559" xr:uid="{AA2F982E-887F-4599-A9E1-A547079C209B}"/>
    <cellStyle name="40% - Accent6 3 5 4 4" xfId="25560" xr:uid="{2152CF8A-EECC-4B51-8B06-ABD08A156786}"/>
    <cellStyle name="40% - Accent6 3 5 5" xfId="25561" xr:uid="{069170D7-5AD9-4BBD-80A8-53D38D5F4568}"/>
    <cellStyle name="40% - Accent6 3 5 5 2" xfId="25562" xr:uid="{65AC9DC1-3F4A-44B9-B53F-CE326BBE6A53}"/>
    <cellStyle name="40% - Accent6 3 5 6" xfId="25563" xr:uid="{3530EFDC-994B-4B88-838D-A0F78EE6F3BB}"/>
    <cellStyle name="40% - Accent6 3 5 6 2" xfId="25564" xr:uid="{F69DE03B-ABA3-4B4F-B1B4-071012099068}"/>
    <cellStyle name="40% - Accent6 3 5 7" xfId="25565" xr:uid="{0FDD0906-6F69-4EC4-A1EA-90CFB885BCC8}"/>
    <cellStyle name="40% - Accent6 3 5 7 2" xfId="25566" xr:uid="{B259D11C-3868-4C40-8A56-FBC22C0D2620}"/>
    <cellStyle name="40% - Accent6 3 5 8" xfId="25567" xr:uid="{2C9AC8BC-CF95-48F2-98A4-C6BB557E26F8}"/>
    <cellStyle name="40% - Accent6 3 5 9" xfId="25568" xr:uid="{AD58E424-D8ED-4753-9DAD-DFCB671A85FF}"/>
    <cellStyle name="40% - Accent6 3 6" xfId="25569" xr:uid="{FBCB62EF-8511-4884-96DF-782E7DA8444B}"/>
    <cellStyle name="40% - Accent6 3 6 2" xfId="25570" xr:uid="{022832C4-DEFF-440D-8B33-159FA67273CB}"/>
    <cellStyle name="40% - Accent6 3 6 2 2" xfId="25571" xr:uid="{23CD915B-9DFF-4653-802F-95407B5E0532}"/>
    <cellStyle name="40% - Accent6 3 6 2 2 2" xfId="25572" xr:uid="{3308F9BA-7B88-4C07-B869-C0FEE0695463}"/>
    <cellStyle name="40% - Accent6 3 6 2 3" xfId="25573" xr:uid="{26E4AD12-537E-4279-A2A6-A2C88D094221}"/>
    <cellStyle name="40% - Accent6 3 6 2 3 2" xfId="25574" xr:uid="{77F2C3AE-E734-4803-9EDA-6114D8C4A3E2}"/>
    <cellStyle name="40% - Accent6 3 6 2 4" xfId="25575" xr:uid="{5C4DD6CC-9099-4558-9F29-37ACD74985A2}"/>
    <cellStyle name="40% - Accent6 3 6 3" xfId="25576" xr:uid="{C8DE4D0A-83DA-4598-AEA4-B7AACBD27DAA}"/>
    <cellStyle name="40% - Accent6 3 6 3 2" xfId="25577" xr:uid="{2627EAF3-D5B3-4924-82CA-37F9D68E3292}"/>
    <cellStyle name="40% - Accent6 3 6 4" xfId="25578" xr:uid="{600219C5-1FEE-4E26-A807-361FE261348C}"/>
    <cellStyle name="40% - Accent6 3 6 4 2" xfId="25579" xr:uid="{EEB99D82-0A6B-4B29-A6DA-121550AED172}"/>
    <cellStyle name="40% - Accent6 3 6 5" xfId="25580" xr:uid="{854B53E1-5D42-4C26-8364-912F21A13737}"/>
    <cellStyle name="40% - Accent6 3 6 5 2" xfId="25581" xr:uid="{FF5FBF32-8F45-4E8C-A9F0-416723E846BF}"/>
    <cellStyle name="40% - Accent6 3 6 6" xfId="25582" xr:uid="{AAF5B79B-BF71-4ED7-932E-EE3DCB47BF2A}"/>
    <cellStyle name="40% - Accent6 3 6 6 2" xfId="25583" xr:uid="{1DD97265-0ACB-40CC-8C6D-409CB9B3B47F}"/>
    <cellStyle name="40% - Accent6 3 7" xfId="25584" xr:uid="{0BC7B1D1-52B9-4E1C-91C1-34672136B9AB}"/>
    <cellStyle name="40% - Accent6 3 7 2" xfId="25585" xr:uid="{F8BEC958-B18E-4A27-BBD4-DC4888A21461}"/>
    <cellStyle name="40% - Accent6 3 7 2 2" xfId="25586" xr:uid="{676F8713-03C5-4B33-8FA9-63A1CBC5F3CE}"/>
    <cellStyle name="40% - Accent6 3 7 2 2 2" xfId="25587" xr:uid="{995A5E3A-78D5-443C-A62E-B95F06FBA72B}"/>
    <cellStyle name="40% - Accent6 3 7 2 3" xfId="25588" xr:uid="{EFF10616-8112-4597-AC10-2272D29DC3C7}"/>
    <cellStyle name="40% - Accent6 3 7 2 3 2" xfId="25589" xr:uid="{7B02B704-DE72-44EA-B790-6991163A6788}"/>
    <cellStyle name="40% - Accent6 3 7 2 4" xfId="25590" xr:uid="{7E385B73-85BC-4F10-82DE-FEB04FAC68F1}"/>
    <cellStyle name="40% - Accent6 3 7 3" xfId="25591" xr:uid="{4A131E82-0EF0-439B-BB43-7CAC3BB6A3A3}"/>
    <cellStyle name="40% - Accent6 3 7 3 2" xfId="25592" xr:uid="{5035926D-9201-4EB4-9B50-9ED218B1DD11}"/>
    <cellStyle name="40% - Accent6 3 7 4" xfId="25593" xr:uid="{ED5F34A8-6296-4F47-9E9A-C4B6216D234D}"/>
    <cellStyle name="40% - Accent6 3 7 4 2" xfId="25594" xr:uid="{0F6BA38B-6CEC-450D-9162-697AE9214A5F}"/>
    <cellStyle name="40% - Accent6 3 7 5" xfId="25595" xr:uid="{ABEFFBC5-ED1D-4FB9-B080-CF5C576FEFAB}"/>
    <cellStyle name="40% - Accent6 3 7 5 2" xfId="25596" xr:uid="{BC3DC72F-0C82-4032-956E-02E712CF6186}"/>
    <cellStyle name="40% - Accent6 3 7 6" xfId="25597" xr:uid="{907C5DDD-C289-4BB7-9A1C-43401D99B5F9}"/>
    <cellStyle name="40% - Accent6 3 8" xfId="25598" xr:uid="{6B12CF55-1F81-402C-A982-80AEE5E610DD}"/>
    <cellStyle name="40% - Accent6 3 8 2" xfId="25599" xr:uid="{73D50165-3453-490D-9F13-8ED24F39B733}"/>
    <cellStyle name="40% - Accent6 3 8 2 2" xfId="25600" xr:uid="{91D11E33-7228-48AF-8029-A504090B1AF6}"/>
    <cellStyle name="40% - Accent6 3 8 3" xfId="25601" xr:uid="{B9968E26-096C-40A1-AAB1-B7E87AB3E69E}"/>
    <cellStyle name="40% - Accent6 3 8 3 2" xfId="25602" xr:uid="{C6BECB8B-1AAC-45A9-B573-E1E98DC6503D}"/>
    <cellStyle name="40% - Accent6 3 8 4" xfId="25603" xr:uid="{B9CAB5E0-F9EF-40A9-AF32-49A7051881AB}"/>
    <cellStyle name="40% - Accent6 3 9" xfId="25604" xr:uid="{4FBD45F6-280A-4D67-B16E-7D52EC3BD7B0}"/>
    <cellStyle name="40% - Accent6 3 9 2" xfId="25605" xr:uid="{DB9DFDB5-1888-422B-9607-D929B16E4FB9}"/>
    <cellStyle name="40% - Accent6 30" xfId="25606" xr:uid="{C1B957BE-34FF-4555-B641-4F5B5D683055}"/>
    <cellStyle name="40% - Accent6 30 2" xfId="25607" xr:uid="{ACF8FE3C-B04F-4390-A1EC-391092E89D53}"/>
    <cellStyle name="40% - Accent6 31" xfId="25608" xr:uid="{AFB96319-484F-4F5F-A2CF-4F3F11D78F67}"/>
    <cellStyle name="40% - Accent6 31 2" xfId="25609" xr:uid="{C7349479-7245-4415-B715-81DEB76C384C}"/>
    <cellStyle name="40% - Accent6 32" xfId="25610" xr:uid="{B79F973F-14F2-4A05-AA09-D970270A10E0}"/>
    <cellStyle name="40% - Accent6 32 2" xfId="25611" xr:uid="{89A6A437-40F6-45CB-B409-71D33233B791}"/>
    <cellStyle name="40% - Accent6 33" xfId="25612" xr:uid="{7695CA0F-6633-41B9-A64D-E1D060B2D059}"/>
    <cellStyle name="40% - Accent6 33 2" xfId="25613" xr:uid="{0C45D127-78DC-40D5-BE73-11E302857790}"/>
    <cellStyle name="40% - Accent6 34" xfId="25614" xr:uid="{A1C7AF52-6C55-491A-9392-CB8D7B442A37}"/>
    <cellStyle name="40% - Accent6 34 2" xfId="25615" xr:uid="{F55167FC-0CE8-482E-BD92-1B64002A1FD0}"/>
    <cellStyle name="40% - Accent6 35" xfId="25616" xr:uid="{BA9869B3-027D-4C91-8304-0F5ED12775B4}"/>
    <cellStyle name="40% - Accent6 35 2" xfId="25617" xr:uid="{78030442-47B6-4031-9517-B26F8FDE1B55}"/>
    <cellStyle name="40% - Accent6 36" xfId="25618" xr:uid="{A25C18AC-D3AF-4CBE-9698-E4514E08691B}"/>
    <cellStyle name="40% - Accent6 36 2" xfId="25619" xr:uid="{8027E48D-4100-4A20-9BAB-00EB82A15F20}"/>
    <cellStyle name="40% - Accent6 37" xfId="25620" xr:uid="{BB831D64-26B4-445A-B618-4D2445E70985}"/>
    <cellStyle name="40% - Accent6 37 2" xfId="25621" xr:uid="{56840C18-79A5-4A4B-9FDE-E25681DAF9A5}"/>
    <cellStyle name="40% - Accent6 38" xfId="25622" xr:uid="{F0BB2745-7497-4D7A-90C3-923649596120}"/>
    <cellStyle name="40% - Accent6 39" xfId="25623" xr:uid="{66A9873A-3671-4CED-B4F6-A1A56A209EF1}"/>
    <cellStyle name="40% - Accent6 4" xfId="25624" xr:uid="{1676E853-E078-47EB-A200-EDE3AE40CFB5}"/>
    <cellStyle name="40% - Accent6 4 10" xfId="25625" xr:uid="{4F199D04-5243-4E95-AF14-ED2F4DF76FCC}"/>
    <cellStyle name="40% - Accent6 4 10 2" xfId="25626" xr:uid="{7E5A9D69-A1D0-41E4-BA6B-04B2F7F5F6D4}"/>
    <cellStyle name="40% - Accent6 4 11" xfId="25627" xr:uid="{F25575FB-9364-4315-A26B-37AAB7965AEB}"/>
    <cellStyle name="40% - Accent6 4 11 2" xfId="25628" xr:uid="{F82BB8EF-B0AC-4FA3-BCBF-C6992E9CC08B}"/>
    <cellStyle name="40% - Accent6 4 12" xfId="25629" xr:uid="{9EA5A9DF-C699-4188-B6F0-48DB4261C471}"/>
    <cellStyle name="40% - Accent6 4 12 2" xfId="25630" xr:uid="{A086FC08-4A5B-4267-9853-CE169828EA96}"/>
    <cellStyle name="40% - Accent6 4 13" xfId="25631" xr:uid="{7A93427D-B501-406D-992D-48E7796652F4}"/>
    <cellStyle name="40% - Accent6 4 13 2" xfId="25632" xr:uid="{49F08C9C-F534-417F-9911-5D63F89E6ECA}"/>
    <cellStyle name="40% - Accent6 4 14" xfId="25633" xr:uid="{6F11F269-EC5B-494A-A0C2-E977F5479EC9}"/>
    <cellStyle name="40% - Accent6 4 15" xfId="25634" xr:uid="{15D2D5EA-2E5D-4490-ABF4-073AC0D56979}"/>
    <cellStyle name="40% - Accent6 4 2" xfId="25635" xr:uid="{5151F155-C804-42E8-AFAB-9D0CCF7D059B}"/>
    <cellStyle name="40% - Accent6 4 2 10" xfId="25636" xr:uid="{398782C4-FC78-449F-B5E8-D1D269B78778}"/>
    <cellStyle name="40% - Accent6 4 2 10 2" xfId="25637" xr:uid="{DC160673-3E17-4021-B3B5-347380240A62}"/>
    <cellStyle name="40% - Accent6 4 2 11" xfId="25638" xr:uid="{47F8EA7C-D95C-4D59-ABBD-78660BFB9BF0}"/>
    <cellStyle name="40% - Accent6 4 2 11 2" xfId="25639" xr:uid="{89E62D83-523F-4759-A3B1-45AADA6BCBDD}"/>
    <cellStyle name="40% - Accent6 4 2 12" xfId="25640" xr:uid="{DC8DCCFA-8169-43D7-897C-B92B5F4D336C}"/>
    <cellStyle name="40% - Accent6 4 2 13" xfId="25641" xr:uid="{B2CA725B-9D1B-497B-A308-A4E2E4188F91}"/>
    <cellStyle name="40% - Accent6 4 2 2" xfId="25642" xr:uid="{FFC03469-D434-4006-AF29-BB44D122EF09}"/>
    <cellStyle name="40% - Accent6 4 2 2 10" xfId="25643" xr:uid="{30C09A8B-C3F8-4373-82A7-6B42597727AB}"/>
    <cellStyle name="40% - Accent6 4 2 2 11" xfId="25644" xr:uid="{A36F5A54-0E58-43DB-A19F-902EFDCBD344}"/>
    <cellStyle name="40% - Accent6 4 2 2 2" xfId="25645" xr:uid="{0EF3F707-82E3-4D78-9841-3E8B9B810D8B}"/>
    <cellStyle name="40% - Accent6 4 2 2 2 2" xfId="25646" xr:uid="{01DFA267-441C-4D16-B610-44A1048EF8BF}"/>
    <cellStyle name="40% - Accent6 4 2 2 2 2 2" xfId="25647" xr:uid="{844C42D3-4D70-43D9-8F33-6E4963AA0F76}"/>
    <cellStyle name="40% - Accent6 4 2 2 2 2 2 2" xfId="25648" xr:uid="{7CA91EAD-3F29-472C-91E3-BEC31826451E}"/>
    <cellStyle name="40% - Accent6 4 2 2 2 2 3" xfId="25649" xr:uid="{23E9B779-3228-4196-AEF0-4385AB771879}"/>
    <cellStyle name="40% - Accent6 4 2 2 2 2 3 2" xfId="25650" xr:uid="{42DAAAA7-A607-4B41-9DCF-B3FE7E7A7E2F}"/>
    <cellStyle name="40% - Accent6 4 2 2 2 2 4" xfId="25651" xr:uid="{C0D58FEA-5814-43A4-83F7-C1A238D5D69A}"/>
    <cellStyle name="40% - Accent6 4 2 2 2 3" xfId="25652" xr:uid="{8F845C56-E6D0-4C2A-BB5D-36B5ACC95E7B}"/>
    <cellStyle name="40% - Accent6 4 2 2 2 3 2" xfId="25653" xr:uid="{04D3D8B8-45A8-4910-8C95-1B5EFDF07894}"/>
    <cellStyle name="40% - Accent6 4 2 2 2 4" xfId="25654" xr:uid="{8C71D7DE-E6F2-4980-9867-9673A71B934D}"/>
    <cellStyle name="40% - Accent6 4 2 2 2 4 2" xfId="25655" xr:uid="{52372826-41B4-47FF-ACC3-AF14CC7EBC9B}"/>
    <cellStyle name="40% - Accent6 4 2 2 2 5" xfId="25656" xr:uid="{AA418F12-4344-4267-A2AE-0856592DC5E3}"/>
    <cellStyle name="40% - Accent6 4 2 2 2 5 2" xfId="25657" xr:uid="{CD26C878-2F19-43D6-B616-913A46A8CE7D}"/>
    <cellStyle name="40% - Accent6 4 2 2 2 6" xfId="25658" xr:uid="{242FCD1F-5CC0-4F5E-AC35-A6D726DA48F4}"/>
    <cellStyle name="40% - Accent6 4 2 2 3" xfId="25659" xr:uid="{A78DCB9E-B0C3-4759-BB9E-2092BE4F5197}"/>
    <cellStyle name="40% - Accent6 4 2 2 3 2" xfId="25660" xr:uid="{12CD7C0D-4FC5-4F68-B7BF-0DB261F654EE}"/>
    <cellStyle name="40% - Accent6 4 2 2 3 2 2" xfId="25661" xr:uid="{27DBCF08-A820-4B23-B1E9-763F329E643E}"/>
    <cellStyle name="40% - Accent6 4 2 2 3 2 2 2" xfId="25662" xr:uid="{98EE89BA-706C-45D7-BB97-E30D7756D626}"/>
    <cellStyle name="40% - Accent6 4 2 2 3 2 3" xfId="25663" xr:uid="{56725D51-02C2-42F9-B9CB-355532E8A5CF}"/>
    <cellStyle name="40% - Accent6 4 2 2 3 2 3 2" xfId="25664" xr:uid="{825BC9BE-0291-4911-86CE-88ECF0A6EC09}"/>
    <cellStyle name="40% - Accent6 4 2 2 3 2 4" xfId="25665" xr:uid="{E2D84B66-0A05-4C06-A3F7-139124843D59}"/>
    <cellStyle name="40% - Accent6 4 2 2 3 3" xfId="25666" xr:uid="{0368B5C0-2DC7-478A-8ACB-31A61584559D}"/>
    <cellStyle name="40% - Accent6 4 2 2 3 3 2" xfId="25667" xr:uid="{7E65D5FF-EC95-421C-9BDB-63C2A20A89DB}"/>
    <cellStyle name="40% - Accent6 4 2 2 3 4" xfId="25668" xr:uid="{7662C8B3-F011-4479-9BEF-5C216ACA0D0C}"/>
    <cellStyle name="40% - Accent6 4 2 2 3 4 2" xfId="25669" xr:uid="{1FE9DCB4-BE6F-4616-9BA3-88B7158E58F3}"/>
    <cellStyle name="40% - Accent6 4 2 2 3 5" xfId="25670" xr:uid="{A93B5221-255A-40B6-BDD3-4CFFD71DB134}"/>
    <cellStyle name="40% - Accent6 4 2 2 3 5 2" xfId="25671" xr:uid="{5A194884-1613-407F-BFA1-2220858F04DF}"/>
    <cellStyle name="40% - Accent6 4 2 2 3 6" xfId="25672" xr:uid="{2F6072D5-847C-48C8-82FD-C5C67096AE0D}"/>
    <cellStyle name="40% - Accent6 4 2 2 4" xfId="25673" xr:uid="{A797FC14-AA6C-4B52-9B42-EBAF405F3048}"/>
    <cellStyle name="40% - Accent6 4 2 2 4 2" xfId="25674" xr:uid="{F0A4CD79-9E24-460D-B896-71E8F945C500}"/>
    <cellStyle name="40% - Accent6 4 2 2 4 2 2" xfId="25675" xr:uid="{00FE9B34-44C6-4E15-A80E-18BD5C7A60D5}"/>
    <cellStyle name="40% - Accent6 4 2 2 4 3" xfId="25676" xr:uid="{839C7201-AC23-4B7D-870F-132D5B6BCDFB}"/>
    <cellStyle name="40% - Accent6 4 2 2 4 3 2" xfId="25677" xr:uid="{5E816DCC-35F6-40F1-84F5-C1E2A67BB98C}"/>
    <cellStyle name="40% - Accent6 4 2 2 4 4" xfId="25678" xr:uid="{33DAA80C-E017-487E-80A8-B48D4963FBA6}"/>
    <cellStyle name="40% - Accent6 4 2 2 5" xfId="25679" xr:uid="{CA002705-7375-4974-9501-7311935D1B3B}"/>
    <cellStyle name="40% - Accent6 4 2 2 5 2" xfId="25680" xr:uid="{8290C08A-B3DA-4869-9765-64945B906DD1}"/>
    <cellStyle name="40% - Accent6 4 2 2 6" xfId="25681" xr:uid="{217A5D19-64AD-4312-9A77-8A37262B54F5}"/>
    <cellStyle name="40% - Accent6 4 2 2 6 2" xfId="25682" xr:uid="{F7978F11-8392-4795-A9F7-87BC7940E03B}"/>
    <cellStyle name="40% - Accent6 4 2 2 7" xfId="25683" xr:uid="{740E601E-4C94-4924-B979-5D456B70C744}"/>
    <cellStyle name="40% - Accent6 4 2 2 7 2" xfId="25684" xr:uid="{B6A86923-61AA-496E-A934-E619C2199635}"/>
    <cellStyle name="40% - Accent6 4 2 2 8" xfId="25685" xr:uid="{633BE694-183C-4CB3-AA0D-10C94C7C300B}"/>
    <cellStyle name="40% - Accent6 4 2 2 8 2" xfId="25686" xr:uid="{4EAF6D3D-0BC7-462C-AC13-A24C98B0C1C1}"/>
    <cellStyle name="40% - Accent6 4 2 2 9" xfId="25687" xr:uid="{F6B96B23-810B-4C14-A344-3587E720CB6E}"/>
    <cellStyle name="40% - Accent6 4 2 2 9 2" xfId="25688" xr:uid="{8A84B9C7-7126-43AB-BF1F-E356217A731B}"/>
    <cellStyle name="40% - Accent6 4 2 3" xfId="25689" xr:uid="{35608604-837F-4611-8E88-86F522727F4C}"/>
    <cellStyle name="40% - Accent6 4 2 3 2" xfId="25690" xr:uid="{5CA5E348-B376-42C4-B3EC-E237A849C036}"/>
    <cellStyle name="40% - Accent6 4 2 3 2 2" xfId="25691" xr:uid="{982EDBE0-F141-40FB-9588-8EDF8C0F606B}"/>
    <cellStyle name="40% - Accent6 4 2 3 2 2 2" xfId="25692" xr:uid="{B1C2742F-90CF-45B1-B370-59ADFE45B592}"/>
    <cellStyle name="40% - Accent6 4 2 3 2 2 2 2" xfId="25693" xr:uid="{6E526A57-4C4E-467A-98F3-EB88FED4A2AC}"/>
    <cellStyle name="40% - Accent6 4 2 3 2 2 3" xfId="25694" xr:uid="{3DE32F89-E509-438C-93DC-6ECE85DF207D}"/>
    <cellStyle name="40% - Accent6 4 2 3 2 2 3 2" xfId="25695" xr:uid="{652E3D00-9C53-49E4-B44D-995E8458A86C}"/>
    <cellStyle name="40% - Accent6 4 2 3 2 2 4" xfId="25696" xr:uid="{99F8C203-DA60-4046-A276-A945ADF1EE0E}"/>
    <cellStyle name="40% - Accent6 4 2 3 2 3" xfId="25697" xr:uid="{722A344B-777C-4DF6-B925-BF7BC5A44E45}"/>
    <cellStyle name="40% - Accent6 4 2 3 2 3 2" xfId="25698" xr:uid="{B962E406-36D8-416F-9894-59D36A265E01}"/>
    <cellStyle name="40% - Accent6 4 2 3 2 4" xfId="25699" xr:uid="{CD704EEF-D8CC-4B97-B086-9FCE30864296}"/>
    <cellStyle name="40% - Accent6 4 2 3 2 4 2" xfId="25700" xr:uid="{A1D2E56A-66D8-4EC8-957A-4F1BE753B935}"/>
    <cellStyle name="40% - Accent6 4 2 3 2 5" xfId="25701" xr:uid="{5C2C058B-5D39-4DF3-A9E5-3FBFD024D0AC}"/>
    <cellStyle name="40% - Accent6 4 2 3 2 5 2" xfId="25702" xr:uid="{8534A985-A667-47A7-A58E-CFF19D2DDA10}"/>
    <cellStyle name="40% - Accent6 4 2 3 2 6" xfId="25703" xr:uid="{E5E8B110-45B9-4A46-83E5-1EF5EB0C3D78}"/>
    <cellStyle name="40% - Accent6 4 2 3 3" xfId="25704" xr:uid="{66003244-1BC8-4218-8C11-32B77827470F}"/>
    <cellStyle name="40% - Accent6 4 2 3 3 2" xfId="25705" xr:uid="{FD4E7EFF-D3B4-42EA-AA00-E8EA1A6F4CEB}"/>
    <cellStyle name="40% - Accent6 4 2 3 3 2 2" xfId="25706" xr:uid="{A79B0F19-EBA4-41C3-B305-6E15403657DE}"/>
    <cellStyle name="40% - Accent6 4 2 3 3 2 2 2" xfId="25707" xr:uid="{BFD048BF-A20C-4F16-ACFF-544DF42C9B28}"/>
    <cellStyle name="40% - Accent6 4 2 3 3 2 3" xfId="25708" xr:uid="{301C73CA-40D1-4325-A00E-87C858E5E9A5}"/>
    <cellStyle name="40% - Accent6 4 2 3 3 2 3 2" xfId="25709" xr:uid="{9D9C0ACC-086A-4B0C-B125-B843229BEDA8}"/>
    <cellStyle name="40% - Accent6 4 2 3 3 2 4" xfId="25710" xr:uid="{A6D72F91-58AD-49B6-AF54-3BF6D42A8D08}"/>
    <cellStyle name="40% - Accent6 4 2 3 3 3" xfId="25711" xr:uid="{2F79CA12-3E31-4B2E-8493-FC8269F97491}"/>
    <cellStyle name="40% - Accent6 4 2 3 3 3 2" xfId="25712" xr:uid="{31D0BCB0-B5C5-4120-BB7D-54ADFF7D9064}"/>
    <cellStyle name="40% - Accent6 4 2 3 3 4" xfId="25713" xr:uid="{C9779022-6FE4-4134-B9DF-B01CD7B1E9E2}"/>
    <cellStyle name="40% - Accent6 4 2 3 3 4 2" xfId="25714" xr:uid="{2D2F9263-0390-456A-9230-9E026479D625}"/>
    <cellStyle name="40% - Accent6 4 2 3 3 5" xfId="25715" xr:uid="{7B5E7ED4-FC2B-4D5C-9A26-2BF3FD98158E}"/>
    <cellStyle name="40% - Accent6 4 2 3 3 5 2" xfId="25716" xr:uid="{6BAC9FC6-4F50-4B8D-9F7E-28AAF20198CE}"/>
    <cellStyle name="40% - Accent6 4 2 3 3 6" xfId="25717" xr:uid="{957A970C-5C28-48F9-8E9F-F0E5B510BEE0}"/>
    <cellStyle name="40% - Accent6 4 2 3 4" xfId="25718" xr:uid="{3B7DA25B-3489-4714-87FE-B568D2A7029D}"/>
    <cellStyle name="40% - Accent6 4 2 3 4 2" xfId="25719" xr:uid="{68A95FE7-FDFB-4CE6-9B05-F1060388B6D0}"/>
    <cellStyle name="40% - Accent6 4 2 3 4 2 2" xfId="25720" xr:uid="{66DB5003-1E7D-4152-9AA8-73C6D19697C8}"/>
    <cellStyle name="40% - Accent6 4 2 3 4 3" xfId="25721" xr:uid="{A547785E-01A3-4656-8626-127E7BA13891}"/>
    <cellStyle name="40% - Accent6 4 2 3 4 3 2" xfId="25722" xr:uid="{EF85157E-8AA2-474F-9998-B4492C58E242}"/>
    <cellStyle name="40% - Accent6 4 2 3 4 4" xfId="25723" xr:uid="{81D23F24-281D-44B7-B671-458515B7B791}"/>
    <cellStyle name="40% - Accent6 4 2 3 5" xfId="25724" xr:uid="{28B63908-E761-4F31-ADD5-074E9A1FEF7B}"/>
    <cellStyle name="40% - Accent6 4 2 3 5 2" xfId="25725" xr:uid="{081EFB71-DEE6-4271-8A19-1A2245433D6B}"/>
    <cellStyle name="40% - Accent6 4 2 3 6" xfId="25726" xr:uid="{8ECB52B3-7BA3-445F-9AFA-7F56606A4A45}"/>
    <cellStyle name="40% - Accent6 4 2 3 6 2" xfId="25727" xr:uid="{28488E62-FE6D-4FB3-A30C-22DDD63E1A2F}"/>
    <cellStyle name="40% - Accent6 4 2 3 7" xfId="25728" xr:uid="{2B0FD98E-4370-47BC-9013-8D909DC291CB}"/>
    <cellStyle name="40% - Accent6 4 2 3 7 2" xfId="25729" xr:uid="{5B310F54-A223-47F7-876F-633DEFE85045}"/>
    <cellStyle name="40% - Accent6 4 2 3 8" xfId="25730" xr:uid="{5A024D8C-C523-4C94-86BE-59C3C6572C00}"/>
    <cellStyle name="40% - Accent6 4 2 4" xfId="25731" xr:uid="{3CC4D917-5BD3-4E2A-AF8B-51130F2A859A}"/>
    <cellStyle name="40% - Accent6 4 2 4 2" xfId="25732" xr:uid="{AAC53025-5536-4047-B954-46E49B6AFE20}"/>
    <cellStyle name="40% - Accent6 4 2 4 2 2" xfId="25733" xr:uid="{EFCF2691-CA6E-4ED7-A4CF-A65FF212099C}"/>
    <cellStyle name="40% - Accent6 4 2 4 2 2 2" xfId="25734" xr:uid="{B5E6475B-3690-49C9-AD4A-FCD5CA788296}"/>
    <cellStyle name="40% - Accent6 4 2 4 2 3" xfId="25735" xr:uid="{0C2B8E60-44C4-4FCC-852F-41AB4C7F7F72}"/>
    <cellStyle name="40% - Accent6 4 2 4 2 3 2" xfId="25736" xr:uid="{4D524D55-4AE2-41E0-90FE-8A05D69B486C}"/>
    <cellStyle name="40% - Accent6 4 2 4 2 4" xfId="25737" xr:uid="{02E8376D-D48B-4B64-8C15-A2D8649F8DCE}"/>
    <cellStyle name="40% - Accent6 4 2 4 3" xfId="25738" xr:uid="{2F58CB66-6019-4F6F-A63E-067661C92874}"/>
    <cellStyle name="40% - Accent6 4 2 4 3 2" xfId="25739" xr:uid="{2669BC5E-DFAC-4C53-8B22-741D1F8D3310}"/>
    <cellStyle name="40% - Accent6 4 2 4 4" xfId="25740" xr:uid="{8C1CF795-4505-461F-B7D9-081A1A5CA737}"/>
    <cellStyle name="40% - Accent6 4 2 4 4 2" xfId="25741" xr:uid="{EA5A43A2-3554-4869-B5B3-ED1B72A63BB5}"/>
    <cellStyle name="40% - Accent6 4 2 4 5" xfId="25742" xr:uid="{1F9C5D1B-602D-4DD7-B9AE-12CABBE1F7F5}"/>
    <cellStyle name="40% - Accent6 4 2 4 5 2" xfId="25743" xr:uid="{228708E3-3F86-474F-9AC3-95B0667A03B4}"/>
    <cellStyle name="40% - Accent6 4 2 4 6" xfId="25744" xr:uid="{3540B818-702D-414E-BD37-B11995F52138}"/>
    <cellStyle name="40% - Accent6 4 2 5" xfId="25745" xr:uid="{42B81899-C09C-4C65-98AC-ABE669C128F6}"/>
    <cellStyle name="40% - Accent6 4 2 5 2" xfId="25746" xr:uid="{E9D1ADC7-082B-4088-8F8A-885A6306D7DF}"/>
    <cellStyle name="40% - Accent6 4 2 5 2 2" xfId="25747" xr:uid="{DE5D6A83-4AFA-4DA3-B31D-AEA0CC3F5FB8}"/>
    <cellStyle name="40% - Accent6 4 2 5 2 2 2" xfId="25748" xr:uid="{6BC7CBEA-1953-4715-96A7-CD99AA869935}"/>
    <cellStyle name="40% - Accent6 4 2 5 2 3" xfId="25749" xr:uid="{D8D97D01-4037-4D8C-AFC8-9A03009E88E8}"/>
    <cellStyle name="40% - Accent6 4 2 5 2 3 2" xfId="25750" xr:uid="{B0D2DD62-D996-4EC1-841B-F6281FE207A1}"/>
    <cellStyle name="40% - Accent6 4 2 5 2 4" xfId="25751" xr:uid="{4D03C282-EA7A-4058-94C3-D6105B2D9BA0}"/>
    <cellStyle name="40% - Accent6 4 2 5 3" xfId="25752" xr:uid="{4F799C90-35AF-43DB-95C6-F238999C6E37}"/>
    <cellStyle name="40% - Accent6 4 2 5 3 2" xfId="25753" xr:uid="{AC801814-D9B9-4254-9AF7-F7C3BC61C114}"/>
    <cellStyle name="40% - Accent6 4 2 5 4" xfId="25754" xr:uid="{6DF3D371-8270-46C6-86FC-013834D5F22F}"/>
    <cellStyle name="40% - Accent6 4 2 5 4 2" xfId="25755" xr:uid="{E70BBC77-7775-4466-B9FD-E06BCBBF07F9}"/>
    <cellStyle name="40% - Accent6 4 2 5 5" xfId="25756" xr:uid="{81515AC4-3FA9-4363-9922-969B9ABD27D4}"/>
    <cellStyle name="40% - Accent6 4 2 5 5 2" xfId="25757" xr:uid="{6EA19E2E-72C9-4A4F-B827-EC561E49424B}"/>
    <cellStyle name="40% - Accent6 4 2 5 6" xfId="25758" xr:uid="{8139A2C7-2CBD-410E-8E43-3E139BE68110}"/>
    <cellStyle name="40% - Accent6 4 2 6" xfId="25759" xr:uid="{2D3A023B-C888-4239-A159-45B065CDC21D}"/>
    <cellStyle name="40% - Accent6 4 2 6 2" xfId="25760" xr:uid="{D5D9B3E9-4EE2-485F-A81F-F5FB634D0CD4}"/>
    <cellStyle name="40% - Accent6 4 2 6 2 2" xfId="25761" xr:uid="{D55812AE-8A8A-4A56-8719-EE7D2E4A9339}"/>
    <cellStyle name="40% - Accent6 4 2 6 3" xfId="25762" xr:uid="{CC95C297-35EB-409C-9D8D-433E31C2F9D1}"/>
    <cellStyle name="40% - Accent6 4 2 6 3 2" xfId="25763" xr:uid="{54DA1AF8-6179-4589-9F91-B8FD62EC1BFE}"/>
    <cellStyle name="40% - Accent6 4 2 6 4" xfId="25764" xr:uid="{ECF38F82-15B8-4642-848B-CAC257735D15}"/>
    <cellStyle name="40% - Accent6 4 2 7" xfId="25765" xr:uid="{9BA2CA86-2BBF-4B19-B1D7-AEC8BF69632C}"/>
    <cellStyle name="40% - Accent6 4 2 7 2" xfId="25766" xr:uid="{2E646BFA-A98A-4DCA-80FB-0E216E5B9A4F}"/>
    <cellStyle name="40% - Accent6 4 2 8" xfId="25767" xr:uid="{F986D45B-ED9D-4758-85F5-B9F6F15327ED}"/>
    <cellStyle name="40% - Accent6 4 2 8 2" xfId="25768" xr:uid="{23249094-2AE5-4C77-813C-651B62837291}"/>
    <cellStyle name="40% - Accent6 4 2 9" xfId="25769" xr:uid="{B7DF1FBD-B3EC-4F85-A06A-00E694232D43}"/>
    <cellStyle name="40% - Accent6 4 2 9 2" xfId="25770" xr:uid="{546AAFC2-5C02-47CC-BA4D-27CFAE015F1A}"/>
    <cellStyle name="40% - Accent6 4 3" xfId="25771" xr:uid="{9BF09107-C45A-40BA-A305-901BFFADD873}"/>
    <cellStyle name="40% - Accent6 4 3 10" xfId="25772" xr:uid="{482C7F79-074C-40A2-8E8D-9B9C46FA5CA1}"/>
    <cellStyle name="40% - Accent6 4 3 11" xfId="25773" xr:uid="{0D7EC5DF-FE46-4ED4-B342-71E4A21C0ACA}"/>
    <cellStyle name="40% - Accent6 4 3 2" xfId="25774" xr:uid="{D5095BEF-028B-4BAD-9FE8-E7C2B86FD6E7}"/>
    <cellStyle name="40% - Accent6 4 3 2 2" xfId="25775" xr:uid="{E6A2FA82-4760-4FF9-9F5F-ED07106E0CA8}"/>
    <cellStyle name="40% - Accent6 4 3 2 2 2" xfId="25776" xr:uid="{20806914-0257-4F02-AA45-752B40931A09}"/>
    <cellStyle name="40% - Accent6 4 3 2 2 2 2" xfId="25777" xr:uid="{E1F87B09-FA66-47FF-8FC1-8AF6D8ED1366}"/>
    <cellStyle name="40% - Accent6 4 3 2 2 3" xfId="25778" xr:uid="{F7F1204B-2DA0-441F-A77A-149BC9A4C0C4}"/>
    <cellStyle name="40% - Accent6 4 3 2 2 3 2" xfId="25779" xr:uid="{2AAA9E41-569B-4C1B-8C7D-AA5B4DC496E5}"/>
    <cellStyle name="40% - Accent6 4 3 2 2 4" xfId="25780" xr:uid="{CBE240D1-3138-4C2E-8BB1-F1619C3BA6C5}"/>
    <cellStyle name="40% - Accent6 4 3 2 3" xfId="25781" xr:uid="{5FED4227-F8AA-4933-95B9-6A7651DDBF2D}"/>
    <cellStyle name="40% - Accent6 4 3 2 3 2" xfId="25782" xr:uid="{2F82B54B-0790-4678-B572-8D392EA85801}"/>
    <cellStyle name="40% - Accent6 4 3 2 4" xfId="25783" xr:uid="{D1D5561F-07D1-43B9-8C7C-24AF7ECCE9BA}"/>
    <cellStyle name="40% - Accent6 4 3 2 4 2" xfId="25784" xr:uid="{2A92AAB0-728E-4850-BEB6-DF8441863EDF}"/>
    <cellStyle name="40% - Accent6 4 3 2 5" xfId="25785" xr:uid="{9B9EB2C7-C02A-46A3-90B3-181C3DD7C348}"/>
    <cellStyle name="40% - Accent6 4 3 2 5 2" xfId="25786" xr:uid="{0ABE0D19-7A94-43DD-9730-1672EE937308}"/>
    <cellStyle name="40% - Accent6 4 3 2 6" xfId="25787" xr:uid="{9993C22E-FDE1-4DA8-81AC-68BC61A02BC7}"/>
    <cellStyle name="40% - Accent6 4 3 2 6 2" xfId="25788" xr:uid="{C8FEDDBC-E047-4E64-9089-07A283F3D91D}"/>
    <cellStyle name="40% - Accent6 4 3 2 7" xfId="25789" xr:uid="{1DDCCA8F-E613-4469-A276-A5F240A04469}"/>
    <cellStyle name="40% - Accent6 4 3 2 7 2" xfId="25790" xr:uid="{BE062833-210F-47A3-8E5B-613DB538191B}"/>
    <cellStyle name="40% - Accent6 4 3 2 8" xfId="25791" xr:uid="{58DF8123-652A-4D42-A369-8F5E21F21825}"/>
    <cellStyle name="40% - Accent6 4 3 3" xfId="25792" xr:uid="{93260108-9A15-40D4-8279-E17CFD121180}"/>
    <cellStyle name="40% - Accent6 4 3 3 2" xfId="25793" xr:uid="{5229D2E2-5B14-455D-817F-4DACDE2905DC}"/>
    <cellStyle name="40% - Accent6 4 3 3 2 2" xfId="25794" xr:uid="{D3BF9674-268A-4D74-8677-9D7CECC35642}"/>
    <cellStyle name="40% - Accent6 4 3 3 2 2 2" xfId="25795" xr:uid="{4C0C57B9-9981-46E9-B762-1FBECA59F38D}"/>
    <cellStyle name="40% - Accent6 4 3 3 2 3" xfId="25796" xr:uid="{95347439-A0DC-49C1-A599-222DF89EBC0F}"/>
    <cellStyle name="40% - Accent6 4 3 3 2 3 2" xfId="25797" xr:uid="{74C7744F-EAC0-4808-8362-8E05F4A53232}"/>
    <cellStyle name="40% - Accent6 4 3 3 2 4" xfId="25798" xr:uid="{FF607286-5EA8-47FB-9111-99F9FDC6B6D2}"/>
    <cellStyle name="40% - Accent6 4 3 3 3" xfId="25799" xr:uid="{10FEAF8C-FA1B-408B-89EF-6A474EB0F955}"/>
    <cellStyle name="40% - Accent6 4 3 3 3 2" xfId="25800" xr:uid="{DE79C2FE-9CDC-4080-B9D4-2C2F6CFDCD89}"/>
    <cellStyle name="40% - Accent6 4 3 3 4" xfId="25801" xr:uid="{741511BD-A0A0-4FC5-96FD-E34055F2ADA4}"/>
    <cellStyle name="40% - Accent6 4 3 3 4 2" xfId="25802" xr:uid="{4BE5F1D1-2C7A-4501-8952-5C92E24F443E}"/>
    <cellStyle name="40% - Accent6 4 3 3 5" xfId="25803" xr:uid="{57CABFCE-43DE-4D8E-8DF6-994699813DEB}"/>
    <cellStyle name="40% - Accent6 4 3 3 5 2" xfId="25804" xr:uid="{118895ED-25EB-4DAF-8D10-60FC4EB748EA}"/>
    <cellStyle name="40% - Accent6 4 3 3 6" xfId="25805" xr:uid="{2FBA5D0E-3BA8-4070-8CB9-DE7EF2B228C7}"/>
    <cellStyle name="40% - Accent6 4 3 4" xfId="25806" xr:uid="{C00C4B96-E7E2-481F-9BAE-1B20B25A234E}"/>
    <cellStyle name="40% - Accent6 4 3 4 2" xfId="25807" xr:uid="{DFCDC069-F8B7-43F4-9B42-26F7EB45A461}"/>
    <cellStyle name="40% - Accent6 4 3 4 2 2" xfId="25808" xr:uid="{80A4AE78-533F-4B63-B40F-838C564CC54B}"/>
    <cellStyle name="40% - Accent6 4 3 4 3" xfId="25809" xr:uid="{697E3643-082B-4C38-95D6-1E495EACE139}"/>
    <cellStyle name="40% - Accent6 4 3 4 3 2" xfId="25810" xr:uid="{6503C6DF-A0EE-4DA9-887D-828EF2568B16}"/>
    <cellStyle name="40% - Accent6 4 3 4 4" xfId="25811" xr:uid="{01884393-A140-435B-A5C0-FEB823FD2FC3}"/>
    <cellStyle name="40% - Accent6 4 3 5" xfId="25812" xr:uid="{3521DE11-A504-420F-99E4-9120989A3463}"/>
    <cellStyle name="40% - Accent6 4 3 5 2" xfId="25813" xr:uid="{1FBF33A6-FC99-4D18-A1F3-4DE703972C7A}"/>
    <cellStyle name="40% - Accent6 4 3 6" xfId="25814" xr:uid="{5359D06D-3223-4DA3-97F1-592A3EE82BD5}"/>
    <cellStyle name="40% - Accent6 4 3 6 2" xfId="25815" xr:uid="{8F7EC1FF-F76B-43CF-884A-A5587E3E07B7}"/>
    <cellStyle name="40% - Accent6 4 3 7" xfId="25816" xr:uid="{7D4B4273-2B48-49D1-82E1-3F4110E59FA0}"/>
    <cellStyle name="40% - Accent6 4 3 7 2" xfId="25817" xr:uid="{5AB65DB7-66CE-4705-A8EF-59296E137148}"/>
    <cellStyle name="40% - Accent6 4 3 8" xfId="25818" xr:uid="{F87CB47C-217F-42A2-96EF-DC051EA21C88}"/>
    <cellStyle name="40% - Accent6 4 3 8 2" xfId="25819" xr:uid="{823F2FF9-06AB-437D-8495-2DD17B0FA4B7}"/>
    <cellStyle name="40% - Accent6 4 3 9" xfId="25820" xr:uid="{D8577BA2-9CED-491F-98CB-2876E1332A94}"/>
    <cellStyle name="40% - Accent6 4 3 9 2" xfId="25821" xr:uid="{8ED4E0AE-6E75-4BFE-8EF3-9937F9EF30A8}"/>
    <cellStyle name="40% - Accent6 4 4" xfId="25822" xr:uid="{0709B95F-8D84-4216-959C-8AEBD28E7DD9}"/>
    <cellStyle name="40% - Accent6 4 4 10" xfId="25823" xr:uid="{6F7A55B5-F3A6-49A7-986C-E7BA143D9262}"/>
    <cellStyle name="40% - Accent6 4 4 2" xfId="25824" xr:uid="{F77A0245-024B-49E5-A31B-531AE4BAE258}"/>
    <cellStyle name="40% - Accent6 4 4 2 2" xfId="25825" xr:uid="{91BD2357-D9D2-45F8-BB15-FB931D8C08FA}"/>
    <cellStyle name="40% - Accent6 4 4 2 2 2" xfId="25826" xr:uid="{D35BCDAE-D0FB-4D58-8F65-48F3938419EC}"/>
    <cellStyle name="40% - Accent6 4 4 2 2 2 2" xfId="25827" xr:uid="{697D3ADF-98B5-45EB-9483-CD47020CD576}"/>
    <cellStyle name="40% - Accent6 4 4 2 2 3" xfId="25828" xr:uid="{928FE170-C5E9-4A95-8BFE-06E6769F2F4E}"/>
    <cellStyle name="40% - Accent6 4 4 2 2 3 2" xfId="25829" xr:uid="{231B9F79-6707-485F-A3E4-C569EAE6F236}"/>
    <cellStyle name="40% - Accent6 4 4 2 2 4" xfId="25830" xr:uid="{78F5B171-DE5A-434F-9EA1-1E7137DE8304}"/>
    <cellStyle name="40% - Accent6 4 4 2 3" xfId="25831" xr:uid="{587F620B-B10F-4578-B7E3-11DBED5E84A3}"/>
    <cellStyle name="40% - Accent6 4 4 2 3 2" xfId="25832" xr:uid="{A6E5506B-EC35-49A1-B561-0F8EFE07CB6F}"/>
    <cellStyle name="40% - Accent6 4 4 2 4" xfId="25833" xr:uid="{7A6D9F87-FA0D-47A6-B693-3CF308FDC91A}"/>
    <cellStyle name="40% - Accent6 4 4 2 4 2" xfId="25834" xr:uid="{37597A59-14F9-4926-AC01-38B8A72BF1B2}"/>
    <cellStyle name="40% - Accent6 4 4 2 5" xfId="25835" xr:uid="{8EECBDA5-3F71-493D-895F-1624B9B0AB7C}"/>
    <cellStyle name="40% - Accent6 4 4 2 5 2" xfId="25836" xr:uid="{35DA73F4-9EB1-4421-9E1F-000BE9072D6C}"/>
    <cellStyle name="40% - Accent6 4 4 2 6" xfId="25837" xr:uid="{25D58F8C-FE25-4F39-ADF3-00480966E815}"/>
    <cellStyle name="40% - Accent6 4 4 3" xfId="25838" xr:uid="{84208D75-0BF4-40A3-AF9C-C13DD4A77AFF}"/>
    <cellStyle name="40% - Accent6 4 4 3 2" xfId="25839" xr:uid="{82BF1266-2CD9-4A4E-9B81-F302DFF2CAE5}"/>
    <cellStyle name="40% - Accent6 4 4 3 2 2" xfId="25840" xr:uid="{1F682EA2-D12F-4257-92F4-F619D98CAFEC}"/>
    <cellStyle name="40% - Accent6 4 4 3 2 2 2" xfId="25841" xr:uid="{D6B468EA-76FD-43C6-B127-AC639B7A77B9}"/>
    <cellStyle name="40% - Accent6 4 4 3 2 3" xfId="25842" xr:uid="{78179F67-209A-4925-B10A-0022691D8AE1}"/>
    <cellStyle name="40% - Accent6 4 4 3 2 3 2" xfId="25843" xr:uid="{E1359C5B-5EC0-49E2-A5A8-6D7068FD20BD}"/>
    <cellStyle name="40% - Accent6 4 4 3 2 4" xfId="25844" xr:uid="{6CB6B4FD-8C6F-48B5-891D-20E39E2D9FE5}"/>
    <cellStyle name="40% - Accent6 4 4 3 3" xfId="25845" xr:uid="{FCC53B87-D9E8-453E-B558-8FE299762755}"/>
    <cellStyle name="40% - Accent6 4 4 3 3 2" xfId="25846" xr:uid="{DFCB3094-2974-434A-8091-DBD21501A4DC}"/>
    <cellStyle name="40% - Accent6 4 4 3 4" xfId="25847" xr:uid="{6ED91C9A-293D-4398-975F-1056D9972F88}"/>
    <cellStyle name="40% - Accent6 4 4 3 4 2" xfId="25848" xr:uid="{89B27B39-EFDA-419D-88A7-4D96705337B2}"/>
    <cellStyle name="40% - Accent6 4 4 3 5" xfId="25849" xr:uid="{CCC6EDEC-30E3-4EC1-87D6-2C829826EEF5}"/>
    <cellStyle name="40% - Accent6 4 4 3 5 2" xfId="25850" xr:uid="{58F7AEA5-BEDD-4B22-BFCB-52822209EF64}"/>
    <cellStyle name="40% - Accent6 4 4 3 6" xfId="25851" xr:uid="{D53CB939-A1AE-4546-9C22-2C10AE2431AB}"/>
    <cellStyle name="40% - Accent6 4 4 4" xfId="25852" xr:uid="{5282BB05-16A0-4198-821C-CC18D95CEA52}"/>
    <cellStyle name="40% - Accent6 4 4 4 2" xfId="25853" xr:uid="{BFAC4F12-45AF-4AFC-AA2B-44897E8594F7}"/>
    <cellStyle name="40% - Accent6 4 4 4 2 2" xfId="25854" xr:uid="{8B1FE0B7-C8E1-4527-9527-F74C18706B56}"/>
    <cellStyle name="40% - Accent6 4 4 4 3" xfId="25855" xr:uid="{D4DB1A33-8EB6-4DA1-B7F9-7CFD1F9236C9}"/>
    <cellStyle name="40% - Accent6 4 4 4 3 2" xfId="25856" xr:uid="{B3AFB96A-086A-4DD1-923C-F6556B9997AE}"/>
    <cellStyle name="40% - Accent6 4 4 4 4" xfId="25857" xr:uid="{2D579B37-1D81-43F1-9FA7-A24DA5BD2801}"/>
    <cellStyle name="40% - Accent6 4 4 5" xfId="25858" xr:uid="{97FCDF20-7A30-4E05-8B06-25B174F21D88}"/>
    <cellStyle name="40% - Accent6 4 4 5 2" xfId="25859" xr:uid="{A88F479E-9EA8-4F39-AB1E-A8C509624314}"/>
    <cellStyle name="40% - Accent6 4 4 6" xfId="25860" xr:uid="{F41EE37C-4011-41DD-AF3B-F5E98230FF2B}"/>
    <cellStyle name="40% - Accent6 4 4 6 2" xfId="25861" xr:uid="{7D2E5C10-1324-47BC-BB15-D563A4E376F7}"/>
    <cellStyle name="40% - Accent6 4 4 7" xfId="25862" xr:uid="{1F17875F-2C00-4D07-AD95-BE4FCBD07003}"/>
    <cellStyle name="40% - Accent6 4 4 7 2" xfId="25863" xr:uid="{94486CEE-36DB-4B35-82D5-EE8C18038B82}"/>
    <cellStyle name="40% - Accent6 4 4 8" xfId="25864" xr:uid="{371F5AB2-23D0-4254-B09E-98B8353736EE}"/>
    <cellStyle name="40% - Accent6 4 4 8 2" xfId="25865" xr:uid="{CEA57C90-59DE-4FF2-A965-BAFEEC26CE62}"/>
    <cellStyle name="40% - Accent6 4 4 9" xfId="25866" xr:uid="{6B598212-4473-44AC-A51C-6B3DD55E8D85}"/>
    <cellStyle name="40% - Accent6 4 4 9 2" xfId="25867" xr:uid="{9E8224E4-0637-4409-A11B-4E198BCF0BF7}"/>
    <cellStyle name="40% - Accent6 4 5" xfId="25868" xr:uid="{2AD5D0F1-F242-4041-84BC-F6228BE9EF11}"/>
    <cellStyle name="40% - Accent6 4 5 2" xfId="25869" xr:uid="{622C6631-5176-41F3-897D-4B38F763FA17}"/>
    <cellStyle name="40% - Accent6 4 5 2 2" xfId="25870" xr:uid="{10105C02-0731-4F01-B294-92973B01EF4F}"/>
    <cellStyle name="40% - Accent6 4 5 2 2 2" xfId="25871" xr:uid="{C1FDE6FE-672D-4D6C-AB0F-1888AD9555EB}"/>
    <cellStyle name="40% - Accent6 4 5 2 2 2 2" xfId="25872" xr:uid="{F04692EE-F29B-4357-8156-D60CD248D624}"/>
    <cellStyle name="40% - Accent6 4 5 2 2 3" xfId="25873" xr:uid="{C91D0EA9-3F81-4627-890F-772675B036AD}"/>
    <cellStyle name="40% - Accent6 4 5 2 2 3 2" xfId="25874" xr:uid="{BF740211-33E2-4734-88E8-BA2177810285}"/>
    <cellStyle name="40% - Accent6 4 5 2 2 4" xfId="25875" xr:uid="{D9FDD6D1-3789-4756-8D04-FB278AC94859}"/>
    <cellStyle name="40% - Accent6 4 5 2 3" xfId="25876" xr:uid="{6075CED5-624A-4C7F-B182-C635EB7993A6}"/>
    <cellStyle name="40% - Accent6 4 5 2 3 2" xfId="25877" xr:uid="{77181A0E-DA28-47D0-977E-D4F2A537329A}"/>
    <cellStyle name="40% - Accent6 4 5 2 4" xfId="25878" xr:uid="{D5CB47D6-8372-4206-9D0A-CDD9152CAB16}"/>
    <cellStyle name="40% - Accent6 4 5 2 4 2" xfId="25879" xr:uid="{86005BF2-13BB-40A7-A45F-AD412ECE8555}"/>
    <cellStyle name="40% - Accent6 4 5 2 5" xfId="25880" xr:uid="{383BD0BC-E59D-4C98-8FC8-78B619439111}"/>
    <cellStyle name="40% - Accent6 4 5 2 5 2" xfId="25881" xr:uid="{7E30E8CB-3D36-4457-AC97-CFD270E4C099}"/>
    <cellStyle name="40% - Accent6 4 5 2 6" xfId="25882" xr:uid="{988A4535-FAE5-4CDD-8B82-4B1574B23652}"/>
    <cellStyle name="40% - Accent6 4 5 3" xfId="25883" xr:uid="{94B3D9D2-45CF-40CE-A062-D4032FDBAD8D}"/>
    <cellStyle name="40% - Accent6 4 5 3 2" xfId="25884" xr:uid="{C29BF232-A25F-49B9-AF7F-A04AE7450394}"/>
    <cellStyle name="40% - Accent6 4 5 3 2 2" xfId="25885" xr:uid="{338053D1-8BF3-4AED-B93F-945CA7A27B95}"/>
    <cellStyle name="40% - Accent6 4 5 3 2 2 2" xfId="25886" xr:uid="{6916FFEC-DB50-4924-8A37-3FC49F603FE6}"/>
    <cellStyle name="40% - Accent6 4 5 3 2 3" xfId="25887" xr:uid="{F7D67844-8DF1-4D06-9CC1-6C4BC71BCC72}"/>
    <cellStyle name="40% - Accent6 4 5 3 2 3 2" xfId="25888" xr:uid="{93B41C06-64FA-4011-9935-773A97F8AF8E}"/>
    <cellStyle name="40% - Accent6 4 5 3 2 4" xfId="25889" xr:uid="{45A7BAD8-4407-4DE3-85BD-F63BB0A3D7A0}"/>
    <cellStyle name="40% - Accent6 4 5 3 3" xfId="25890" xr:uid="{D7A7AB8A-9997-4714-8098-90711CE6EE1D}"/>
    <cellStyle name="40% - Accent6 4 5 3 3 2" xfId="25891" xr:uid="{104A2C16-6C5B-4BD8-BF43-C43028A48EFD}"/>
    <cellStyle name="40% - Accent6 4 5 3 4" xfId="25892" xr:uid="{DF2D96ED-6A36-4377-A471-11B3943AB0C9}"/>
    <cellStyle name="40% - Accent6 4 5 3 4 2" xfId="25893" xr:uid="{74524134-D70D-4D2F-9830-1AC7469192CF}"/>
    <cellStyle name="40% - Accent6 4 5 3 5" xfId="25894" xr:uid="{01740ACD-230E-4BB0-A0BC-1926193E7710}"/>
    <cellStyle name="40% - Accent6 4 5 3 5 2" xfId="25895" xr:uid="{95B875D2-A241-4B24-A8F6-D99EC0D1F791}"/>
    <cellStyle name="40% - Accent6 4 5 3 6" xfId="25896" xr:uid="{AC41DC82-3FE1-4884-A624-F23448B083EC}"/>
    <cellStyle name="40% - Accent6 4 5 4" xfId="25897" xr:uid="{6C075143-B4F1-40BA-8202-1BD3698A48C6}"/>
    <cellStyle name="40% - Accent6 4 5 4 2" xfId="25898" xr:uid="{6E8BBFB4-14E3-47D2-ABA0-268D79B545F6}"/>
    <cellStyle name="40% - Accent6 4 5 4 2 2" xfId="25899" xr:uid="{2B25DA51-1C7C-4550-A135-0BD10C6A63E3}"/>
    <cellStyle name="40% - Accent6 4 5 4 3" xfId="25900" xr:uid="{8BEE9B55-239B-4A3E-8455-3381CF395FD7}"/>
    <cellStyle name="40% - Accent6 4 5 4 3 2" xfId="25901" xr:uid="{E7ECDC10-5C82-4580-B122-6B9A5E8F97E4}"/>
    <cellStyle name="40% - Accent6 4 5 4 4" xfId="25902" xr:uid="{CDE9FC20-F99A-4BA7-AF71-47F4551591AB}"/>
    <cellStyle name="40% - Accent6 4 5 5" xfId="25903" xr:uid="{48A782DE-FFF3-4887-89D7-C2CE859E74FA}"/>
    <cellStyle name="40% - Accent6 4 5 5 2" xfId="25904" xr:uid="{32C70150-AB0A-42D4-AE7A-2137AF5A48A4}"/>
    <cellStyle name="40% - Accent6 4 5 6" xfId="25905" xr:uid="{C7B0EC50-EBCD-4146-9237-99D0FEE65410}"/>
    <cellStyle name="40% - Accent6 4 5 6 2" xfId="25906" xr:uid="{ADA1C963-10C4-4DD0-ADAF-5B91722806A6}"/>
    <cellStyle name="40% - Accent6 4 5 7" xfId="25907" xr:uid="{E9F0CDA0-6E9C-4CC8-96A5-D40CD713C835}"/>
    <cellStyle name="40% - Accent6 4 5 7 2" xfId="25908" xr:uid="{CC490452-CC8A-4711-9920-ED17E3C65F05}"/>
    <cellStyle name="40% - Accent6 4 5 8" xfId="25909" xr:uid="{083EDAC0-B2AC-4D0C-971E-F924F86E8375}"/>
    <cellStyle name="40% - Accent6 4 6" xfId="25910" xr:uid="{EBE2951C-FDB0-4BFA-A877-10DA4772B875}"/>
    <cellStyle name="40% - Accent6 4 6 2" xfId="25911" xr:uid="{A41E133B-7CE1-4B8D-8627-2518B20F0D0F}"/>
    <cellStyle name="40% - Accent6 4 6 2 2" xfId="25912" xr:uid="{3E99C5B2-221C-4DB0-84EA-F8D88CA5E2AC}"/>
    <cellStyle name="40% - Accent6 4 6 2 2 2" xfId="25913" xr:uid="{8ABF25CF-1B98-4EEE-A998-8ACD43B0C260}"/>
    <cellStyle name="40% - Accent6 4 6 2 3" xfId="25914" xr:uid="{9EC04C09-4454-471F-A871-5A93ED27B925}"/>
    <cellStyle name="40% - Accent6 4 6 2 3 2" xfId="25915" xr:uid="{E5EDF5CE-4BCE-4D6F-A1B4-11B08F8A934D}"/>
    <cellStyle name="40% - Accent6 4 6 2 4" xfId="25916" xr:uid="{E87DE605-1CF8-4271-8BDB-6EE4BB4FB165}"/>
    <cellStyle name="40% - Accent6 4 6 3" xfId="25917" xr:uid="{DC5FDD0E-9E22-4A43-8BEB-B8DC7846CF8F}"/>
    <cellStyle name="40% - Accent6 4 6 3 2" xfId="25918" xr:uid="{276AA6FD-CCBB-46F5-90D4-14A1E978A680}"/>
    <cellStyle name="40% - Accent6 4 6 4" xfId="25919" xr:uid="{69D79FEA-79E5-427C-8F79-FF45476BB658}"/>
    <cellStyle name="40% - Accent6 4 6 4 2" xfId="25920" xr:uid="{DB6D3953-1358-45F5-B04A-93E55276FCF7}"/>
    <cellStyle name="40% - Accent6 4 6 5" xfId="25921" xr:uid="{77FC4AE1-CAFA-41AD-BFE1-53CCCCB927DD}"/>
    <cellStyle name="40% - Accent6 4 6 5 2" xfId="25922" xr:uid="{5E46561F-634B-4DB1-AA62-A98509B1DEF4}"/>
    <cellStyle name="40% - Accent6 4 6 6" xfId="25923" xr:uid="{1B3D21DB-8BA7-4B61-BCC5-B962767A19FD}"/>
    <cellStyle name="40% - Accent6 4 7" xfId="25924" xr:uid="{D2D5999E-3440-4B7A-841B-18ECA61D55EB}"/>
    <cellStyle name="40% - Accent6 4 7 2" xfId="25925" xr:uid="{942A8B24-05CB-47F4-9C50-43EC82A5D39C}"/>
    <cellStyle name="40% - Accent6 4 7 2 2" xfId="25926" xr:uid="{54536472-2B8F-4F98-A82E-BB1E3DFF7CC4}"/>
    <cellStyle name="40% - Accent6 4 7 2 2 2" xfId="25927" xr:uid="{5FE9D99F-7737-4806-91C2-E3E5E84BB0C3}"/>
    <cellStyle name="40% - Accent6 4 7 2 3" xfId="25928" xr:uid="{CF7E61CC-676A-422D-8BD6-D84306C512CB}"/>
    <cellStyle name="40% - Accent6 4 7 2 3 2" xfId="25929" xr:uid="{8CE3974B-AA23-470E-8E29-7115090D0199}"/>
    <cellStyle name="40% - Accent6 4 7 2 4" xfId="25930" xr:uid="{3D766AAF-D5E4-4590-B9FE-A333D49A8D24}"/>
    <cellStyle name="40% - Accent6 4 7 3" xfId="25931" xr:uid="{E27F81DE-05E9-4116-B930-8F035E9B001B}"/>
    <cellStyle name="40% - Accent6 4 7 3 2" xfId="25932" xr:uid="{AA5BDECB-5049-42A1-99EF-94BFA75ABAFE}"/>
    <cellStyle name="40% - Accent6 4 7 4" xfId="25933" xr:uid="{D9A3264B-CFC0-4906-B6AC-72BD95E8A4BC}"/>
    <cellStyle name="40% - Accent6 4 7 4 2" xfId="25934" xr:uid="{0E7F40C4-45CA-47CF-8D9E-C817521275AC}"/>
    <cellStyle name="40% - Accent6 4 7 5" xfId="25935" xr:uid="{402382C3-AE2F-4A06-B375-59E6D32BE994}"/>
    <cellStyle name="40% - Accent6 4 7 5 2" xfId="25936" xr:uid="{F001816A-7585-4F57-A7FA-952020FB9FB5}"/>
    <cellStyle name="40% - Accent6 4 7 6" xfId="25937" xr:uid="{3321AE5E-06DB-46E3-8C24-C54911B90CC0}"/>
    <cellStyle name="40% - Accent6 4 8" xfId="25938" xr:uid="{A6CA32AA-2003-4365-BAA8-CCEEE03D0307}"/>
    <cellStyle name="40% - Accent6 4 8 2" xfId="25939" xr:uid="{B2503489-88B0-4B29-827B-DC5B8D92A3A8}"/>
    <cellStyle name="40% - Accent6 4 8 2 2" xfId="25940" xr:uid="{458CB74A-8FAE-4F3A-9DE9-97251147119A}"/>
    <cellStyle name="40% - Accent6 4 8 3" xfId="25941" xr:uid="{C47CC5F0-2046-4B4A-BC65-80E7EDC6F357}"/>
    <cellStyle name="40% - Accent6 4 8 3 2" xfId="25942" xr:uid="{F9B7D0AF-D7C9-4FF4-90B0-0A5D2F0C6CE2}"/>
    <cellStyle name="40% - Accent6 4 8 4" xfId="25943" xr:uid="{C7FF187B-8444-416C-AF43-3F35EAE501AA}"/>
    <cellStyle name="40% - Accent6 4 9" xfId="25944" xr:uid="{09B56E30-A112-4A96-9EB5-69E3EA31EF61}"/>
    <cellStyle name="40% - Accent6 4 9 2" xfId="25945" xr:uid="{8711FC5F-CB1D-4E7B-95A2-EC96274B64B5}"/>
    <cellStyle name="40% - Accent6 5" xfId="25946" xr:uid="{FA0ECBDE-E27C-44EF-A2E3-DE8F397DC493}"/>
    <cellStyle name="40% - Accent6 5 10" xfId="25947" xr:uid="{0205BB92-DD45-478E-B317-AF8FD9C8FC89}"/>
    <cellStyle name="40% - Accent6 5 10 2" xfId="25948" xr:uid="{D6616200-8F1C-430C-8F0C-A31CF53437E3}"/>
    <cellStyle name="40% - Accent6 5 11" xfId="25949" xr:uid="{B2F8B212-A621-4AD7-8796-ABBC5B33C184}"/>
    <cellStyle name="40% - Accent6 5 11 2" xfId="25950" xr:uid="{15F1B4B4-8D7A-4A6B-928F-8B83B90F3CA7}"/>
    <cellStyle name="40% - Accent6 5 12" xfId="25951" xr:uid="{0E4FA970-CCCA-4D3C-89FC-70DA2FB6D6DF}"/>
    <cellStyle name="40% - Accent6 5 12 2" xfId="25952" xr:uid="{5841FBEA-8F7D-4336-84F9-7F9EC399668B}"/>
    <cellStyle name="40% - Accent6 5 13" xfId="25953" xr:uid="{ECDC0B20-4EA1-4BA0-A2D9-2D0E52D4313B}"/>
    <cellStyle name="40% - Accent6 5 13 2" xfId="25954" xr:uid="{CF853257-6A63-4147-A17F-FC296C50934A}"/>
    <cellStyle name="40% - Accent6 5 14" xfId="25955" xr:uid="{F5F3E096-C156-4FA0-B43C-EB50F730673D}"/>
    <cellStyle name="40% - Accent6 5 15" xfId="25956" xr:uid="{BD33CF55-B5E9-41F7-B212-69E351A7A721}"/>
    <cellStyle name="40% - Accent6 5 2" xfId="25957" xr:uid="{04EA0E84-7075-4259-8CF8-CA360DA179D3}"/>
    <cellStyle name="40% - Accent6 5 2 10" xfId="25958" xr:uid="{CFC38134-3152-4910-8888-154F6EC70097}"/>
    <cellStyle name="40% - Accent6 5 2 10 2" xfId="25959" xr:uid="{8CD547DE-B8B7-45E8-9072-76610824ED1F}"/>
    <cellStyle name="40% - Accent6 5 2 11" xfId="25960" xr:uid="{827054A4-2A06-4BCB-AA00-A80EE9046C8E}"/>
    <cellStyle name="40% - Accent6 5 2 11 2" xfId="25961" xr:uid="{4A3944F5-AB1B-455B-B755-40EB85BEA690}"/>
    <cellStyle name="40% - Accent6 5 2 12" xfId="25962" xr:uid="{7F8DAAC2-2F64-489B-BC4D-498DCFD7E4E2}"/>
    <cellStyle name="40% - Accent6 5 2 13" xfId="25963" xr:uid="{2470F2AB-A051-471D-921D-AFA4B7DC6476}"/>
    <cellStyle name="40% - Accent6 5 2 2" xfId="25964" xr:uid="{C3EF4059-B621-4D26-8BFA-7FEADA435F3D}"/>
    <cellStyle name="40% - Accent6 5 2 2 10" xfId="25965" xr:uid="{49FDC9A1-5F60-476B-83DF-08A8F926B43B}"/>
    <cellStyle name="40% - Accent6 5 2 2 11" xfId="25966" xr:uid="{214F62B3-2F1E-474C-8F1F-2831ED0E289F}"/>
    <cellStyle name="40% - Accent6 5 2 2 2" xfId="25967" xr:uid="{EB816448-8837-437C-974A-E12334C53751}"/>
    <cellStyle name="40% - Accent6 5 2 2 2 2" xfId="25968" xr:uid="{A5A2C364-F348-4F65-BB83-D8CEFF4837F4}"/>
    <cellStyle name="40% - Accent6 5 2 2 2 2 2" xfId="25969" xr:uid="{ABB31C8D-2B82-4325-8F0C-25910B373C00}"/>
    <cellStyle name="40% - Accent6 5 2 2 2 2 2 2" xfId="25970" xr:uid="{D40EAAD7-B6CA-4DDB-B38F-3477E855DB53}"/>
    <cellStyle name="40% - Accent6 5 2 2 2 2 3" xfId="25971" xr:uid="{C220B330-D898-433F-B065-A719A52150F1}"/>
    <cellStyle name="40% - Accent6 5 2 2 2 2 3 2" xfId="25972" xr:uid="{6A323631-69AD-452D-A757-65995656DDAB}"/>
    <cellStyle name="40% - Accent6 5 2 2 2 2 4" xfId="25973" xr:uid="{7C6D9503-9B8A-4D57-A2F6-42913D6FB97F}"/>
    <cellStyle name="40% - Accent6 5 2 2 2 3" xfId="25974" xr:uid="{A99BAC26-7415-4BEC-A5B0-B49E38886606}"/>
    <cellStyle name="40% - Accent6 5 2 2 2 3 2" xfId="25975" xr:uid="{2E48DF4B-0DB8-420F-8A18-AB8DA7501AE3}"/>
    <cellStyle name="40% - Accent6 5 2 2 2 4" xfId="25976" xr:uid="{A722C6A3-DEDF-4595-BBF4-C6EE09B8007C}"/>
    <cellStyle name="40% - Accent6 5 2 2 2 4 2" xfId="25977" xr:uid="{3F2BD8DA-64C1-4EE6-A352-0DF76E224A29}"/>
    <cellStyle name="40% - Accent6 5 2 2 2 5" xfId="25978" xr:uid="{4CB8FA6F-89CC-4538-A8C0-A4DE0B50DDAF}"/>
    <cellStyle name="40% - Accent6 5 2 2 2 5 2" xfId="25979" xr:uid="{843931AE-0471-4A57-B483-45018F15C0FF}"/>
    <cellStyle name="40% - Accent6 5 2 2 2 6" xfId="25980" xr:uid="{09F62BC9-787A-4A22-8B60-9D080668F634}"/>
    <cellStyle name="40% - Accent6 5 2 2 3" xfId="25981" xr:uid="{90C2BEA5-B85E-4BD5-A972-24B3A3513739}"/>
    <cellStyle name="40% - Accent6 5 2 2 3 2" xfId="25982" xr:uid="{00B06EDC-F0AA-4117-B569-E759709EDED2}"/>
    <cellStyle name="40% - Accent6 5 2 2 3 2 2" xfId="25983" xr:uid="{657E14E7-717D-4214-9C4D-871E61D03636}"/>
    <cellStyle name="40% - Accent6 5 2 2 3 2 2 2" xfId="25984" xr:uid="{8820F03E-637C-4F0F-B0DA-F7A1B3A3F8CC}"/>
    <cellStyle name="40% - Accent6 5 2 2 3 2 3" xfId="25985" xr:uid="{2E4EA3B5-E754-4A43-AFF4-3CF235B086D3}"/>
    <cellStyle name="40% - Accent6 5 2 2 3 2 3 2" xfId="25986" xr:uid="{A627F604-0956-46AB-9A0F-BBCDAB551ACF}"/>
    <cellStyle name="40% - Accent6 5 2 2 3 2 4" xfId="25987" xr:uid="{2BC05D01-AE25-46F6-9236-7BF6BB195F33}"/>
    <cellStyle name="40% - Accent6 5 2 2 3 3" xfId="25988" xr:uid="{E5EE5ADA-1290-4878-81C6-C3E59F1CD1D3}"/>
    <cellStyle name="40% - Accent6 5 2 2 3 3 2" xfId="25989" xr:uid="{6E506ABD-64A8-4A4A-8721-5B433CE395A9}"/>
    <cellStyle name="40% - Accent6 5 2 2 3 4" xfId="25990" xr:uid="{13DACF3F-2745-4D53-B1BD-F60CEAEBFA99}"/>
    <cellStyle name="40% - Accent6 5 2 2 3 4 2" xfId="25991" xr:uid="{E7945A32-A515-4258-AA5C-4D5481590A62}"/>
    <cellStyle name="40% - Accent6 5 2 2 3 5" xfId="25992" xr:uid="{63387471-311D-4165-95F6-75D8C5371DA1}"/>
    <cellStyle name="40% - Accent6 5 2 2 3 5 2" xfId="25993" xr:uid="{B57DC6B1-8E80-4A9D-B1DF-7E844FCB0441}"/>
    <cellStyle name="40% - Accent6 5 2 2 3 6" xfId="25994" xr:uid="{5C9CB1E2-F6C5-4C82-89EF-F8F484BFE3C9}"/>
    <cellStyle name="40% - Accent6 5 2 2 4" xfId="25995" xr:uid="{E9BF99D1-0CFA-4335-BF76-EC4531F5EB87}"/>
    <cellStyle name="40% - Accent6 5 2 2 4 2" xfId="25996" xr:uid="{40586252-5994-4F75-93D3-3015FB54720B}"/>
    <cellStyle name="40% - Accent6 5 2 2 4 2 2" xfId="25997" xr:uid="{8085AAAA-A7B5-4207-983D-29F7E9A50A5D}"/>
    <cellStyle name="40% - Accent6 5 2 2 4 3" xfId="25998" xr:uid="{DBFE671E-98CB-49B5-BD10-BDD4308CC6F6}"/>
    <cellStyle name="40% - Accent6 5 2 2 4 3 2" xfId="25999" xr:uid="{4AD3F5AA-732D-46F3-8789-3FC3157BC65F}"/>
    <cellStyle name="40% - Accent6 5 2 2 4 4" xfId="26000" xr:uid="{B959DD3A-4FBC-4938-984E-7EE54A045CA8}"/>
    <cellStyle name="40% - Accent6 5 2 2 5" xfId="26001" xr:uid="{3FE253FD-FFD2-4423-A56B-3DBDFEE35D27}"/>
    <cellStyle name="40% - Accent6 5 2 2 5 2" xfId="26002" xr:uid="{6E717586-367E-4273-BEE5-62F296DE5313}"/>
    <cellStyle name="40% - Accent6 5 2 2 6" xfId="26003" xr:uid="{75610356-91C0-492A-8DB5-4D24591010A5}"/>
    <cellStyle name="40% - Accent6 5 2 2 6 2" xfId="26004" xr:uid="{AF51FD11-E645-499F-8CF6-033C31086814}"/>
    <cellStyle name="40% - Accent6 5 2 2 7" xfId="26005" xr:uid="{43E05021-DE39-4F63-890D-1F1E8C612A1A}"/>
    <cellStyle name="40% - Accent6 5 2 2 7 2" xfId="26006" xr:uid="{4055D6D0-840B-4424-81EE-D834EFC477AD}"/>
    <cellStyle name="40% - Accent6 5 2 2 8" xfId="26007" xr:uid="{3162C503-6B7A-4A64-9034-C2CDDBF3C754}"/>
    <cellStyle name="40% - Accent6 5 2 2 8 2" xfId="26008" xr:uid="{25BAECB6-FBB1-4EA6-986D-4C19064A707C}"/>
    <cellStyle name="40% - Accent6 5 2 2 9" xfId="26009" xr:uid="{2A00B3EA-1357-4279-A39A-DF338921763C}"/>
    <cellStyle name="40% - Accent6 5 2 2 9 2" xfId="26010" xr:uid="{27F77AC9-0F3C-4857-B255-EC9A15194E3B}"/>
    <cellStyle name="40% - Accent6 5 2 3" xfId="26011" xr:uid="{8D01D068-B9E9-4A54-BE6F-720DF8ECAC4E}"/>
    <cellStyle name="40% - Accent6 5 2 3 2" xfId="26012" xr:uid="{D9D14243-DA9C-461A-BE3F-42E6C7B65F30}"/>
    <cellStyle name="40% - Accent6 5 2 3 2 2" xfId="26013" xr:uid="{F5A8089B-CEA6-4253-8BE8-536C501B388D}"/>
    <cellStyle name="40% - Accent6 5 2 3 2 2 2" xfId="26014" xr:uid="{97447BF6-8BFF-4859-8870-CFF86EFDD3BE}"/>
    <cellStyle name="40% - Accent6 5 2 3 2 2 2 2" xfId="26015" xr:uid="{B45124C5-A544-4C26-9406-84CC40CABD05}"/>
    <cellStyle name="40% - Accent6 5 2 3 2 2 3" xfId="26016" xr:uid="{C1D53136-E271-4F0B-8EA8-C5B1228939E2}"/>
    <cellStyle name="40% - Accent6 5 2 3 2 2 3 2" xfId="26017" xr:uid="{8AC1BF18-2588-445D-9BB8-5267C89B9F06}"/>
    <cellStyle name="40% - Accent6 5 2 3 2 2 4" xfId="26018" xr:uid="{8B67A89C-C250-4B40-894C-0132F36D2E0E}"/>
    <cellStyle name="40% - Accent6 5 2 3 2 3" xfId="26019" xr:uid="{19482B8B-1FAC-4344-9E17-E777499BB586}"/>
    <cellStyle name="40% - Accent6 5 2 3 2 3 2" xfId="26020" xr:uid="{EBA0A78E-9106-4FAA-B12C-17EF04B9EB2F}"/>
    <cellStyle name="40% - Accent6 5 2 3 2 4" xfId="26021" xr:uid="{869AC4B3-949E-4212-AF05-F346D8EEA3B8}"/>
    <cellStyle name="40% - Accent6 5 2 3 2 4 2" xfId="26022" xr:uid="{CA57414D-26A0-479F-8644-5C2E4E8CD852}"/>
    <cellStyle name="40% - Accent6 5 2 3 2 5" xfId="26023" xr:uid="{587238B1-0F74-4BBA-A17D-197C4897435D}"/>
    <cellStyle name="40% - Accent6 5 2 3 2 5 2" xfId="26024" xr:uid="{23491565-3157-41EB-B45E-284299F3952B}"/>
    <cellStyle name="40% - Accent6 5 2 3 2 6" xfId="26025" xr:uid="{589B27A1-F3B8-4FCA-A520-4EB2C929DD3B}"/>
    <cellStyle name="40% - Accent6 5 2 3 3" xfId="26026" xr:uid="{5F00586C-F490-4484-A595-A4D34F3C7549}"/>
    <cellStyle name="40% - Accent6 5 2 3 3 2" xfId="26027" xr:uid="{2BC7A9E7-67BF-4501-95F9-28A483FB7FA2}"/>
    <cellStyle name="40% - Accent6 5 2 3 3 2 2" xfId="26028" xr:uid="{50CDA863-51CC-41AF-A03A-0AA4002B58F8}"/>
    <cellStyle name="40% - Accent6 5 2 3 3 2 2 2" xfId="26029" xr:uid="{9CBF1027-E5E9-4FC4-80C9-BB68B71E5AFF}"/>
    <cellStyle name="40% - Accent6 5 2 3 3 2 3" xfId="26030" xr:uid="{C17D0972-A355-4527-85FC-2F9AFC262A61}"/>
    <cellStyle name="40% - Accent6 5 2 3 3 2 3 2" xfId="26031" xr:uid="{32BF3C2B-4689-448C-9DE7-1060A9D4A99B}"/>
    <cellStyle name="40% - Accent6 5 2 3 3 2 4" xfId="26032" xr:uid="{4443E649-2570-4957-A1C3-B79DD541AC3C}"/>
    <cellStyle name="40% - Accent6 5 2 3 3 3" xfId="26033" xr:uid="{154DB2D3-1E04-452A-99AD-C6D26590D788}"/>
    <cellStyle name="40% - Accent6 5 2 3 3 3 2" xfId="26034" xr:uid="{67C14B17-0F96-4266-A9E8-48D1DA4A295E}"/>
    <cellStyle name="40% - Accent6 5 2 3 3 4" xfId="26035" xr:uid="{460DD57A-E186-4C02-96F1-31ABE117D7DD}"/>
    <cellStyle name="40% - Accent6 5 2 3 3 4 2" xfId="26036" xr:uid="{48988490-C82E-40B4-AA7B-F4D4C2F1E1CB}"/>
    <cellStyle name="40% - Accent6 5 2 3 3 5" xfId="26037" xr:uid="{2B3051EF-4838-4E94-B04F-D8698E8B666E}"/>
    <cellStyle name="40% - Accent6 5 2 3 3 5 2" xfId="26038" xr:uid="{13BA82B9-4413-4EA4-B230-520FE7DE1FFF}"/>
    <cellStyle name="40% - Accent6 5 2 3 3 6" xfId="26039" xr:uid="{EDBD39A7-7E0C-4A57-A4B4-517E710D9EA7}"/>
    <cellStyle name="40% - Accent6 5 2 3 4" xfId="26040" xr:uid="{F3EF661D-18EC-47D1-BF0F-8EAC65A52488}"/>
    <cellStyle name="40% - Accent6 5 2 3 4 2" xfId="26041" xr:uid="{C92ED331-9192-4EE9-81E3-89562F135EF8}"/>
    <cellStyle name="40% - Accent6 5 2 3 4 2 2" xfId="26042" xr:uid="{A19DDAF3-B91B-407B-864E-A610D7E1EA3F}"/>
    <cellStyle name="40% - Accent6 5 2 3 4 3" xfId="26043" xr:uid="{4600F748-6EC3-486C-809F-8F9C949A0656}"/>
    <cellStyle name="40% - Accent6 5 2 3 4 3 2" xfId="26044" xr:uid="{DC9E3074-B445-4E1C-BB38-9EF4D0946DB7}"/>
    <cellStyle name="40% - Accent6 5 2 3 4 4" xfId="26045" xr:uid="{DA27387F-2E15-4B67-9AC2-3A5B4026D607}"/>
    <cellStyle name="40% - Accent6 5 2 3 5" xfId="26046" xr:uid="{9A216217-0287-4D44-9BB1-C4BFBC6A4289}"/>
    <cellStyle name="40% - Accent6 5 2 3 5 2" xfId="26047" xr:uid="{8C217142-4190-488A-B645-92A5D16E85A9}"/>
    <cellStyle name="40% - Accent6 5 2 3 6" xfId="26048" xr:uid="{58C73BCD-DA29-42FB-8C26-66DD51B3FAC4}"/>
    <cellStyle name="40% - Accent6 5 2 3 6 2" xfId="26049" xr:uid="{98AC6E42-4C3A-4358-BCED-B61855223BF9}"/>
    <cellStyle name="40% - Accent6 5 2 3 7" xfId="26050" xr:uid="{A8268519-333D-4D42-A578-BD34CCBBC860}"/>
    <cellStyle name="40% - Accent6 5 2 3 7 2" xfId="26051" xr:uid="{E8E242CF-E374-4696-B24D-FFE2AECC54DD}"/>
    <cellStyle name="40% - Accent6 5 2 3 8" xfId="26052" xr:uid="{264626AE-AD53-4A36-BAB2-717EB92D0071}"/>
    <cellStyle name="40% - Accent6 5 2 4" xfId="26053" xr:uid="{BA301466-FA3F-449C-B308-3A55F0FA90A9}"/>
    <cellStyle name="40% - Accent6 5 2 4 2" xfId="26054" xr:uid="{A834C36B-E14D-4C13-B726-13B1962D9863}"/>
    <cellStyle name="40% - Accent6 5 2 4 2 2" xfId="26055" xr:uid="{0A29565E-54D3-493A-98AB-98CBCAF167D8}"/>
    <cellStyle name="40% - Accent6 5 2 4 2 2 2" xfId="26056" xr:uid="{CC8B81C0-E05D-4CEE-8CE6-2A6EAAA776F3}"/>
    <cellStyle name="40% - Accent6 5 2 4 2 3" xfId="26057" xr:uid="{B5D885F3-61A3-4C9B-B8CE-A64DC0976153}"/>
    <cellStyle name="40% - Accent6 5 2 4 2 3 2" xfId="26058" xr:uid="{3D3326F8-0205-4388-AEBB-1B22F63501A2}"/>
    <cellStyle name="40% - Accent6 5 2 4 2 4" xfId="26059" xr:uid="{ACCC1CA2-A8CF-4170-91C3-8D1BE4D5B67C}"/>
    <cellStyle name="40% - Accent6 5 2 4 3" xfId="26060" xr:uid="{5F6E39B0-05C1-4588-B0AA-C822322BE3D3}"/>
    <cellStyle name="40% - Accent6 5 2 4 3 2" xfId="26061" xr:uid="{F787EC8D-177B-4D0E-AB28-4EC22A3DD90B}"/>
    <cellStyle name="40% - Accent6 5 2 4 4" xfId="26062" xr:uid="{51DC11A1-F8B3-48C2-B472-2221B479AA3C}"/>
    <cellStyle name="40% - Accent6 5 2 4 4 2" xfId="26063" xr:uid="{8AE8AC07-CC1A-489B-B4AB-BE267D8AD6AB}"/>
    <cellStyle name="40% - Accent6 5 2 4 5" xfId="26064" xr:uid="{FB7B5F66-B1A3-4A8D-B284-A6C4D5E8D979}"/>
    <cellStyle name="40% - Accent6 5 2 4 5 2" xfId="26065" xr:uid="{D25857D3-F858-424C-BA1A-7C8F014184FD}"/>
    <cellStyle name="40% - Accent6 5 2 4 6" xfId="26066" xr:uid="{9AC2C924-E9A0-4CF0-9D3A-34A1FF7AB50B}"/>
    <cellStyle name="40% - Accent6 5 2 5" xfId="26067" xr:uid="{05133AC9-A04D-4D09-AA52-1EEF02C15E9B}"/>
    <cellStyle name="40% - Accent6 5 2 5 2" xfId="26068" xr:uid="{71A5858E-4266-4B7A-BC6C-65C616CD52E5}"/>
    <cellStyle name="40% - Accent6 5 2 5 2 2" xfId="26069" xr:uid="{1BD7D074-DD4D-40A9-AA34-ECB15901BC4B}"/>
    <cellStyle name="40% - Accent6 5 2 5 2 2 2" xfId="26070" xr:uid="{5C76B768-4927-4969-87BF-4E16E9B7904E}"/>
    <cellStyle name="40% - Accent6 5 2 5 2 3" xfId="26071" xr:uid="{67680530-DAB9-4393-931F-113A28790E0C}"/>
    <cellStyle name="40% - Accent6 5 2 5 2 3 2" xfId="26072" xr:uid="{14FC9946-3AF1-43BB-AF9D-F1DB8524582B}"/>
    <cellStyle name="40% - Accent6 5 2 5 2 4" xfId="26073" xr:uid="{6A58270A-1781-4B11-B62E-CD654AA1F7A1}"/>
    <cellStyle name="40% - Accent6 5 2 5 3" xfId="26074" xr:uid="{A4C84667-4F17-4330-8219-C3DA3A658CE7}"/>
    <cellStyle name="40% - Accent6 5 2 5 3 2" xfId="26075" xr:uid="{889358F6-0695-4A72-B5D4-9BA2F093F56E}"/>
    <cellStyle name="40% - Accent6 5 2 5 4" xfId="26076" xr:uid="{1D11F38C-BB2F-4DBE-ACD1-51D6430218EA}"/>
    <cellStyle name="40% - Accent6 5 2 5 4 2" xfId="26077" xr:uid="{0850E197-630C-484C-932D-C1FB81D3E5BC}"/>
    <cellStyle name="40% - Accent6 5 2 5 5" xfId="26078" xr:uid="{C86B73D3-DAA0-4019-8E0A-25969D069582}"/>
    <cellStyle name="40% - Accent6 5 2 5 5 2" xfId="26079" xr:uid="{F9FA032D-D193-4872-9FDC-E0E9952248E6}"/>
    <cellStyle name="40% - Accent6 5 2 5 6" xfId="26080" xr:uid="{B820BA44-DCF5-4D47-87FF-B8DA61145E88}"/>
    <cellStyle name="40% - Accent6 5 2 6" xfId="26081" xr:uid="{41124F5F-C9D2-41A5-AE62-231B16013504}"/>
    <cellStyle name="40% - Accent6 5 2 6 2" xfId="26082" xr:uid="{D8EED0B3-FB40-44C8-B88B-0F0375AAF23A}"/>
    <cellStyle name="40% - Accent6 5 2 6 2 2" xfId="26083" xr:uid="{4223BD10-3831-4E2C-AE95-AC4308D8F3BB}"/>
    <cellStyle name="40% - Accent6 5 2 6 3" xfId="26084" xr:uid="{B10C44EC-1355-4C9F-BCF6-A3AD22C8F087}"/>
    <cellStyle name="40% - Accent6 5 2 6 3 2" xfId="26085" xr:uid="{24B56908-1F6F-4EDA-AC32-B338CD4BE788}"/>
    <cellStyle name="40% - Accent6 5 2 6 4" xfId="26086" xr:uid="{52CE6465-4C3B-469E-8890-DE3A449D84C9}"/>
    <cellStyle name="40% - Accent6 5 2 7" xfId="26087" xr:uid="{1AAA2A9E-F9EB-4517-BE0A-721AE4EC854C}"/>
    <cellStyle name="40% - Accent6 5 2 7 2" xfId="26088" xr:uid="{3E2FE6A5-11BA-4CEE-8F89-EE2AE3BBB460}"/>
    <cellStyle name="40% - Accent6 5 2 8" xfId="26089" xr:uid="{17D15A2E-DC12-4BC2-832B-460968D4E1C7}"/>
    <cellStyle name="40% - Accent6 5 2 8 2" xfId="26090" xr:uid="{D66CA3B4-47D3-4EE1-AA7B-4809CF375044}"/>
    <cellStyle name="40% - Accent6 5 2 9" xfId="26091" xr:uid="{A70F8C69-7A1A-4D4D-AF41-62F09AD0C5FE}"/>
    <cellStyle name="40% - Accent6 5 2 9 2" xfId="26092" xr:uid="{05F45863-C167-4546-A2D3-BB0F7D5B15BB}"/>
    <cellStyle name="40% - Accent6 5 3" xfId="26093" xr:uid="{442EF2DE-F762-4F5D-BC1C-4B476844E5F3}"/>
    <cellStyle name="40% - Accent6 5 3 10" xfId="26094" xr:uid="{FAFAEE39-DF02-461A-9672-6E6057FC128A}"/>
    <cellStyle name="40% - Accent6 5 3 11" xfId="26095" xr:uid="{695C4539-CE56-4498-A59C-30D3691F5534}"/>
    <cellStyle name="40% - Accent6 5 3 2" xfId="26096" xr:uid="{D57217BC-B317-414B-BF6D-99E21C15F531}"/>
    <cellStyle name="40% - Accent6 5 3 2 2" xfId="26097" xr:uid="{CD6D0FDA-6CFF-4EAC-AA7A-80488D783E0B}"/>
    <cellStyle name="40% - Accent6 5 3 2 2 2" xfId="26098" xr:uid="{E7C110B2-6305-484B-88C2-7AFA411DB6E0}"/>
    <cellStyle name="40% - Accent6 5 3 2 2 2 2" xfId="26099" xr:uid="{46094669-FFDE-46CF-844D-8B1B64D46CD7}"/>
    <cellStyle name="40% - Accent6 5 3 2 2 3" xfId="26100" xr:uid="{5B19D7C5-4E3B-4E6C-83E0-D1FA818B6DE5}"/>
    <cellStyle name="40% - Accent6 5 3 2 2 3 2" xfId="26101" xr:uid="{A4D94785-06B3-474F-B233-265CA82B2E47}"/>
    <cellStyle name="40% - Accent6 5 3 2 2 4" xfId="26102" xr:uid="{ADFB35FD-BE7F-42F7-81A9-E1782AA12802}"/>
    <cellStyle name="40% - Accent6 5 3 2 3" xfId="26103" xr:uid="{B2D731CE-723B-4B43-ADFA-7AE649AC6719}"/>
    <cellStyle name="40% - Accent6 5 3 2 3 2" xfId="26104" xr:uid="{58F270DC-AFBA-40EB-9AC5-A24FE1453392}"/>
    <cellStyle name="40% - Accent6 5 3 2 4" xfId="26105" xr:uid="{8D0859E5-BF5F-4AD9-A706-45C3B7CB7298}"/>
    <cellStyle name="40% - Accent6 5 3 2 4 2" xfId="26106" xr:uid="{DDD9305D-A48E-4211-8076-72729686A187}"/>
    <cellStyle name="40% - Accent6 5 3 2 5" xfId="26107" xr:uid="{3F7D92BA-EB74-4DCD-8481-AE44F186EF37}"/>
    <cellStyle name="40% - Accent6 5 3 2 5 2" xfId="26108" xr:uid="{A1CD32B3-0E89-4D39-B962-6ADB55D18822}"/>
    <cellStyle name="40% - Accent6 5 3 2 6" xfId="26109" xr:uid="{EF2E5C26-F6A0-4DA2-92F6-6AF7EAE89D5B}"/>
    <cellStyle name="40% - Accent6 5 3 2 6 2" xfId="26110" xr:uid="{BBA00F23-153E-4A6B-ACCE-8A67480755F1}"/>
    <cellStyle name="40% - Accent6 5 3 2 7" xfId="26111" xr:uid="{12C2102E-7635-4F09-A48E-B82CAB841617}"/>
    <cellStyle name="40% - Accent6 5 3 2 7 2" xfId="26112" xr:uid="{288D63B0-33AD-4A13-967C-1E35C7B3731F}"/>
    <cellStyle name="40% - Accent6 5 3 2 8" xfId="26113" xr:uid="{829B8DBA-55CD-46E0-A16F-6EB9C7F01203}"/>
    <cellStyle name="40% - Accent6 5 3 3" xfId="26114" xr:uid="{FAB30BFB-FBE6-41AC-81CA-59F9CC4CCA7C}"/>
    <cellStyle name="40% - Accent6 5 3 3 2" xfId="26115" xr:uid="{45AF639C-31E8-4DBF-9D7B-C354D1B6B72F}"/>
    <cellStyle name="40% - Accent6 5 3 3 2 2" xfId="26116" xr:uid="{1DA7CE77-86EC-4400-98F0-8B263DE92B35}"/>
    <cellStyle name="40% - Accent6 5 3 3 2 2 2" xfId="26117" xr:uid="{EE4B83CF-FCD1-4A7A-8BD0-9264869FE95C}"/>
    <cellStyle name="40% - Accent6 5 3 3 2 3" xfId="26118" xr:uid="{823989C9-821A-4462-A56D-8F77E6D3ECE3}"/>
    <cellStyle name="40% - Accent6 5 3 3 2 3 2" xfId="26119" xr:uid="{E8C3E8EC-AE5A-4344-9FC4-8C73A83EE2D2}"/>
    <cellStyle name="40% - Accent6 5 3 3 2 4" xfId="26120" xr:uid="{498DD000-8348-4DFC-BC50-076153A6D408}"/>
    <cellStyle name="40% - Accent6 5 3 3 3" xfId="26121" xr:uid="{BC8493BD-E5AE-4A91-8FAE-05D7D1E56D80}"/>
    <cellStyle name="40% - Accent6 5 3 3 3 2" xfId="26122" xr:uid="{60E8863D-9984-4D28-B2EF-7A59618CE5F7}"/>
    <cellStyle name="40% - Accent6 5 3 3 4" xfId="26123" xr:uid="{FA8FCC24-1C4F-43C8-B604-EE9BA4D121DD}"/>
    <cellStyle name="40% - Accent6 5 3 3 4 2" xfId="26124" xr:uid="{CFC92D24-B9C9-4D8C-86B6-AFDD9E92570D}"/>
    <cellStyle name="40% - Accent6 5 3 3 5" xfId="26125" xr:uid="{5805B0EC-4C6B-4DEE-B19D-4879441C5F2B}"/>
    <cellStyle name="40% - Accent6 5 3 3 5 2" xfId="26126" xr:uid="{3270DB4A-3674-4515-A945-93B048C3A1F0}"/>
    <cellStyle name="40% - Accent6 5 3 3 6" xfId="26127" xr:uid="{940646AB-2F44-41E2-BB09-B429881AB4F2}"/>
    <cellStyle name="40% - Accent6 5 3 4" xfId="26128" xr:uid="{0467A851-6F6D-4F23-A76E-AE39CE8A81F8}"/>
    <cellStyle name="40% - Accent6 5 3 4 2" xfId="26129" xr:uid="{00679652-D93C-4C78-A131-023B9DB37890}"/>
    <cellStyle name="40% - Accent6 5 3 4 2 2" xfId="26130" xr:uid="{9286756F-CAD5-49CC-990F-D075F60E61F7}"/>
    <cellStyle name="40% - Accent6 5 3 4 3" xfId="26131" xr:uid="{F1A2A650-C82C-4229-B6A3-6E25F3BCCDDE}"/>
    <cellStyle name="40% - Accent6 5 3 4 3 2" xfId="26132" xr:uid="{C3B6F9A9-3976-4FC2-8CB7-F51D66EE779B}"/>
    <cellStyle name="40% - Accent6 5 3 4 4" xfId="26133" xr:uid="{13A8364A-1A71-4B47-8369-1DEC62F98EDB}"/>
    <cellStyle name="40% - Accent6 5 3 5" xfId="26134" xr:uid="{86788B04-B4C2-489F-9FA4-49892713FDF9}"/>
    <cellStyle name="40% - Accent6 5 3 5 2" xfId="26135" xr:uid="{44D67EDA-C2BC-42B9-9F24-7A9FC7BD9A85}"/>
    <cellStyle name="40% - Accent6 5 3 6" xfId="26136" xr:uid="{4256E765-D388-447C-B355-0FE722AA1D9A}"/>
    <cellStyle name="40% - Accent6 5 3 6 2" xfId="26137" xr:uid="{5ABCA582-1D25-4FB1-B01A-063FBB9667B6}"/>
    <cellStyle name="40% - Accent6 5 3 7" xfId="26138" xr:uid="{4F73F037-1933-4652-AD5B-C83247C811E7}"/>
    <cellStyle name="40% - Accent6 5 3 7 2" xfId="26139" xr:uid="{8EEFF3A3-21D4-4386-8A07-A9415307A244}"/>
    <cellStyle name="40% - Accent6 5 3 8" xfId="26140" xr:uid="{DAF2C92F-937B-4855-BECA-50C825E7D1DB}"/>
    <cellStyle name="40% - Accent6 5 3 8 2" xfId="26141" xr:uid="{CD99203E-2D30-4D90-8B08-0A3B43420FD2}"/>
    <cellStyle name="40% - Accent6 5 3 9" xfId="26142" xr:uid="{ADFC859F-2881-4E78-BE5D-CCF1272E57CB}"/>
    <cellStyle name="40% - Accent6 5 3 9 2" xfId="26143" xr:uid="{6E2CFD68-30B4-4AE1-B8F2-AD4BF9C47943}"/>
    <cellStyle name="40% - Accent6 5 4" xfId="26144" xr:uid="{D0262FC1-F53F-41E3-8FEE-3734686D9E55}"/>
    <cellStyle name="40% - Accent6 5 4 10" xfId="26145" xr:uid="{A74BF299-4D6F-4502-9085-28958F7679F1}"/>
    <cellStyle name="40% - Accent6 5 4 2" xfId="26146" xr:uid="{18A8B869-C37B-4126-9E3A-53BC0FD44821}"/>
    <cellStyle name="40% - Accent6 5 4 2 2" xfId="26147" xr:uid="{84E61C50-EAB8-4F42-86B8-0F870EB7D0A2}"/>
    <cellStyle name="40% - Accent6 5 4 2 2 2" xfId="26148" xr:uid="{D638241A-5391-4EF1-8382-5FF69F55515E}"/>
    <cellStyle name="40% - Accent6 5 4 2 2 2 2" xfId="26149" xr:uid="{6335E78D-74FE-410E-8B86-B441882C8051}"/>
    <cellStyle name="40% - Accent6 5 4 2 2 3" xfId="26150" xr:uid="{9DCC987B-A783-497C-B3F3-153FA28F2464}"/>
    <cellStyle name="40% - Accent6 5 4 2 2 3 2" xfId="26151" xr:uid="{2F110102-A2EA-4F0B-8DFF-84F3E256EF4E}"/>
    <cellStyle name="40% - Accent6 5 4 2 2 4" xfId="26152" xr:uid="{8C4732D8-F8D7-4EDB-9AA9-D6CA7B35D1BF}"/>
    <cellStyle name="40% - Accent6 5 4 2 3" xfId="26153" xr:uid="{BF6227B2-8946-4F6F-B62A-CE0532E094AF}"/>
    <cellStyle name="40% - Accent6 5 4 2 3 2" xfId="26154" xr:uid="{2279F93E-B31E-4E41-BBFA-C5C6FDAC3EFF}"/>
    <cellStyle name="40% - Accent6 5 4 2 4" xfId="26155" xr:uid="{42A8AE2E-057B-4263-A1D4-5F314ED4D927}"/>
    <cellStyle name="40% - Accent6 5 4 2 4 2" xfId="26156" xr:uid="{463A50A9-409C-4CF3-9FB6-250F7F93266D}"/>
    <cellStyle name="40% - Accent6 5 4 2 5" xfId="26157" xr:uid="{360972DD-EFD8-4C88-A5E2-693A5F108D79}"/>
    <cellStyle name="40% - Accent6 5 4 2 5 2" xfId="26158" xr:uid="{C774F04C-5DAF-459F-A28D-21B5EC1DBD5B}"/>
    <cellStyle name="40% - Accent6 5 4 2 6" xfId="26159" xr:uid="{802E9706-5C84-48D6-97E5-B6F3F3146291}"/>
    <cellStyle name="40% - Accent6 5 4 3" xfId="26160" xr:uid="{747CC6CA-A007-4BC1-80EC-8F3D40C14CF0}"/>
    <cellStyle name="40% - Accent6 5 4 3 2" xfId="26161" xr:uid="{BB4F9D76-96C9-465D-A408-90F8059327E6}"/>
    <cellStyle name="40% - Accent6 5 4 3 2 2" xfId="26162" xr:uid="{44A47774-1C58-4AC8-ACCA-12AE95483595}"/>
    <cellStyle name="40% - Accent6 5 4 3 2 2 2" xfId="26163" xr:uid="{1FE80FB9-62A8-4611-96AC-08273EDDA5F5}"/>
    <cellStyle name="40% - Accent6 5 4 3 2 3" xfId="26164" xr:uid="{FE73459F-8A7F-4EEE-9820-643470E8D32E}"/>
    <cellStyle name="40% - Accent6 5 4 3 2 3 2" xfId="26165" xr:uid="{4FDDD5B4-57FB-43D8-91DF-F3764B31D805}"/>
    <cellStyle name="40% - Accent6 5 4 3 2 4" xfId="26166" xr:uid="{5C3DD282-952E-4520-869F-BEF571910134}"/>
    <cellStyle name="40% - Accent6 5 4 3 3" xfId="26167" xr:uid="{F95B4356-44D0-42DE-90B5-CBA1C93FD12C}"/>
    <cellStyle name="40% - Accent6 5 4 3 3 2" xfId="26168" xr:uid="{1911F013-273E-483B-91CA-859841723FA0}"/>
    <cellStyle name="40% - Accent6 5 4 3 4" xfId="26169" xr:uid="{3BA879BE-85D7-414D-A6ED-4932383FC56F}"/>
    <cellStyle name="40% - Accent6 5 4 3 4 2" xfId="26170" xr:uid="{50D8C4F4-C365-44B8-9560-41E93C27F29F}"/>
    <cellStyle name="40% - Accent6 5 4 3 5" xfId="26171" xr:uid="{64B19C58-D748-4BF0-A8E2-0E849ED28392}"/>
    <cellStyle name="40% - Accent6 5 4 3 5 2" xfId="26172" xr:uid="{3D65C6CC-CC28-4BCE-AFC9-102340010EFF}"/>
    <cellStyle name="40% - Accent6 5 4 3 6" xfId="26173" xr:uid="{32CF7DF0-EE0B-490A-92EC-350D4891E3B1}"/>
    <cellStyle name="40% - Accent6 5 4 4" xfId="26174" xr:uid="{8E5470A4-D99B-413A-A564-5ABF6F9E4A13}"/>
    <cellStyle name="40% - Accent6 5 4 4 2" xfId="26175" xr:uid="{DDD34932-0E5C-4BA9-BE49-B3C3EFD40445}"/>
    <cellStyle name="40% - Accent6 5 4 4 2 2" xfId="26176" xr:uid="{A6243423-848C-439E-87D1-C31945C5A91D}"/>
    <cellStyle name="40% - Accent6 5 4 4 3" xfId="26177" xr:uid="{364C7BE9-37D3-4D76-AECF-E48508B5906C}"/>
    <cellStyle name="40% - Accent6 5 4 4 3 2" xfId="26178" xr:uid="{8D79B71F-CB71-45AE-A378-BB6D0853E0BD}"/>
    <cellStyle name="40% - Accent6 5 4 4 4" xfId="26179" xr:uid="{52EA6BC0-A64B-476B-BBC3-BD6AE2ABBB64}"/>
    <cellStyle name="40% - Accent6 5 4 5" xfId="26180" xr:uid="{BD9C7ED9-075B-464B-9341-2005A1DBDED9}"/>
    <cellStyle name="40% - Accent6 5 4 5 2" xfId="26181" xr:uid="{8926A424-DFA5-4193-9696-69C73DBE62D0}"/>
    <cellStyle name="40% - Accent6 5 4 6" xfId="26182" xr:uid="{C287E261-21FE-4FC1-AA3D-E8F44A441145}"/>
    <cellStyle name="40% - Accent6 5 4 6 2" xfId="26183" xr:uid="{DF09699E-262E-4BBD-9BAA-68EAF35A56D9}"/>
    <cellStyle name="40% - Accent6 5 4 7" xfId="26184" xr:uid="{A870CFB3-0D9B-4D6E-BC15-A78B4CDAD3AD}"/>
    <cellStyle name="40% - Accent6 5 4 7 2" xfId="26185" xr:uid="{98D49DF8-5CBF-4216-B108-33410FEBFD1B}"/>
    <cellStyle name="40% - Accent6 5 4 8" xfId="26186" xr:uid="{D49F135B-3B4D-4E4B-9BED-6409660EACB4}"/>
    <cellStyle name="40% - Accent6 5 4 8 2" xfId="26187" xr:uid="{F0CBA09B-4600-460C-B9B7-63AD0B8D6816}"/>
    <cellStyle name="40% - Accent6 5 4 9" xfId="26188" xr:uid="{8C4D57B5-B362-45F0-A3C4-440F4AE8A00B}"/>
    <cellStyle name="40% - Accent6 5 4 9 2" xfId="26189" xr:uid="{F90B1C88-E84A-483D-8811-3E66D27646DE}"/>
    <cellStyle name="40% - Accent6 5 5" xfId="26190" xr:uid="{C67BD64B-8D07-491E-B46D-96941FEE057B}"/>
    <cellStyle name="40% - Accent6 5 5 2" xfId="26191" xr:uid="{25C44F25-39A8-4E6B-AFA1-C1ABE2E1A04E}"/>
    <cellStyle name="40% - Accent6 5 5 2 2" xfId="26192" xr:uid="{0D41C06B-AB7D-4EE8-8729-57ADF89D5BA9}"/>
    <cellStyle name="40% - Accent6 5 5 2 2 2" xfId="26193" xr:uid="{56F4CE1C-9EDD-475C-8872-853AC7470C8C}"/>
    <cellStyle name="40% - Accent6 5 5 2 2 2 2" xfId="26194" xr:uid="{DAD9FDE3-B7A1-40A5-971A-E2AD382800E8}"/>
    <cellStyle name="40% - Accent6 5 5 2 2 3" xfId="26195" xr:uid="{795FA722-F3FD-43DF-B554-DF46CBE32851}"/>
    <cellStyle name="40% - Accent6 5 5 2 2 3 2" xfId="26196" xr:uid="{CB8BC321-215E-420A-81D1-924E41210D7A}"/>
    <cellStyle name="40% - Accent6 5 5 2 2 4" xfId="26197" xr:uid="{56B1E999-915F-4131-86B8-23519284D48C}"/>
    <cellStyle name="40% - Accent6 5 5 2 3" xfId="26198" xr:uid="{125E2B44-8D39-4A56-B939-59AB502CEE08}"/>
    <cellStyle name="40% - Accent6 5 5 2 3 2" xfId="26199" xr:uid="{EB80E1DE-2424-42E5-93FA-FF3C4A4B0C6E}"/>
    <cellStyle name="40% - Accent6 5 5 2 4" xfId="26200" xr:uid="{50842D9E-4CA7-4D3E-A3F9-8D2AF512FBB3}"/>
    <cellStyle name="40% - Accent6 5 5 2 4 2" xfId="26201" xr:uid="{881120DB-C8F8-4291-A66F-334B4D363CB2}"/>
    <cellStyle name="40% - Accent6 5 5 2 5" xfId="26202" xr:uid="{CB801D84-7AE6-4856-B39D-D469650CF6F2}"/>
    <cellStyle name="40% - Accent6 5 5 2 5 2" xfId="26203" xr:uid="{26ED635D-1975-426D-9F97-0421CB3D2DFE}"/>
    <cellStyle name="40% - Accent6 5 5 2 6" xfId="26204" xr:uid="{BBE890D4-5785-4C55-877A-D058E3A3220B}"/>
    <cellStyle name="40% - Accent6 5 5 3" xfId="26205" xr:uid="{9DB70793-072A-44CD-8215-2AD2FDEC6B87}"/>
    <cellStyle name="40% - Accent6 5 5 3 2" xfId="26206" xr:uid="{57B10026-4083-44ED-8E28-25D7BCEFA88E}"/>
    <cellStyle name="40% - Accent6 5 5 3 2 2" xfId="26207" xr:uid="{A5E7AE16-0C71-4B37-A654-C33AE3AA86C2}"/>
    <cellStyle name="40% - Accent6 5 5 3 2 2 2" xfId="26208" xr:uid="{243FFDB0-504B-4CD6-AA1A-C709A35B4711}"/>
    <cellStyle name="40% - Accent6 5 5 3 2 3" xfId="26209" xr:uid="{F99DF4D3-2F15-48BD-A45D-B6D08F447A04}"/>
    <cellStyle name="40% - Accent6 5 5 3 2 3 2" xfId="26210" xr:uid="{D7ECB76C-7130-462C-A14F-E309C2BDA6AE}"/>
    <cellStyle name="40% - Accent6 5 5 3 2 4" xfId="26211" xr:uid="{FF3345E3-7054-4BDD-BCF1-A3DA2399D532}"/>
    <cellStyle name="40% - Accent6 5 5 3 3" xfId="26212" xr:uid="{D48564EB-0B6E-44D7-882A-167D0E75F8F4}"/>
    <cellStyle name="40% - Accent6 5 5 3 3 2" xfId="26213" xr:uid="{3F58BB16-FD14-436C-87DA-70CA3A811B05}"/>
    <cellStyle name="40% - Accent6 5 5 3 4" xfId="26214" xr:uid="{1CB7C5E7-B2A2-4F61-9CD4-5F207CEA7861}"/>
    <cellStyle name="40% - Accent6 5 5 3 4 2" xfId="26215" xr:uid="{4B5AB12D-3174-4FE4-BFF9-0B7A4E255277}"/>
    <cellStyle name="40% - Accent6 5 5 3 5" xfId="26216" xr:uid="{05FAF2B4-F71C-4990-91B1-139194AB05C4}"/>
    <cellStyle name="40% - Accent6 5 5 3 5 2" xfId="26217" xr:uid="{E17812F0-2295-4E50-B555-ADC7950B1151}"/>
    <cellStyle name="40% - Accent6 5 5 3 6" xfId="26218" xr:uid="{81A1E34D-704C-4607-83F5-B1C67569B5D6}"/>
    <cellStyle name="40% - Accent6 5 5 4" xfId="26219" xr:uid="{5C30E204-5175-476D-A1D1-F3647C17137A}"/>
    <cellStyle name="40% - Accent6 5 5 4 2" xfId="26220" xr:uid="{AAAE5796-8A06-40D3-82F7-E731FA5E0CD3}"/>
    <cellStyle name="40% - Accent6 5 5 4 2 2" xfId="26221" xr:uid="{10E43963-4E6D-4C50-ABDE-9BACA63D673D}"/>
    <cellStyle name="40% - Accent6 5 5 4 3" xfId="26222" xr:uid="{034536D2-7ADB-491D-9DAF-9AD8E4C68997}"/>
    <cellStyle name="40% - Accent6 5 5 4 3 2" xfId="26223" xr:uid="{F1EB81EC-3CC6-4199-99DC-5A17BAD8154C}"/>
    <cellStyle name="40% - Accent6 5 5 4 4" xfId="26224" xr:uid="{EBF3B50D-E415-48EA-A123-683FB322B066}"/>
    <cellStyle name="40% - Accent6 5 5 5" xfId="26225" xr:uid="{76B400A4-3D78-4374-A83C-E60955DA890B}"/>
    <cellStyle name="40% - Accent6 5 5 5 2" xfId="26226" xr:uid="{BEBFAAAD-818F-4246-99B7-FBBF750FD192}"/>
    <cellStyle name="40% - Accent6 5 5 6" xfId="26227" xr:uid="{08F74AA3-6044-4C94-90E2-076AB5B71261}"/>
    <cellStyle name="40% - Accent6 5 5 6 2" xfId="26228" xr:uid="{86C55E54-9972-4639-BEA1-505A53AA9DC1}"/>
    <cellStyle name="40% - Accent6 5 5 7" xfId="26229" xr:uid="{CAFC08CE-720B-4F08-AE21-C5C8CF802CE0}"/>
    <cellStyle name="40% - Accent6 5 5 7 2" xfId="26230" xr:uid="{1A7C1501-6F6A-4D99-920B-0D5CDFC961C7}"/>
    <cellStyle name="40% - Accent6 5 5 8" xfId="26231" xr:uid="{9C09D93B-B601-4F69-A508-0321649CE1AE}"/>
    <cellStyle name="40% - Accent6 5 6" xfId="26232" xr:uid="{13AAB0D2-7AB8-4059-AFE6-FF2B0DAF753A}"/>
    <cellStyle name="40% - Accent6 5 6 2" xfId="26233" xr:uid="{AF0DC585-5E22-4B53-9588-125E442F3E49}"/>
    <cellStyle name="40% - Accent6 5 6 2 2" xfId="26234" xr:uid="{54C44EE6-2752-4C98-91D0-848C6D6F690C}"/>
    <cellStyle name="40% - Accent6 5 6 2 2 2" xfId="26235" xr:uid="{53792ABB-E385-41AF-B43B-854E77582FA3}"/>
    <cellStyle name="40% - Accent6 5 6 2 3" xfId="26236" xr:uid="{F29DF88B-26ED-4529-8F19-03D73B0D06BD}"/>
    <cellStyle name="40% - Accent6 5 6 2 3 2" xfId="26237" xr:uid="{B453D4C9-7CEE-4B24-8D33-30B6D8F72572}"/>
    <cellStyle name="40% - Accent6 5 6 2 4" xfId="26238" xr:uid="{7082446A-F573-4249-A39E-19440EEEE707}"/>
    <cellStyle name="40% - Accent6 5 6 3" xfId="26239" xr:uid="{8B579F8B-AF42-4E45-8351-ADDBD0096690}"/>
    <cellStyle name="40% - Accent6 5 6 3 2" xfId="26240" xr:uid="{BBF57343-4686-45E4-A983-97CE0AB4A6F5}"/>
    <cellStyle name="40% - Accent6 5 6 4" xfId="26241" xr:uid="{511575A2-433C-400E-BDD3-ED88CDC34EEC}"/>
    <cellStyle name="40% - Accent6 5 6 4 2" xfId="26242" xr:uid="{C37E942E-E7ED-44E1-A59C-B48B9B33D506}"/>
    <cellStyle name="40% - Accent6 5 6 5" xfId="26243" xr:uid="{2644A2E6-4BB7-451B-ACAD-01F233AA6455}"/>
    <cellStyle name="40% - Accent6 5 6 5 2" xfId="26244" xr:uid="{CA4AAE1B-C081-4052-8ABE-AFF14BD1CB9A}"/>
    <cellStyle name="40% - Accent6 5 6 6" xfId="26245" xr:uid="{A3EE86D6-395C-4DD0-A352-8B84C301B3D1}"/>
    <cellStyle name="40% - Accent6 5 7" xfId="26246" xr:uid="{39DA7A1A-1ADA-4127-979B-84ACB35E8F67}"/>
    <cellStyle name="40% - Accent6 5 7 2" xfId="26247" xr:uid="{C18AABBD-BE15-4DE9-9352-B8C39B09D432}"/>
    <cellStyle name="40% - Accent6 5 7 2 2" xfId="26248" xr:uid="{78D1E41E-9188-4569-8644-0424B0BC0672}"/>
    <cellStyle name="40% - Accent6 5 7 2 2 2" xfId="26249" xr:uid="{2CBBA1C9-7AC2-461E-92F5-F339903FC8AD}"/>
    <cellStyle name="40% - Accent6 5 7 2 3" xfId="26250" xr:uid="{FB3ECBA7-A7D0-46B8-8A3F-3488AF187676}"/>
    <cellStyle name="40% - Accent6 5 7 2 3 2" xfId="26251" xr:uid="{541BC2A4-2079-41EB-82BB-A6B4C1336F16}"/>
    <cellStyle name="40% - Accent6 5 7 2 4" xfId="26252" xr:uid="{F10E8295-7D78-4869-9B05-57DA3A75BADA}"/>
    <cellStyle name="40% - Accent6 5 7 3" xfId="26253" xr:uid="{A11FFF19-047E-45C3-873E-4929149593DB}"/>
    <cellStyle name="40% - Accent6 5 7 3 2" xfId="26254" xr:uid="{DAEEBCE1-4700-4959-BBE3-A905A7BC859A}"/>
    <cellStyle name="40% - Accent6 5 7 4" xfId="26255" xr:uid="{E34C1528-419A-4ED8-99EC-0BB054F008D6}"/>
    <cellStyle name="40% - Accent6 5 7 4 2" xfId="26256" xr:uid="{B080AEB8-C390-4142-B26B-BBC403BC780A}"/>
    <cellStyle name="40% - Accent6 5 7 5" xfId="26257" xr:uid="{8815C15E-9C7F-477A-9E60-4C7EEF72E1A9}"/>
    <cellStyle name="40% - Accent6 5 7 5 2" xfId="26258" xr:uid="{58D583AE-E007-4FED-BCA2-218FE0AE1B5C}"/>
    <cellStyle name="40% - Accent6 5 7 6" xfId="26259" xr:uid="{E402BBCF-6369-4EDC-97F8-93CE1E55D00E}"/>
    <cellStyle name="40% - Accent6 5 8" xfId="26260" xr:uid="{BB10C66B-9F80-4427-BC66-490139FF6CAB}"/>
    <cellStyle name="40% - Accent6 5 8 2" xfId="26261" xr:uid="{3051116D-8A50-4B5F-A7B4-76AAA09ACD94}"/>
    <cellStyle name="40% - Accent6 5 8 2 2" xfId="26262" xr:uid="{0B89BAC4-0CF9-457D-B9AD-59A93E593BC3}"/>
    <cellStyle name="40% - Accent6 5 8 3" xfId="26263" xr:uid="{9E6EA02C-6CFC-41C0-A543-DF384406B21F}"/>
    <cellStyle name="40% - Accent6 5 8 3 2" xfId="26264" xr:uid="{30791468-4010-4CF7-A112-2C6FDD1990FF}"/>
    <cellStyle name="40% - Accent6 5 8 4" xfId="26265" xr:uid="{81896E54-B9A4-4FC0-9240-A2CF2A9DF482}"/>
    <cellStyle name="40% - Accent6 5 9" xfId="26266" xr:uid="{AA447F7A-E66F-4253-A815-F5C6B20EF645}"/>
    <cellStyle name="40% - Accent6 5 9 2" xfId="26267" xr:uid="{CEA1CA5B-43DC-4F8E-8059-2AB135FD178E}"/>
    <cellStyle name="40% - Accent6 6" xfId="26268" xr:uid="{FF3EDD8D-2C68-4FAE-8426-405923379952}"/>
    <cellStyle name="40% - Accent6 6 10" xfId="26269" xr:uid="{24533186-874D-4462-9801-F335DA4671CA}"/>
    <cellStyle name="40% - Accent6 6 10 2" xfId="26270" xr:uid="{08CDAC8A-7013-4040-9E47-696FD4DF1899}"/>
    <cellStyle name="40% - Accent6 6 11" xfId="26271" xr:uid="{26A27583-E776-406D-A5F6-5CC53C51E99B}"/>
    <cellStyle name="40% - Accent6 6 11 2" xfId="26272" xr:uid="{026E1E96-63C4-477F-8D12-FFDC0A45B6E6}"/>
    <cellStyle name="40% - Accent6 6 12" xfId="26273" xr:uid="{9F730C60-A087-4C4C-8858-6A1BB4551441}"/>
    <cellStyle name="40% - Accent6 6 12 2" xfId="26274" xr:uid="{69CD93E5-4B5A-492C-8997-D47E804BEB89}"/>
    <cellStyle name="40% - Accent6 6 13" xfId="26275" xr:uid="{D56A1D1A-A0B9-4403-8CE6-D09EE0DEB42C}"/>
    <cellStyle name="40% - Accent6 6 14" xfId="26276" xr:uid="{3BC14678-425F-4248-9AB8-3A437A736633}"/>
    <cellStyle name="40% - Accent6 6 2" xfId="26277" xr:uid="{5DF808B0-EBA3-4DBC-BCF7-2BB38DD6F4AF}"/>
    <cellStyle name="40% - Accent6 6 2 10" xfId="26278" xr:uid="{4AFF1C55-CEA8-4717-834F-18AB4BD2201E}"/>
    <cellStyle name="40% - Accent6 6 2 11" xfId="26279" xr:uid="{42B23C66-056E-4CA4-978C-9C69CF176695}"/>
    <cellStyle name="40% - Accent6 6 2 2" xfId="26280" xr:uid="{BDA765F6-24FC-4D95-9FC0-DD34C66FEC1F}"/>
    <cellStyle name="40% - Accent6 6 2 2 2" xfId="26281" xr:uid="{F77773E1-51DB-4C4E-BD76-7C14379237D3}"/>
    <cellStyle name="40% - Accent6 6 2 2 2 2" xfId="26282" xr:uid="{B835DCEF-6E81-4D36-99A7-49440BD654C6}"/>
    <cellStyle name="40% - Accent6 6 2 2 2 2 2" xfId="26283" xr:uid="{743DFBDF-A376-4987-89B4-CDE1181274B5}"/>
    <cellStyle name="40% - Accent6 6 2 2 2 3" xfId="26284" xr:uid="{35FCDFD7-0B7D-4290-8327-DD20583E7BD9}"/>
    <cellStyle name="40% - Accent6 6 2 2 2 3 2" xfId="26285" xr:uid="{B73B08E5-2493-4461-8074-5147CEF3E438}"/>
    <cellStyle name="40% - Accent6 6 2 2 2 4" xfId="26286" xr:uid="{F30C9058-8B12-40F7-B8CC-CD23E6156E65}"/>
    <cellStyle name="40% - Accent6 6 2 2 3" xfId="26287" xr:uid="{7358B857-6D5C-443E-B190-B8199DC1AB3A}"/>
    <cellStyle name="40% - Accent6 6 2 2 3 2" xfId="26288" xr:uid="{1B5C98A3-CA55-4FF2-88CE-AF87D137D517}"/>
    <cellStyle name="40% - Accent6 6 2 2 4" xfId="26289" xr:uid="{2DDCA9CA-455F-4D8A-B5D8-A332306EF1FE}"/>
    <cellStyle name="40% - Accent6 6 2 2 4 2" xfId="26290" xr:uid="{586E22CE-360A-49EB-A429-08CF5B1D17CC}"/>
    <cellStyle name="40% - Accent6 6 2 2 5" xfId="26291" xr:uid="{12E70D00-268B-4E91-BB23-F98C23CAD521}"/>
    <cellStyle name="40% - Accent6 6 2 2 5 2" xfId="26292" xr:uid="{97DA948E-3451-4E80-8844-F03FC1265CD3}"/>
    <cellStyle name="40% - Accent6 6 2 2 6" xfId="26293" xr:uid="{C6CB6C2F-194B-41E6-A539-7A610214FCF4}"/>
    <cellStyle name="40% - Accent6 6 2 2 6 2" xfId="26294" xr:uid="{3870C6B8-A418-4D9F-B9B8-7F1946F4B978}"/>
    <cellStyle name="40% - Accent6 6 2 2 7" xfId="26295" xr:uid="{21EE1349-9E59-4157-B23B-BCAE927E66C8}"/>
    <cellStyle name="40% - Accent6 6 2 2 7 2" xfId="26296" xr:uid="{C2283E03-D2F2-45D9-AB3E-33384ADAF86A}"/>
    <cellStyle name="40% - Accent6 6 2 2 8" xfId="26297" xr:uid="{73AA333C-9C9B-41B9-A48C-4E53FB52CC9F}"/>
    <cellStyle name="40% - Accent6 6 2 3" xfId="26298" xr:uid="{959BEA60-84B6-4438-A472-B109BC0799EC}"/>
    <cellStyle name="40% - Accent6 6 2 3 2" xfId="26299" xr:uid="{B6352596-C820-4350-B5BE-240FD07399B2}"/>
    <cellStyle name="40% - Accent6 6 2 3 2 2" xfId="26300" xr:uid="{EE3CABE0-7F86-4C27-9209-C841C5DBAC0F}"/>
    <cellStyle name="40% - Accent6 6 2 3 2 2 2" xfId="26301" xr:uid="{B58E9207-6803-4FF9-8F1E-376F22A1FFFE}"/>
    <cellStyle name="40% - Accent6 6 2 3 2 3" xfId="26302" xr:uid="{41E2446C-C921-4DDC-9919-C6D21C21383F}"/>
    <cellStyle name="40% - Accent6 6 2 3 2 3 2" xfId="26303" xr:uid="{7B0B136B-8556-41CA-8EDC-AE986838142B}"/>
    <cellStyle name="40% - Accent6 6 2 3 2 4" xfId="26304" xr:uid="{25371917-05A0-4271-8575-9C606AB8719F}"/>
    <cellStyle name="40% - Accent6 6 2 3 3" xfId="26305" xr:uid="{BA77CFC1-8679-498F-A822-7755EE05C984}"/>
    <cellStyle name="40% - Accent6 6 2 3 3 2" xfId="26306" xr:uid="{4F707147-4B72-44A1-A9CB-69FE39B1FBC2}"/>
    <cellStyle name="40% - Accent6 6 2 3 4" xfId="26307" xr:uid="{B1609B96-5D86-401F-96F2-C81F9DA0779C}"/>
    <cellStyle name="40% - Accent6 6 2 3 4 2" xfId="26308" xr:uid="{6B8747F0-5BE4-487C-A482-E86403516DAB}"/>
    <cellStyle name="40% - Accent6 6 2 3 5" xfId="26309" xr:uid="{2CEEF778-F39A-4A36-8702-644C8530A77A}"/>
    <cellStyle name="40% - Accent6 6 2 3 5 2" xfId="26310" xr:uid="{96DE91F9-614A-4D58-9B5A-29A7AF650D26}"/>
    <cellStyle name="40% - Accent6 6 2 3 6" xfId="26311" xr:uid="{FB4DEDD8-43DC-4D9C-A9A1-E12A54BA8824}"/>
    <cellStyle name="40% - Accent6 6 2 4" xfId="26312" xr:uid="{7FF8CF04-FDC1-4B31-885C-50E8E181A8C5}"/>
    <cellStyle name="40% - Accent6 6 2 4 2" xfId="26313" xr:uid="{909019C1-8850-4A51-9FAC-52236AFDAAF5}"/>
    <cellStyle name="40% - Accent6 6 2 4 2 2" xfId="26314" xr:uid="{A43B4125-3BCC-4938-A504-F93EF2E9E968}"/>
    <cellStyle name="40% - Accent6 6 2 4 3" xfId="26315" xr:uid="{B1D6DD67-84D5-4CAD-A0F4-065942484C27}"/>
    <cellStyle name="40% - Accent6 6 2 4 3 2" xfId="26316" xr:uid="{C5128724-3E9E-4A86-AD5A-2786639A239C}"/>
    <cellStyle name="40% - Accent6 6 2 4 4" xfId="26317" xr:uid="{8A96E642-1EBC-4820-B60B-3E1102C6E8D6}"/>
    <cellStyle name="40% - Accent6 6 2 5" xfId="26318" xr:uid="{FC1F80CD-490D-4642-B0E2-A22B0E7CA52C}"/>
    <cellStyle name="40% - Accent6 6 2 5 2" xfId="26319" xr:uid="{294B7C39-DB59-4D3B-BDAE-5EB3639465AE}"/>
    <cellStyle name="40% - Accent6 6 2 6" xfId="26320" xr:uid="{CCD14D44-9B92-40F4-890A-C46A42310F9E}"/>
    <cellStyle name="40% - Accent6 6 2 6 2" xfId="26321" xr:uid="{80930FAC-FC94-47E7-BB16-845020E17C3B}"/>
    <cellStyle name="40% - Accent6 6 2 7" xfId="26322" xr:uid="{73FE5BAF-6C9D-4BC6-BE69-99809F367376}"/>
    <cellStyle name="40% - Accent6 6 2 7 2" xfId="26323" xr:uid="{A3673DCF-3387-47CB-9E3C-F6E2C8BAD09F}"/>
    <cellStyle name="40% - Accent6 6 2 8" xfId="26324" xr:uid="{A440C6C4-0885-4985-832D-9164CE774C97}"/>
    <cellStyle name="40% - Accent6 6 2 8 2" xfId="26325" xr:uid="{F7F408E6-1E3A-4F92-9176-B23FE95D7045}"/>
    <cellStyle name="40% - Accent6 6 2 9" xfId="26326" xr:uid="{369EDA5F-0B27-446E-9F11-FB7834C18EBD}"/>
    <cellStyle name="40% - Accent6 6 2 9 2" xfId="26327" xr:uid="{65CCD81E-20B1-48D9-8B9E-E34C1A03CEDC}"/>
    <cellStyle name="40% - Accent6 6 3" xfId="26328" xr:uid="{2694AC26-F35F-4381-B5E9-8543FFC87AE3}"/>
    <cellStyle name="40% - Accent6 6 3 10" xfId="26329" xr:uid="{717139FC-2A41-46BD-98E5-339533F67C75}"/>
    <cellStyle name="40% - Accent6 6 3 2" xfId="26330" xr:uid="{51A26CCB-5EF1-4065-BE99-8C48504C6100}"/>
    <cellStyle name="40% - Accent6 6 3 2 2" xfId="26331" xr:uid="{466F0C38-0363-48CE-8F59-D29F47206414}"/>
    <cellStyle name="40% - Accent6 6 3 2 2 2" xfId="26332" xr:uid="{B6DE252F-29AA-452B-856B-120579F7AFEC}"/>
    <cellStyle name="40% - Accent6 6 3 2 2 2 2" xfId="26333" xr:uid="{DE14550B-DADF-46C2-8E6C-41ADBD620639}"/>
    <cellStyle name="40% - Accent6 6 3 2 2 3" xfId="26334" xr:uid="{06D97CBD-E7B7-4B58-A967-75DB6813815B}"/>
    <cellStyle name="40% - Accent6 6 3 2 2 3 2" xfId="26335" xr:uid="{A7DC0048-DA02-42EE-8514-02EF705C986A}"/>
    <cellStyle name="40% - Accent6 6 3 2 2 4" xfId="26336" xr:uid="{5AF8368E-F367-4CE0-8F95-3A0329E224DB}"/>
    <cellStyle name="40% - Accent6 6 3 2 3" xfId="26337" xr:uid="{78007A7E-22ED-4F43-BB1F-23C71BA01D15}"/>
    <cellStyle name="40% - Accent6 6 3 2 3 2" xfId="26338" xr:uid="{7C0914A0-0BAB-4353-9A68-4788603828B5}"/>
    <cellStyle name="40% - Accent6 6 3 2 4" xfId="26339" xr:uid="{0EE59C5E-880A-466C-B3ED-91C05AA120D5}"/>
    <cellStyle name="40% - Accent6 6 3 2 4 2" xfId="26340" xr:uid="{B765BFC1-E75E-419F-A44B-8788A99F4FC8}"/>
    <cellStyle name="40% - Accent6 6 3 2 5" xfId="26341" xr:uid="{E29B4345-4D40-41A2-981D-23A21EE50966}"/>
    <cellStyle name="40% - Accent6 6 3 2 5 2" xfId="26342" xr:uid="{1F50331B-EBFE-48EB-8324-C40395B2E375}"/>
    <cellStyle name="40% - Accent6 6 3 2 6" xfId="26343" xr:uid="{A533E17F-0C88-4F1B-8CA4-887F183C1ACA}"/>
    <cellStyle name="40% - Accent6 6 3 2 6 2" xfId="26344" xr:uid="{505C642E-8D9F-4C32-91B6-1008FFD8DB6D}"/>
    <cellStyle name="40% - Accent6 6 3 2 7" xfId="26345" xr:uid="{E919EA8C-99D0-4A8A-A034-C949009CFCE7}"/>
    <cellStyle name="40% - Accent6 6 3 2 7 2" xfId="26346" xr:uid="{BF6B9075-1537-4BDF-8AA1-830D39F72756}"/>
    <cellStyle name="40% - Accent6 6 3 2 8" xfId="26347" xr:uid="{6134472C-F3AF-4E6E-ABC0-3811B4BDB09D}"/>
    <cellStyle name="40% - Accent6 6 3 3" xfId="26348" xr:uid="{AF0E871E-0B2F-4D3F-BD42-F1E11DC401AD}"/>
    <cellStyle name="40% - Accent6 6 3 3 2" xfId="26349" xr:uid="{398D1290-CDEA-4E61-9E27-687478F07DFD}"/>
    <cellStyle name="40% - Accent6 6 3 3 2 2" xfId="26350" xr:uid="{31DB1035-456E-4C54-B5DD-52FBE742BA33}"/>
    <cellStyle name="40% - Accent6 6 3 3 2 2 2" xfId="26351" xr:uid="{A4D49F29-1DE7-47E8-9E3A-6862E973DBF6}"/>
    <cellStyle name="40% - Accent6 6 3 3 2 3" xfId="26352" xr:uid="{AD8755EF-0768-4EE7-9B5D-ABB1081363AE}"/>
    <cellStyle name="40% - Accent6 6 3 3 2 3 2" xfId="26353" xr:uid="{1C0719A3-55F5-4EB5-BE83-CED064DE9A3C}"/>
    <cellStyle name="40% - Accent6 6 3 3 2 4" xfId="26354" xr:uid="{3ACFFA5A-0AF8-4DEC-8FDE-F2762AEE050C}"/>
    <cellStyle name="40% - Accent6 6 3 3 3" xfId="26355" xr:uid="{F9286EDD-49EB-4308-89F5-1D6DEB896421}"/>
    <cellStyle name="40% - Accent6 6 3 3 3 2" xfId="26356" xr:uid="{C73F60BE-3671-4529-A644-F91B78CA5D8A}"/>
    <cellStyle name="40% - Accent6 6 3 3 4" xfId="26357" xr:uid="{9400C163-1102-4F5E-822F-494AA9AFCC62}"/>
    <cellStyle name="40% - Accent6 6 3 3 4 2" xfId="26358" xr:uid="{D08BE0AE-53C2-4752-942E-2592EAC1FA07}"/>
    <cellStyle name="40% - Accent6 6 3 3 5" xfId="26359" xr:uid="{F2625896-19E9-4ABC-8992-03A043E6629C}"/>
    <cellStyle name="40% - Accent6 6 3 3 5 2" xfId="26360" xr:uid="{AD1DC2A4-2B21-458B-9D2F-4CB9F383DA9A}"/>
    <cellStyle name="40% - Accent6 6 3 3 6" xfId="26361" xr:uid="{078E17CB-885E-4DA7-A0AB-2B0CAFAE7E80}"/>
    <cellStyle name="40% - Accent6 6 3 4" xfId="26362" xr:uid="{A4A1F31D-4A99-4E10-98CF-5962FC6925EF}"/>
    <cellStyle name="40% - Accent6 6 3 4 2" xfId="26363" xr:uid="{C057BAAC-D542-4954-8A02-65B5505F2EC5}"/>
    <cellStyle name="40% - Accent6 6 3 4 2 2" xfId="26364" xr:uid="{E538036C-3517-4361-8079-49F2E050FC2C}"/>
    <cellStyle name="40% - Accent6 6 3 4 3" xfId="26365" xr:uid="{9B1F2880-6111-4A54-897E-AB7AC430FA53}"/>
    <cellStyle name="40% - Accent6 6 3 4 3 2" xfId="26366" xr:uid="{39116C08-7EB8-4218-A625-D2F9DDFA202A}"/>
    <cellStyle name="40% - Accent6 6 3 4 4" xfId="26367" xr:uid="{CF66A9CF-18CB-4C10-876D-637D591DE200}"/>
    <cellStyle name="40% - Accent6 6 3 5" xfId="26368" xr:uid="{0A2ED48A-65FF-4DAF-9ACF-0572B6970D58}"/>
    <cellStyle name="40% - Accent6 6 3 5 2" xfId="26369" xr:uid="{9FD4BE5A-654D-4076-A742-073D940C31CF}"/>
    <cellStyle name="40% - Accent6 6 3 6" xfId="26370" xr:uid="{869204C4-BB23-4F01-AE5A-3BBF2A1490FB}"/>
    <cellStyle name="40% - Accent6 6 3 6 2" xfId="26371" xr:uid="{77F0249E-3464-4BAF-ADEB-0248689DFC69}"/>
    <cellStyle name="40% - Accent6 6 3 7" xfId="26372" xr:uid="{9EE6E83E-8D2E-4D89-8E61-4BD274600AD3}"/>
    <cellStyle name="40% - Accent6 6 3 7 2" xfId="26373" xr:uid="{EC3E7BB4-DD65-4963-A2F9-EAC6C7CE9457}"/>
    <cellStyle name="40% - Accent6 6 3 8" xfId="26374" xr:uid="{13EE5E84-BB15-469F-A19E-3386FF7EE2EC}"/>
    <cellStyle name="40% - Accent6 6 3 8 2" xfId="26375" xr:uid="{CF5E1A2E-802F-46BF-B944-9F734CA4102E}"/>
    <cellStyle name="40% - Accent6 6 3 9" xfId="26376" xr:uid="{B8ADEB0F-64E2-48E3-ADBA-94EF92260F5D}"/>
    <cellStyle name="40% - Accent6 6 3 9 2" xfId="26377" xr:uid="{4E774733-F1A2-411A-9E19-06A467D199C7}"/>
    <cellStyle name="40% - Accent6 6 4" xfId="26378" xr:uid="{864839CB-4223-4E06-B4FD-7BD429BC53D4}"/>
    <cellStyle name="40% - Accent6 6 4 10" xfId="26379" xr:uid="{FF76E58F-6137-4D80-AC62-3F520E7E9D75}"/>
    <cellStyle name="40% - Accent6 6 4 2" xfId="26380" xr:uid="{F491E280-35BD-4E52-A9C2-AE524E58B5D7}"/>
    <cellStyle name="40% - Accent6 6 4 2 2" xfId="26381" xr:uid="{6AB7C8E4-08B4-4C10-8052-264C2B1ADC7A}"/>
    <cellStyle name="40% - Accent6 6 4 2 2 2" xfId="26382" xr:uid="{A8803D7C-93F3-4D98-BBFA-24C25F8D932E}"/>
    <cellStyle name="40% - Accent6 6 4 2 2 2 2" xfId="26383" xr:uid="{D85B9C4C-D3BE-4DD5-9BFF-C3FA22BD47D2}"/>
    <cellStyle name="40% - Accent6 6 4 2 2 3" xfId="26384" xr:uid="{ED72D7B2-7B15-48E7-A7EE-2920FA526CCA}"/>
    <cellStyle name="40% - Accent6 6 4 2 2 3 2" xfId="26385" xr:uid="{C9DBFBBF-A846-4D7E-9983-26D8CACF66EC}"/>
    <cellStyle name="40% - Accent6 6 4 2 2 4" xfId="26386" xr:uid="{27F78585-1932-4C9B-AF91-E79F2E2D614B}"/>
    <cellStyle name="40% - Accent6 6 4 2 3" xfId="26387" xr:uid="{46BD9B5A-8C3B-4D8A-BF4A-EA52FC81CF7B}"/>
    <cellStyle name="40% - Accent6 6 4 2 3 2" xfId="26388" xr:uid="{43A63981-8085-40D9-BCFA-7A4039A14F7D}"/>
    <cellStyle name="40% - Accent6 6 4 2 4" xfId="26389" xr:uid="{EFC4A219-F692-4E42-A7D7-9E9599D508B3}"/>
    <cellStyle name="40% - Accent6 6 4 2 4 2" xfId="26390" xr:uid="{7F1DF4FB-6A4C-4E45-B5E1-3A4E6C3C2272}"/>
    <cellStyle name="40% - Accent6 6 4 2 5" xfId="26391" xr:uid="{AE0BFCAC-D7CB-4971-9E5F-16DFB02AEB2C}"/>
    <cellStyle name="40% - Accent6 6 4 2 5 2" xfId="26392" xr:uid="{DE8A5E1A-E027-4303-99A0-956CC4099685}"/>
    <cellStyle name="40% - Accent6 6 4 2 6" xfId="26393" xr:uid="{56DE12AD-2030-4EA6-BAFD-172CB60630BE}"/>
    <cellStyle name="40% - Accent6 6 4 3" xfId="26394" xr:uid="{85724EC8-2A12-4CEF-B98B-F642CAB5E89C}"/>
    <cellStyle name="40% - Accent6 6 4 3 2" xfId="26395" xr:uid="{E7DA8AE1-E3F8-4E0C-B117-9F2287A6980C}"/>
    <cellStyle name="40% - Accent6 6 4 3 2 2" xfId="26396" xr:uid="{72728507-9D79-4C75-BB0B-DA24A0861F8E}"/>
    <cellStyle name="40% - Accent6 6 4 3 2 2 2" xfId="26397" xr:uid="{6B2BD7A1-36EF-4036-A529-0776A21C5E44}"/>
    <cellStyle name="40% - Accent6 6 4 3 2 3" xfId="26398" xr:uid="{1808EC2A-1E34-4C22-9080-3021D3407AC8}"/>
    <cellStyle name="40% - Accent6 6 4 3 2 3 2" xfId="26399" xr:uid="{1F052269-03E2-4B6C-9542-A9407D1D5A19}"/>
    <cellStyle name="40% - Accent6 6 4 3 2 4" xfId="26400" xr:uid="{A6926B06-DBB1-435D-923C-67040F77B8AF}"/>
    <cellStyle name="40% - Accent6 6 4 3 3" xfId="26401" xr:uid="{DE24766C-16C5-4074-A541-FC149F784116}"/>
    <cellStyle name="40% - Accent6 6 4 3 3 2" xfId="26402" xr:uid="{FE17B0F4-087E-4F59-967F-C31713446861}"/>
    <cellStyle name="40% - Accent6 6 4 3 4" xfId="26403" xr:uid="{BF4C0506-0D1E-4D2B-A808-F48F99DA3419}"/>
    <cellStyle name="40% - Accent6 6 4 3 4 2" xfId="26404" xr:uid="{333FDBC4-9B40-408D-9659-73E2E8F3D1A3}"/>
    <cellStyle name="40% - Accent6 6 4 3 5" xfId="26405" xr:uid="{DE93DE5F-0655-446E-9435-6E462CE5EB39}"/>
    <cellStyle name="40% - Accent6 6 4 3 5 2" xfId="26406" xr:uid="{6418EA94-11A2-444E-9193-3D8B97D9CCC7}"/>
    <cellStyle name="40% - Accent6 6 4 3 6" xfId="26407" xr:uid="{85A25E5A-C1CC-4EB2-A5FE-C258AD53CBF5}"/>
    <cellStyle name="40% - Accent6 6 4 4" xfId="26408" xr:uid="{46B74647-7EC3-44CB-89C0-9A34CE5403FE}"/>
    <cellStyle name="40% - Accent6 6 4 4 2" xfId="26409" xr:uid="{5EB40477-C26F-414A-819C-2E1A2EFC8C5B}"/>
    <cellStyle name="40% - Accent6 6 4 4 2 2" xfId="26410" xr:uid="{F6C5FA69-8CFE-4720-8BE7-C9E8B1CDEBBA}"/>
    <cellStyle name="40% - Accent6 6 4 4 3" xfId="26411" xr:uid="{98CE6D76-EF6B-4CB2-9DCB-9C43824FF38D}"/>
    <cellStyle name="40% - Accent6 6 4 4 3 2" xfId="26412" xr:uid="{25311C81-843D-4E45-A500-4463EB8E07E1}"/>
    <cellStyle name="40% - Accent6 6 4 4 4" xfId="26413" xr:uid="{DE54FF24-F9F3-416B-89AF-5360243B8838}"/>
    <cellStyle name="40% - Accent6 6 4 5" xfId="26414" xr:uid="{2899382A-9749-4B63-9DE2-DFC0A5DD7826}"/>
    <cellStyle name="40% - Accent6 6 4 5 2" xfId="26415" xr:uid="{932A764C-AB91-4221-A746-9DE5F1E4BA86}"/>
    <cellStyle name="40% - Accent6 6 4 6" xfId="26416" xr:uid="{D1457AF5-56FD-4446-9B43-DB59A9770ADA}"/>
    <cellStyle name="40% - Accent6 6 4 6 2" xfId="26417" xr:uid="{7CEE5F41-7267-4027-AA22-8502179CB8C1}"/>
    <cellStyle name="40% - Accent6 6 4 7" xfId="26418" xr:uid="{3EBD632C-D96F-46E2-B471-38482DEF99BB}"/>
    <cellStyle name="40% - Accent6 6 4 7 2" xfId="26419" xr:uid="{B3948DAA-F19D-45A4-BAF0-7EB7927800A8}"/>
    <cellStyle name="40% - Accent6 6 4 8" xfId="26420" xr:uid="{04A175EF-FF51-4151-901F-A790B36A9AB6}"/>
    <cellStyle name="40% - Accent6 6 4 8 2" xfId="26421" xr:uid="{ED6925C5-AB44-42DE-91AE-533560C088D3}"/>
    <cellStyle name="40% - Accent6 6 4 9" xfId="26422" xr:uid="{409F2E19-ED54-4604-9A81-175BD9CB6077}"/>
    <cellStyle name="40% - Accent6 6 4 9 2" xfId="26423" xr:uid="{A8C05F52-C234-49BE-BBA0-8F4A951483C8}"/>
    <cellStyle name="40% - Accent6 6 5" xfId="26424" xr:uid="{98D72BEE-C027-41ED-BFAB-361B6CCDB788}"/>
    <cellStyle name="40% - Accent6 6 5 2" xfId="26425" xr:uid="{9FAA5BAE-6F7F-4E6D-9D04-1CE0141C412E}"/>
    <cellStyle name="40% - Accent6 6 5 2 2" xfId="26426" xr:uid="{B5A70322-BFE5-4FC0-A697-2866259C626C}"/>
    <cellStyle name="40% - Accent6 6 5 2 2 2" xfId="26427" xr:uid="{4E77B877-465E-4D96-83DE-88B457523009}"/>
    <cellStyle name="40% - Accent6 6 5 2 3" xfId="26428" xr:uid="{DE8F160D-8FAB-47D6-A4F5-3BC1129AE5B1}"/>
    <cellStyle name="40% - Accent6 6 5 2 3 2" xfId="26429" xr:uid="{B8EE0625-C968-4B4C-87BF-1FE84485C4BB}"/>
    <cellStyle name="40% - Accent6 6 5 2 4" xfId="26430" xr:uid="{3F2188CA-EE6D-4C74-857D-3D6362ECCF4B}"/>
    <cellStyle name="40% - Accent6 6 5 3" xfId="26431" xr:uid="{7D0AA08F-9590-46CD-9DF2-17B575C0FB69}"/>
    <cellStyle name="40% - Accent6 6 5 3 2" xfId="26432" xr:uid="{37077A57-6407-4712-BF67-1880091ECF5F}"/>
    <cellStyle name="40% - Accent6 6 5 4" xfId="26433" xr:uid="{E00B489C-9FDB-43CC-BDC8-19869A40176E}"/>
    <cellStyle name="40% - Accent6 6 5 4 2" xfId="26434" xr:uid="{7D3093C0-EE06-40CD-82DD-88BEED8EEFFB}"/>
    <cellStyle name="40% - Accent6 6 5 5" xfId="26435" xr:uid="{14D4ADDE-DA49-4BF8-B356-3A59406C4B28}"/>
    <cellStyle name="40% - Accent6 6 5 5 2" xfId="26436" xr:uid="{41415828-2E18-46F9-9C99-95C5B10E956B}"/>
    <cellStyle name="40% - Accent6 6 5 6" xfId="26437" xr:uid="{458BBFF0-F880-4A35-BB93-8632BE22030F}"/>
    <cellStyle name="40% - Accent6 6 6" xfId="26438" xr:uid="{4CC1642F-1DD1-491B-AE22-E860931BEF82}"/>
    <cellStyle name="40% - Accent6 6 6 2" xfId="26439" xr:uid="{55643413-D644-494D-8368-CFB7D196C606}"/>
    <cellStyle name="40% - Accent6 6 6 2 2" xfId="26440" xr:uid="{DA1F82D1-EB5A-4EB1-A1B8-B34EA3BBF3C4}"/>
    <cellStyle name="40% - Accent6 6 6 2 2 2" xfId="26441" xr:uid="{118C0E48-06D9-4679-AAC3-8066BA2B99BE}"/>
    <cellStyle name="40% - Accent6 6 6 2 3" xfId="26442" xr:uid="{00160A3B-9341-4C00-976B-4089B1DE54FD}"/>
    <cellStyle name="40% - Accent6 6 6 2 3 2" xfId="26443" xr:uid="{FECAC74F-D003-4424-949B-23580B5041AB}"/>
    <cellStyle name="40% - Accent6 6 6 2 4" xfId="26444" xr:uid="{0ED14F89-CFB4-4A41-969E-1ACA877E8930}"/>
    <cellStyle name="40% - Accent6 6 6 3" xfId="26445" xr:uid="{355CE9E5-1884-47F4-9C08-5F268896BF71}"/>
    <cellStyle name="40% - Accent6 6 6 3 2" xfId="26446" xr:uid="{4BAB8564-8493-475D-BB85-2F2F8249EDE0}"/>
    <cellStyle name="40% - Accent6 6 6 4" xfId="26447" xr:uid="{62774C84-3388-4B0D-8302-6BED55632177}"/>
    <cellStyle name="40% - Accent6 6 6 4 2" xfId="26448" xr:uid="{7798B518-32A0-43A5-9BA8-ACDFDDA6CAA5}"/>
    <cellStyle name="40% - Accent6 6 6 5" xfId="26449" xr:uid="{898A4314-69EE-4F56-BFBB-2C1B1B6903B1}"/>
    <cellStyle name="40% - Accent6 6 6 5 2" xfId="26450" xr:uid="{3A00B9E1-036F-4396-80C5-13A914FD9AB7}"/>
    <cellStyle name="40% - Accent6 6 6 6" xfId="26451" xr:uid="{652CE42F-27FD-459C-92CA-05611298A3C1}"/>
    <cellStyle name="40% - Accent6 6 7" xfId="26452" xr:uid="{B8D49F3E-B862-4304-A714-D383379819FB}"/>
    <cellStyle name="40% - Accent6 6 7 2" xfId="26453" xr:uid="{27A49A59-C3DB-48A7-AB16-B0B5A835CD4A}"/>
    <cellStyle name="40% - Accent6 6 7 2 2" xfId="26454" xr:uid="{5A9F195B-7A73-4116-99DA-228BAF57563A}"/>
    <cellStyle name="40% - Accent6 6 7 3" xfId="26455" xr:uid="{7FE1A207-F7F2-4F38-A20D-A02F71B68542}"/>
    <cellStyle name="40% - Accent6 6 7 3 2" xfId="26456" xr:uid="{2E09A2F9-A88D-42AB-8B41-7915D75290A9}"/>
    <cellStyle name="40% - Accent6 6 7 4" xfId="26457" xr:uid="{13BB750A-845C-4863-85E7-847257B87B1D}"/>
    <cellStyle name="40% - Accent6 6 8" xfId="26458" xr:uid="{6C5656FB-CF0A-4DD8-BBFE-D69E0275A21E}"/>
    <cellStyle name="40% - Accent6 6 8 2" xfId="26459" xr:uid="{585B3D55-3A6E-4975-841C-7B42477A2F93}"/>
    <cellStyle name="40% - Accent6 6 9" xfId="26460" xr:uid="{91B345C6-75FE-4E2D-B767-F08D98F60AE6}"/>
    <cellStyle name="40% - Accent6 6 9 2" xfId="26461" xr:uid="{2B7133C8-77D9-4058-B781-6A8E8C644811}"/>
    <cellStyle name="40% - Accent6 7" xfId="26462" xr:uid="{CA85B6FB-DC28-4DE6-94A1-CE407464648F}"/>
    <cellStyle name="40% - Accent6 7 10" xfId="26463" xr:uid="{9B6E8FD3-323E-4F73-85B4-176B1FB7CD69}"/>
    <cellStyle name="40% - Accent6 7 10 2" xfId="26464" xr:uid="{A6F880BD-A8D6-4D28-BF2E-957CAD38B37F}"/>
    <cellStyle name="40% - Accent6 7 11" xfId="26465" xr:uid="{F13C2C6C-8DB0-468B-8F6A-D4763FC292EB}"/>
    <cellStyle name="40% - Accent6 7 11 2" xfId="26466" xr:uid="{33F8601F-1D2B-43E6-BBA6-204122D8FF00}"/>
    <cellStyle name="40% - Accent6 7 12" xfId="26467" xr:uid="{58A6F8FE-921F-4D46-9673-0DA9ECF7F120}"/>
    <cellStyle name="40% - Accent6 7 13" xfId="26468" xr:uid="{C60B7B93-B14D-4C9B-AE60-E0CED9ED89B0}"/>
    <cellStyle name="40% - Accent6 7 2" xfId="26469" xr:uid="{2E8C48DB-CF6C-4D9E-BB0A-5E05727E444D}"/>
    <cellStyle name="40% - Accent6 7 2 10" xfId="26470" xr:uid="{2AE0B636-F1A2-46AE-BE57-3833FBBB705F}"/>
    <cellStyle name="40% - Accent6 7 2 2" xfId="26471" xr:uid="{D3D7FCCD-BF1B-4293-886B-FFA4EA134C5A}"/>
    <cellStyle name="40% - Accent6 7 2 2 2" xfId="26472" xr:uid="{8647DB55-E687-462C-9FB2-080E7A763293}"/>
    <cellStyle name="40% - Accent6 7 2 2 2 2" xfId="26473" xr:uid="{E135EDFA-8CFC-4E88-9592-965904BB1591}"/>
    <cellStyle name="40% - Accent6 7 2 2 2 2 2" xfId="26474" xr:uid="{EFE7A656-6C6F-4153-88B9-7C46B8FF7222}"/>
    <cellStyle name="40% - Accent6 7 2 2 2 3" xfId="26475" xr:uid="{221B71C9-18D1-459D-9003-305221AF6FF9}"/>
    <cellStyle name="40% - Accent6 7 2 2 2 3 2" xfId="26476" xr:uid="{3B238834-08A7-4812-A9C1-1600F2AAF6D7}"/>
    <cellStyle name="40% - Accent6 7 2 2 2 4" xfId="26477" xr:uid="{0A01E1D2-4422-4133-BD1D-A29E500B67A0}"/>
    <cellStyle name="40% - Accent6 7 2 2 3" xfId="26478" xr:uid="{4E8FEF28-FEE3-40D1-939B-5628E67FDAF4}"/>
    <cellStyle name="40% - Accent6 7 2 2 3 2" xfId="26479" xr:uid="{400F0801-D0F1-4854-991D-645D50E4DD8D}"/>
    <cellStyle name="40% - Accent6 7 2 2 4" xfId="26480" xr:uid="{830FC19F-DB1D-4D77-A79A-7EB250CFEF45}"/>
    <cellStyle name="40% - Accent6 7 2 2 4 2" xfId="26481" xr:uid="{9E57B579-7BDA-414C-9883-9A75B1986A03}"/>
    <cellStyle name="40% - Accent6 7 2 2 5" xfId="26482" xr:uid="{D7ABE704-B6AD-45F9-9F91-4E82103A170D}"/>
    <cellStyle name="40% - Accent6 7 2 2 5 2" xfId="26483" xr:uid="{15D8A060-1CBE-4EB2-970F-CE01E1939BD8}"/>
    <cellStyle name="40% - Accent6 7 2 2 6" xfId="26484" xr:uid="{379D22E6-F5B6-4C7B-8051-50E31792CB8D}"/>
    <cellStyle name="40% - Accent6 7 2 2 6 2" xfId="26485" xr:uid="{1DBFC16F-1D6D-4C11-9A99-500D5BAD1031}"/>
    <cellStyle name="40% - Accent6 7 2 2 7" xfId="26486" xr:uid="{2D957037-5BCB-4460-9232-C903D7A93AC8}"/>
    <cellStyle name="40% - Accent6 7 2 2 7 2" xfId="26487" xr:uid="{675BA113-5DE9-44E6-A7E8-E0F160C52529}"/>
    <cellStyle name="40% - Accent6 7 2 2 8" xfId="26488" xr:uid="{0959B2D6-F6BA-4B50-BF6E-E42425636114}"/>
    <cellStyle name="40% - Accent6 7 2 3" xfId="26489" xr:uid="{7CE3626C-04A8-4896-B493-554951DAED86}"/>
    <cellStyle name="40% - Accent6 7 2 3 2" xfId="26490" xr:uid="{598F3CCE-687A-482F-9A3C-EB294609298B}"/>
    <cellStyle name="40% - Accent6 7 2 3 2 2" xfId="26491" xr:uid="{5A6F30D3-98E3-4181-97F3-0DBEC9CDF74C}"/>
    <cellStyle name="40% - Accent6 7 2 3 2 2 2" xfId="26492" xr:uid="{8ABA34F9-793D-470A-999E-FB2239E87066}"/>
    <cellStyle name="40% - Accent6 7 2 3 2 3" xfId="26493" xr:uid="{D67EA4A2-FC8B-4A2B-A1E7-9BD486D4CE09}"/>
    <cellStyle name="40% - Accent6 7 2 3 2 3 2" xfId="26494" xr:uid="{DDAA1D43-2750-4545-83B0-7F40799AD078}"/>
    <cellStyle name="40% - Accent6 7 2 3 2 4" xfId="26495" xr:uid="{900F6061-1AE2-429A-8FA2-12E30EFCE1F3}"/>
    <cellStyle name="40% - Accent6 7 2 3 3" xfId="26496" xr:uid="{5D9246D9-3ECE-44D4-ABB3-0B6A25C6CDDD}"/>
    <cellStyle name="40% - Accent6 7 2 3 3 2" xfId="26497" xr:uid="{B24E01B4-9FF5-4ACA-8FB3-5FA548BD7EB0}"/>
    <cellStyle name="40% - Accent6 7 2 3 4" xfId="26498" xr:uid="{7A13553A-F76B-4A30-B2F2-655A5E755140}"/>
    <cellStyle name="40% - Accent6 7 2 3 4 2" xfId="26499" xr:uid="{CCB3873F-5C7A-4ABF-84ED-B9C375256395}"/>
    <cellStyle name="40% - Accent6 7 2 3 5" xfId="26500" xr:uid="{884E74F4-56E7-41BE-B3E1-A5682354FBF8}"/>
    <cellStyle name="40% - Accent6 7 2 3 5 2" xfId="26501" xr:uid="{291DC42F-CC91-4AC0-8394-8F38A6FE52F4}"/>
    <cellStyle name="40% - Accent6 7 2 3 6" xfId="26502" xr:uid="{821FD0A3-EB21-49B5-96A5-6CDC6D8F1116}"/>
    <cellStyle name="40% - Accent6 7 2 4" xfId="26503" xr:uid="{9CF6F0A3-F980-4F28-8132-4E6F02742BD6}"/>
    <cellStyle name="40% - Accent6 7 2 4 2" xfId="26504" xr:uid="{CDE16F98-E7DE-4B51-BFB7-ED18CE3BFF53}"/>
    <cellStyle name="40% - Accent6 7 2 4 2 2" xfId="26505" xr:uid="{FC64C692-0030-47F0-ABBC-B0FD4A8719D6}"/>
    <cellStyle name="40% - Accent6 7 2 4 3" xfId="26506" xr:uid="{44D8D8B3-7B3D-4B67-AD51-4DDF6FE48984}"/>
    <cellStyle name="40% - Accent6 7 2 4 3 2" xfId="26507" xr:uid="{56C65D7A-94D0-4A93-BD8A-9CA5C3319CF5}"/>
    <cellStyle name="40% - Accent6 7 2 4 4" xfId="26508" xr:uid="{2AFC319D-E1DE-4B65-8304-3B7085BD0D6E}"/>
    <cellStyle name="40% - Accent6 7 2 5" xfId="26509" xr:uid="{2186C140-01DD-4244-B31F-61053860A6C7}"/>
    <cellStyle name="40% - Accent6 7 2 5 2" xfId="26510" xr:uid="{A82AFC8F-AF8D-413B-B408-8F355431B3C5}"/>
    <cellStyle name="40% - Accent6 7 2 6" xfId="26511" xr:uid="{4119BD19-A52B-481F-9B0C-07D26732E837}"/>
    <cellStyle name="40% - Accent6 7 2 6 2" xfId="26512" xr:uid="{B803A0A8-3816-4250-8D0E-70589AB4DD02}"/>
    <cellStyle name="40% - Accent6 7 2 7" xfId="26513" xr:uid="{98540A31-704A-4E6F-9B1A-65590DDB1E54}"/>
    <cellStyle name="40% - Accent6 7 2 7 2" xfId="26514" xr:uid="{6AFD3A5B-CE51-4567-8456-6D4A706F67BB}"/>
    <cellStyle name="40% - Accent6 7 2 8" xfId="26515" xr:uid="{A64B4D20-07E9-4813-9440-614B8D11671D}"/>
    <cellStyle name="40% - Accent6 7 2 8 2" xfId="26516" xr:uid="{4ACC10BC-949E-4938-8826-230F4F293152}"/>
    <cellStyle name="40% - Accent6 7 2 9" xfId="26517" xr:uid="{7CB7EAD1-7FF9-498F-8B59-613DA3695ED1}"/>
    <cellStyle name="40% - Accent6 7 2 9 2" xfId="26518" xr:uid="{1E6289C0-DD96-4C17-9C27-57BA174A5734}"/>
    <cellStyle name="40% - Accent6 7 3" xfId="26519" xr:uid="{7806ECA4-7A1F-49A3-AD7E-345E78713385}"/>
    <cellStyle name="40% - Accent6 7 3 10" xfId="26520" xr:uid="{AA85A740-6178-4074-8106-658E9B75953A}"/>
    <cellStyle name="40% - Accent6 7 3 2" xfId="26521" xr:uid="{8ECFE225-4FDD-42D6-9C7F-2BF0CB9F93ED}"/>
    <cellStyle name="40% - Accent6 7 3 2 2" xfId="26522" xr:uid="{85EA7872-8622-446A-B915-05062467296E}"/>
    <cellStyle name="40% - Accent6 7 3 2 2 2" xfId="26523" xr:uid="{E9C10B4F-DEC5-4FC7-974B-567934853711}"/>
    <cellStyle name="40% - Accent6 7 3 2 2 2 2" xfId="26524" xr:uid="{00546F1C-9F75-4F20-84E7-CB7E530E3813}"/>
    <cellStyle name="40% - Accent6 7 3 2 2 3" xfId="26525" xr:uid="{C3B93B7A-C8EC-4DF5-8F9E-6CC197EADD67}"/>
    <cellStyle name="40% - Accent6 7 3 2 2 3 2" xfId="26526" xr:uid="{FC0E0F95-F832-4259-B53A-5247963197E3}"/>
    <cellStyle name="40% - Accent6 7 3 2 2 4" xfId="26527" xr:uid="{9D1E82AB-BB8A-41E9-9E36-E2303CEB328E}"/>
    <cellStyle name="40% - Accent6 7 3 2 3" xfId="26528" xr:uid="{60557907-079A-4DDA-B297-B8DE825C293E}"/>
    <cellStyle name="40% - Accent6 7 3 2 3 2" xfId="26529" xr:uid="{7158C6CA-FD74-4A3E-9A96-3EE1B03CB9C4}"/>
    <cellStyle name="40% - Accent6 7 3 2 4" xfId="26530" xr:uid="{59681A07-02BB-4DC0-A125-E8CA7C59E478}"/>
    <cellStyle name="40% - Accent6 7 3 2 4 2" xfId="26531" xr:uid="{1767CF43-62AC-4EF8-B023-3473AAD19AD3}"/>
    <cellStyle name="40% - Accent6 7 3 2 5" xfId="26532" xr:uid="{ED820936-0BD1-4870-B2C4-37115840A0B1}"/>
    <cellStyle name="40% - Accent6 7 3 2 5 2" xfId="26533" xr:uid="{7D91A6BB-2512-4C80-9606-37433298F6AC}"/>
    <cellStyle name="40% - Accent6 7 3 2 6" xfId="26534" xr:uid="{D92FA266-3029-4FC9-A795-1F684CB7BCEB}"/>
    <cellStyle name="40% - Accent6 7 3 2 6 2" xfId="26535" xr:uid="{3F0A81AE-E5AB-468E-BA97-05C1EFCC3A9B}"/>
    <cellStyle name="40% - Accent6 7 3 2 7" xfId="26536" xr:uid="{AB0EFE70-7B04-4858-8102-6E602045C0AF}"/>
    <cellStyle name="40% - Accent6 7 3 2 7 2" xfId="26537" xr:uid="{7131DF9B-7EAA-4416-8AE9-2660F7BA6B41}"/>
    <cellStyle name="40% - Accent6 7 3 2 8" xfId="26538" xr:uid="{8C8BC35D-939D-47BD-9928-725DAFD97AF0}"/>
    <cellStyle name="40% - Accent6 7 3 3" xfId="26539" xr:uid="{69951DD1-FC03-491D-AB3B-C187985F57E5}"/>
    <cellStyle name="40% - Accent6 7 3 3 2" xfId="26540" xr:uid="{FDB6D468-8C99-4E85-A55C-AB188AD44EAD}"/>
    <cellStyle name="40% - Accent6 7 3 3 2 2" xfId="26541" xr:uid="{EDB67DDE-EBA8-4DA2-8830-A1E8869ABC99}"/>
    <cellStyle name="40% - Accent6 7 3 3 2 2 2" xfId="26542" xr:uid="{1A411955-1DD3-4E44-8156-63D00B2B73A0}"/>
    <cellStyle name="40% - Accent6 7 3 3 2 3" xfId="26543" xr:uid="{828CA4A6-66D3-4F23-A182-BD8AF64301EA}"/>
    <cellStyle name="40% - Accent6 7 3 3 2 3 2" xfId="26544" xr:uid="{CEA63227-8E73-4AA8-9EED-C8376C9AED34}"/>
    <cellStyle name="40% - Accent6 7 3 3 2 4" xfId="26545" xr:uid="{B447A02D-C812-4AB3-9BA0-B3040AF9DC03}"/>
    <cellStyle name="40% - Accent6 7 3 3 3" xfId="26546" xr:uid="{01055B1C-C0FC-4EC3-9A29-914DCAD08B23}"/>
    <cellStyle name="40% - Accent6 7 3 3 3 2" xfId="26547" xr:uid="{9ED89D42-AFDF-479A-AC68-86F80C659494}"/>
    <cellStyle name="40% - Accent6 7 3 3 4" xfId="26548" xr:uid="{38145B62-5778-4EE8-80A7-7E5E78641349}"/>
    <cellStyle name="40% - Accent6 7 3 3 4 2" xfId="26549" xr:uid="{D8096797-D639-44DA-81E4-9EC3753D5A6D}"/>
    <cellStyle name="40% - Accent6 7 3 3 5" xfId="26550" xr:uid="{B3143541-27FF-4B89-B5CB-9849995A5E46}"/>
    <cellStyle name="40% - Accent6 7 3 3 5 2" xfId="26551" xr:uid="{5A3E3A00-AF1A-43E2-BEE1-4514C2DD38BF}"/>
    <cellStyle name="40% - Accent6 7 3 3 6" xfId="26552" xr:uid="{440F5745-9DAD-4292-97B6-FC204628B9B7}"/>
    <cellStyle name="40% - Accent6 7 3 4" xfId="26553" xr:uid="{B761B678-3BD1-4B9F-9EC4-0F49BF06DCA8}"/>
    <cellStyle name="40% - Accent6 7 3 4 2" xfId="26554" xr:uid="{36AE5B1A-918C-4042-ADF8-23F7BAC6FA0E}"/>
    <cellStyle name="40% - Accent6 7 3 4 2 2" xfId="26555" xr:uid="{D47B562D-4DCB-4E15-AA06-40E4408F410A}"/>
    <cellStyle name="40% - Accent6 7 3 4 3" xfId="26556" xr:uid="{C539A082-D526-4717-8D37-EE8F76243D23}"/>
    <cellStyle name="40% - Accent6 7 3 4 3 2" xfId="26557" xr:uid="{8430EDD6-B5C6-402D-B0BA-00C62AA5F840}"/>
    <cellStyle name="40% - Accent6 7 3 4 4" xfId="26558" xr:uid="{7A3BDAF5-4A77-42CA-8F59-BAAAA1A5EB25}"/>
    <cellStyle name="40% - Accent6 7 3 5" xfId="26559" xr:uid="{BD802621-A11B-423A-81C0-455716B1B867}"/>
    <cellStyle name="40% - Accent6 7 3 5 2" xfId="26560" xr:uid="{28318804-E543-43F0-9AD2-1B0D3EA5A71C}"/>
    <cellStyle name="40% - Accent6 7 3 6" xfId="26561" xr:uid="{15B8630B-2BB2-46CD-811B-50A790F77788}"/>
    <cellStyle name="40% - Accent6 7 3 6 2" xfId="26562" xr:uid="{2DF7ADB3-25D9-4D26-90A5-C8DF6F200E89}"/>
    <cellStyle name="40% - Accent6 7 3 7" xfId="26563" xr:uid="{DAC2EAF9-B230-4429-A067-C08B36824924}"/>
    <cellStyle name="40% - Accent6 7 3 7 2" xfId="26564" xr:uid="{8CC33800-B1E7-4569-B938-796D3772AEE6}"/>
    <cellStyle name="40% - Accent6 7 3 8" xfId="26565" xr:uid="{01A3F9DF-4006-4A9D-A2FD-9C0FCB3980F2}"/>
    <cellStyle name="40% - Accent6 7 3 8 2" xfId="26566" xr:uid="{974BD54D-A240-4573-9FD2-26DAE5446E9E}"/>
    <cellStyle name="40% - Accent6 7 3 9" xfId="26567" xr:uid="{44AA8D9F-8CF8-4FC6-AFF8-DADDFD024BF2}"/>
    <cellStyle name="40% - Accent6 7 3 9 2" xfId="26568" xr:uid="{94B30440-1949-40BE-BD17-D3A276281634}"/>
    <cellStyle name="40% - Accent6 7 4" xfId="26569" xr:uid="{A56609D7-C832-4CFB-813D-FACC484069D5}"/>
    <cellStyle name="40% - Accent6 7 4 2" xfId="26570" xr:uid="{08589587-6FAA-4D5C-B7AB-48825FBAB583}"/>
    <cellStyle name="40% - Accent6 7 4 2 2" xfId="26571" xr:uid="{24760BA9-9C35-444F-9148-5639C32FE7FE}"/>
    <cellStyle name="40% - Accent6 7 4 2 2 2" xfId="26572" xr:uid="{C982A0E0-A9EA-4D09-9272-301CF8841BF4}"/>
    <cellStyle name="40% - Accent6 7 4 2 3" xfId="26573" xr:uid="{3CA8D5EA-9619-497F-9D6E-69B9B912718D}"/>
    <cellStyle name="40% - Accent6 7 4 2 3 2" xfId="26574" xr:uid="{8EB2EE79-2489-4D94-8E3D-E5D2B02A49B8}"/>
    <cellStyle name="40% - Accent6 7 4 2 4" xfId="26575" xr:uid="{A18A551D-2BB5-4F02-9DA3-99E8BB96B625}"/>
    <cellStyle name="40% - Accent6 7 4 3" xfId="26576" xr:uid="{BEF7D70F-E88F-4CC9-A55D-F39EC223D4D4}"/>
    <cellStyle name="40% - Accent6 7 4 3 2" xfId="26577" xr:uid="{E0D23AFD-60DE-4C8B-96EC-C91F7A2252C3}"/>
    <cellStyle name="40% - Accent6 7 4 4" xfId="26578" xr:uid="{763162E5-F1B8-4A80-8924-04A3309DF08D}"/>
    <cellStyle name="40% - Accent6 7 4 4 2" xfId="26579" xr:uid="{86B2008E-F39F-495D-BD47-544BDB369869}"/>
    <cellStyle name="40% - Accent6 7 4 5" xfId="26580" xr:uid="{F262117A-4FBD-4A99-8CE2-DA7B35F9084D}"/>
    <cellStyle name="40% - Accent6 7 4 5 2" xfId="26581" xr:uid="{0FA1D934-CDB9-4C7C-89AF-2A6F1CA8C5B8}"/>
    <cellStyle name="40% - Accent6 7 4 6" xfId="26582" xr:uid="{A6851F1A-8CB4-452E-A444-031F5436C7BD}"/>
    <cellStyle name="40% - Accent6 7 4 6 2" xfId="26583" xr:uid="{726CE69B-4EE9-4C2E-856F-B76F48F236C6}"/>
    <cellStyle name="40% - Accent6 7 4 7" xfId="26584" xr:uid="{670E92EA-4275-4A4C-BDF7-130A0EA21FF7}"/>
    <cellStyle name="40% - Accent6 7 4 7 2" xfId="26585" xr:uid="{8255ACD5-FD47-40F4-A009-AC308251799F}"/>
    <cellStyle name="40% - Accent6 7 4 8" xfId="26586" xr:uid="{D259CCC0-0339-40F0-9139-62017982684C}"/>
    <cellStyle name="40% - Accent6 7 5" xfId="26587" xr:uid="{6D3B069E-5B0F-4DEC-AFD2-8BCC44015E85}"/>
    <cellStyle name="40% - Accent6 7 5 2" xfId="26588" xr:uid="{9F74B78E-E5FA-47E5-BB29-D55BC0DE4FB6}"/>
    <cellStyle name="40% - Accent6 7 5 2 2" xfId="26589" xr:uid="{75FFE157-270C-4023-9573-98DCC273BE3E}"/>
    <cellStyle name="40% - Accent6 7 5 2 2 2" xfId="26590" xr:uid="{23BF54CD-6E75-489E-9002-ED36890DB45A}"/>
    <cellStyle name="40% - Accent6 7 5 2 3" xfId="26591" xr:uid="{34DC663E-29F3-4230-BCB3-F45FA83B546E}"/>
    <cellStyle name="40% - Accent6 7 5 2 3 2" xfId="26592" xr:uid="{44D7C643-4413-421F-9404-E8CEBCFD4178}"/>
    <cellStyle name="40% - Accent6 7 5 2 4" xfId="26593" xr:uid="{D1CBD46E-DE5C-4D17-827A-A1587772FADD}"/>
    <cellStyle name="40% - Accent6 7 5 3" xfId="26594" xr:uid="{C4AEA44C-2267-4BB7-8CBF-FFBDADBFD875}"/>
    <cellStyle name="40% - Accent6 7 5 3 2" xfId="26595" xr:uid="{EEC958F3-8519-4985-AE4E-DEA8F17E2B4C}"/>
    <cellStyle name="40% - Accent6 7 5 4" xfId="26596" xr:uid="{F82540B4-9743-408F-B124-6E4835810D54}"/>
    <cellStyle name="40% - Accent6 7 5 4 2" xfId="26597" xr:uid="{7F726C54-A873-43C3-A1DA-8F3C9FE614A9}"/>
    <cellStyle name="40% - Accent6 7 5 5" xfId="26598" xr:uid="{ABB64EDC-D46B-45BD-AD40-B80AB77609AF}"/>
    <cellStyle name="40% - Accent6 7 5 5 2" xfId="26599" xr:uid="{11482270-B4EF-48CB-BCF6-108CD5954599}"/>
    <cellStyle name="40% - Accent6 7 5 6" xfId="26600" xr:uid="{6BD9ABA2-56D9-4F2E-B471-B9F27DDD9751}"/>
    <cellStyle name="40% - Accent6 7 6" xfId="26601" xr:uid="{03A0C1CC-FC76-4024-A09B-81CE8B94C9FB}"/>
    <cellStyle name="40% - Accent6 7 6 2" xfId="26602" xr:uid="{1DF3B1E2-14A0-46F7-8C2C-D69EFE607797}"/>
    <cellStyle name="40% - Accent6 7 6 2 2" xfId="26603" xr:uid="{14D1E6E7-8CAD-4931-ADF2-DF0241D16BBB}"/>
    <cellStyle name="40% - Accent6 7 6 3" xfId="26604" xr:uid="{83DB655A-DAEC-41FB-A8F3-88C263194D1A}"/>
    <cellStyle name="40% - Accent6 7 6 3 2" xfId="26605" xr:uid="{2B217F68-AB95-4E18-B6F8-E7F15FB39041}"/>
    <cellStyle name="40% - Accent6 7 6 4" xfId="26606" xr:uid="{E4B4A455-5C22-4E1E-8D99-5FF30808724F}"/>
    <cellStyle name="40% - Accent6 7 7" xfId="26607" xr:uid="{4CEA11E6-2D83-41F5-8363-20CA1E449EFE}"/>
    <cellStyle name="40% - Accent6 7 7 2" xfId="26608" xr:uid="{67277DFD-2262-490C-B2D9-94492BDF9CAE}"/>
    <cellStyle name="40% - Accent6 7 8" xfId="26609" xr:uid="{55271AE9-3094-4727-B26F-CAA0B06FDF94}"/>
    <cellStyle name="40% - Accent6 7 8 2" xfId="26610" xr:uid="{C534E8E3-3EA2-497E-9AE7-1C5B5EE5ABA8}"/>
    <cellStyle name="40% - Accent6 7 9" xfId="26611" xr:uid="{0F26C8FB-00FC-4BB5-942B-D2A872326788}"/>
    <cellStyle name="40% - Accent6 7 9 2" xfId="26612" xr:uid="{BC2DDAF6-F6E9-4B5D-970A-01B5FAB5BF20}"/>
    <cellStyle name="40% - Accent6 8" xfId="26613" xr:uid="{9076BC4C-84C5-4D80-BA73-F6D7F545A644}"/>
    <cellStyle name="40% - Accent6 8 10" xfId="26614" xr:uid="{1DA99EE9-A4FD-48B0-AFCA-BF468B02750C}"/>
    <cellStyle name="40% - Accent6 8 11" xfId="26615" xr:uid="{D329947D-D4BD-46AB-8BBB-E3B3C76A06B2}"/>
    <cellStyle name="40% - Accent6 8 2" xfId="26616" xr:uid="{3885D980-5181-4968-BF6B-3CC0D5160D94}"/>
    <cellStyle name="40% - Accent6 8 2 2" xfId="26617" xr:uid="{75B399DF-A6A9-4A16-9441-C6F7863A54F7}"/>
    <cellStyle name="40% - Accent6 8 2 2 2" xfId="26618" xr:uid="{B35BA433-91B7-4841-89DF-7389AEAA7601}"/>
    <cellStyle name="40% - Accent6 8 2 2 2 2" xfId="26619" xr:uid="{144718DC-F15C-4D6A-BA95-B79F827B7A65}"/>
    <cellStyle name="40% - Accent6 8 2 2 3" xfId="26620" xr:uid="{650D0665-237B-4C8C-9F41-8D16E6D5373E}"/>
    <cellStyle name="40% - Accent6 8 2 2 3 2" xfId="26621" xr:uid="{7A76098F-F8EB-49B1-A307-08BE63F478C6}"/>
    <cellStyle name="40% - Accent6 8 2 2 4" xfId="26622" xr:uid="{FCA1C0C3-D4B3-4064-8FE3-DED1A5128D59}"/>
    <cellStyle name="40% - Accent6 8 2 2 4 2" xfId="26623" xr:uid="{B4B245B9-FA43-4C72-85BB-BDCCD304A51B}"/>
    <cellStyle name="40% - Accent6 8 2 2 5" xfId="26624" xr:uid="{08DCEF2B-4481-4A5B-9107-4A4DA2FC056F}"/>
    <cellStyle name="40% - Accent6 8 2 2 5 2" xfId="26625" xr:uid="{0633D2FF-F786-40FF-BB94-A83F9C9543D4}"/>
    <cellStyle name="40% - Accent6 8 2 2 6" xfId="26626" xr:uid="{BD76206E-AD3A-4287-A022-604F7D320037}"/>
    <cellStyle name="40% - Accent6 8 2 3" xfId="26627" xr:uid="{783C35BB-0130-4DDD-8020-FA44FAD5BA77}"/>
    <cellStyle name="40% - Accent6 8 2 3 2" xfId="26628" xr:uid="{6E898B4F-C872-49E6-934A-7BFC941FCE39}"/>
    <cellStyle name="40% - Accent6 8 2 4" xfId="26629" xr:uid="{DE13469A-7CF1-42C3-8668-7388AC9D3974}"/>
    <cellStyle name="40% - Accent6 8 2 4 2" xfId="26630" xr:uid="{E24E8322-B3A8-483E-B7F5-4022C3150FA6}"/>
    <cellStyle name="40% - Accent6 8 2 5" xfId="26631" xr:uid="{3AAEB9E9-E3D2-4AE7-BCC6-D6804BC32DBF}"/>
    <cellStyle name="40% - Accent6 8 2 5 2" xfId="26632" xr:uid="{0D635EF5-EE94-42E7-BF77-BC24691CEBF9}"/>
    <cellStyle name="40% - Accent6 8 2 6" xfId="26633" xr:uid="{2080AC26-F6CD-4989-98D0-4B2B83F7FACB}"/>
    <cellStyle name="40% - Accent6 8 2 6 2" xfId="26634" xr:uid="{7CFF5E9C-0C6B-4A59-806B-A06254813981}"/>
    <cellStyle name="40% - Accent6 8 2 7" xfId="26635" xr:uid="{D3224D2E-0BE8-43DA-9BE2-9F20D5DA3F70}"/>
    <cellStyle name="40% - Accent6 8 2 7 2" xfId="26636" xr:uid="{2E86E21E-EB1C-46D1-A6AF-FB686CCE3530}"/>
    <cellStyle name="40% - Accent6 8 2 8" xfId="26637" xr:uid="{489D5D8E-C53D-4C4C-AD5B-9AFA952D4CAA}"/>
    <cellStyle name="40% - Accent6 8 3" xfId="26638" xr:uid="{73E7B64A-5D86-4E40-9E43-E4B88B44B262}"/>
    <cellStyle name="40% - Accent6 8 3 2" xfId="26639" xr:uid="{12CF903C-98FC-4AA4-9233-4111606BAA37}"/>
    <cellStyle name="40% - Accent6 8 3 2 2" xfId="26640" xr:uid="{64796A46-91B3-430D-BE4A-00120FE526EF}"/>
    <cellStyle name="40% - Accent6 8 3 2 2 2" xfId="26641" xr:uid="{C4C45CB7-3FE8-4B68-A473-7F4B6B11F692}"/>
    <cellStyle name="40% - Accent6 8 3 2 3" xfId="26642" xr:uid="{0DD11526-4D8E-4D8C-899E-217A31B770A4}"/>
    <cellStyle name="40% - Accent6 8 3 2 3 2" xfId="26643" xr:uid="{FD58B130-4CB5-41CD-9B39-7A478418AC97}"/>
    <cellStyle name="40% - Accent6 8 3 2 4" xfId="26644" xr:uid="{A0FF6183-8E6B-465C-9784-ECAD2871F294}"/>
    <cellStyle name="40% - Accent6 8 3 2 4 2" xfId="26645" xr:uid="{68399B6B-2959-4DCA-A32A-679063FDAFCC}"/>
    <cellStyle name="40% - Accent6 8 3 2 5" xfId="26646" xr:uid="{81F88774-83AE-420E-98AB-ACEF953A8290}"/>
    <cellStyle name="40% - Accent6 8 3 2 5 2" xfId="26647" xr:uid="{6E1B3B79-C04E-4E13-9C9F-33D003E56EE9}"/>
    <cellStyle name="40% - Accent6 8 3 2 6" xfId="26648" xr:uid="{CDA11F68-9497-4BC1-9FFF-A0CB4295A68D}"/>
    <cellStyle name="40% - Accent6 8 3 3" xfId="26649" xr:uid="{12554F45-172F-42C3-A71B-092FF81CC22F}"/>
    <cellStyle name="40% - Accent6 8 3 3 2" xfId="26650" xr:uid="{D479EBE7-48EC-4776-8DBA-0A8399BF5633}"/>
    <cellStyle name="40% - Accent6 8 3 4" xfId="26651" xr:uid="{69DA9C0A-D945-4D22-B0B1-56E649370212}"/>
    <cellStyle name="40% - Accent6 8 3 4 2" xfId="26652" xr:uid="{2E84FE36-4C69-4AA5-BA3E-E16321CFE83D}"/>
    <cellStyle name="40% - Accent6 8 3 5" xfId="26653" xr:uid="{750430E5-78C9-40FB-997A-22E5ED532787}"/>
    <cellStyle name="40% - Accent6 8 3 5 2" xfId="26654" xr:uid="{3C24E776-9BCF-406A-8F65-C4E9EA117D59}"/>
    <cellStyle name="40% - Accent6 8 3 6" xfId="26655" xr:uid="{0645E20E-A8AD-43A5-9DD9-34223C0AEC03}"/>
    <cellStyle name="40% - Accent6 8 3 6 2" xfId="26656" xr:uid="{CFAEAF81-20CA-4EFA-B6DF-3DBAD6745FA8}"/>
    <cellStyle name="40% - Accent6 8 3 7" xfId="26657" xr:uid="{BD86A73D-FF3F-4E08-8CE4-E854E482BDB6}"/>
    <cellStyle name="40% - Accent6 8 3 7 2" xfId="26658" xr:uid="{798CA9DF-15BB-4615-A533-C34F08DCFDBC}"/>
    <cellStyle name="40% - Accent6 8 3 8" xfId="26659" xr:uid="{E464F7BF-62B3-47DF-9A30-BEBE1EC3B4A0}"/>
    <cellStyle name="40% - Accent6 8 4" xfId="26660" xr:uid="{425066FA-D960-45E4-80E1-CEE939E45576}"/>
    <cellStyle name="40% - Accent6 8 4 2" xfId="26661" xr:uid="{D414F61F-702E-4B36-8F68-065E96F52BA6}"/>
    <cellStyle name="40% - Accent6 8 4 2 2" xfId="26662" xr:uid="{BE0BFF0A-41F8-4C95-A0F5-5DC2D4ED51F6}"/>
    <cellStyle name="40% - Accent6 8 4 3" xfId="26663" xr:uid="{D53869B7-C675-42AB-A615-448AA9C568E8}"/>
    <cellStyle name="40% - Accent6 8 4 3 2" xfId="26664" xr:uid="{29726B67-4953-4EBF-B4BC-8E907F5DD073}"/>
    <cellStyle name="40% - Accent6 8 4 4" xfId="26665" xr:uid="{CB4EA2AF-2B4D-46A3-A728-5768A0761CE4}"/>
    <cellStyle name="40% - Accent6 8 4 4 2" xfId="26666" xr:uid="{E9A42A31-7B53-4CDB-8498-AC1AE67BEE88}"/>
    <cellStyle name="40% - Accent6 8 4 5" xfId="26667" xr:uid="{FA2461F0-C1D1-4C47-84D8-17E94DB8800E}"/>
    <cellStyle name="40% - Accent6 8 4 5 2" xfId="26668" xr:uid="{7AD331E4-76B2-4225-B9E6-3C2254DC8907}"/>
    <cellStyle name="40% - Accent6 8 4 6" xfId="26669" xr:uid="{C4ACA2D5-0ADB-4D54-8AC5-1466E605A1C9}"/>
    <cellStyle name="40% - Accent6 8 5" xfId="26670" xr:uid="{EF80E341-A79D-41EB-9484-62FCB60BFCBE}"/>
    <cellStyle name="40% - Accent6 8 5 2" xfId="26671" xr:uid="{12689A9D-130F-46D3-9494-75BEBBABDB80}"/>
    <cellStyle name="40% - Accent6 8 6" xfId="26672" xr:uid="{C9A010B2-9F15-49A3-AADF-D1E9ACBE9FB9}"/>
    <cellStyle name="40% - Accent6 8 6 2" xfId="26673" xr:uid="{6BCDF1E4-FB35-47D4-A51A-E284374C24E4}"/>
    <cellStyle name="40% - Accent6 8 7" xfId="26674" xr:uid="{94D3EAB8-4C13-4E0C-979D-393DE1723A34}"/>
    <cellStyle name="40% - Accent6 8 7 2" xfId="26675" xr:uid="{44BF441C-3D54-48E9-881D-5728B0344816}"/>
    <cellStyle name="40% - Accent6 8 8" xfId="26676" xr:uid="{E6C85569-90A9-4316-8669-087C4AF8DA4B}"/>
    <cellStyle name="40% - Accent6 8 8 2" xfId="26677" xr:uid="{8FA73B8E-A03A-4791-AE19-AF458A34F99A}"/>
    <cellStyle name="40% - Accent6 8 9" xfId="26678" xr:uid="{8783812A-373D-4B64-B07A-5F7CBF996480}"/>
    <cellStyle name="40% - Accent6 8 9 2" xfId="26679" xr:uid="{0B1997F3-A9D0-45E1-B473-9991DFD49971}"/>
    <cellStyle name="40% - Accent6 9" xfId="26680" xr:uid="{72FF70A5-6D08-4CF1-9631-1BFEB18B3A7F}"/>
    <cellStyle name="40% - Accent6 9 10" xfId="26681" xr:uid="{7DFA5E9D-3069-4F3C-BEB3-022414F68087}"/>
    <cellStyle name="40% - Accent6 9 2" xfId="26682" xr:uid="{4B2AB406-AEE6-40E3-8767-BABF1A482C02}"/>
    <cellStyle name="40% - Accent6 9 2 2" xfId="26683" xr:uid="{05946EED-D027-452F-8747-8F5CE243B43D}"/>
    <cellStyle name="40% - Accent6 9 2 2 2" xfId="26684" xr:uid="{C8CD18D3-11E5-4387-9093-8413C43A1B28}"/>
    <cellStyle name="40% - Accent6 9 2 2 2 2" xfId="26685" xr:uid="{9A2ADAA2-E41E-4D72-BDFB-0EF57DF2C064}"/>
    <cellStyle name="40% - Accent6 9 2 2 3" xfId="26686" xr:uid="{96F3C5CB-9C3B-4161-B50A-985623429D09}"/>
    <cellStyle name="40% - Accent6 9 2 2 3 2" xfId="26687" xr:uid="{2A2A9E0F-4D4E-4DB0-A80A-383B93CACA92}"/>
    <cellStyle name="40% - Accent6 9 2 2 4" xfId="26688" xr:uid="{AF4F9384-B148-4A79-8EDE-156F7FA06ECB}"/>
    <cellStyle name="40% - Accent6 9 2 2 4 2" xfId="26689" xr:uid="{5B70DB9B-C2A4-4C23-84B6-C9DEC6FE84AE}"/>
    <cellStyle name="40% - Accent6 9 2 2 5" xfId="26690" xr:uid="{7761D9C4-BC7C-47E6-9BC8-F60907D62A49}"/>
    <cellStyle name="40% - Accent6 9 2 2 5 2" xfId="26691" xr:uid="{8C95D0A3-3C38-4984-A71E-93FB5A94A9B0}"/>
    <cellStyle name="40% - Accent6 9 2 2 6" xfId="26692" xr:uid="{DD9BD309-D362-4533-9B0F-DAFCA4965463}"/>
    <cellStyle name="40% - Accent6 9 2 3" xfId="26693" xr:uid="{FA06E697-BF9F-4218-BE68-D2F37FA0AB84}"/>
    <cellStyle name="40% - Accent6 9 2 3 2" xfId="26694" xr:uid="{ADEF2464-CD2A-4916-933D-ABE7CBDD2949}"/>
    <cellStyle name="40% - Accent6 9 2 4" xfId="26695" xr:uid="{CDDCF913-FF4D-40CA-B8B8-FE2EF48F3B20}"/>
    <cellStyle name="40% - Accent6 9 2 4 2" xfId="26696" xr:uid="{E779A546-7819-412C-83DE-38A7B1F1B939}"/>
    <cellStyle name="40% - Accent6 9 2 5" xfId="26697" xr:uid="{293AC064-2FB4-4308-9C1E-4D871674C6A9}"/>
    <cellStyle name="40% - Accent6 9 2 5 2" xfId="26698" xr:uid="{1F5899C1-E8CF-466D-A41D-AFCBF1D83AD9}"/>
    <cellStyle name="40% - Accent6 9 2 6" xfId="26699" xr:uid="{18BD1E49-3701-432F-A920-9FA2C64C62A3}"/>
    <cellStyle name="40% - Accent6 9 2 6 2" xfId="26700" xr:uid="{2CBFB27E-2613-42E8-ADB8-430A15EC63A4}"/>
    <cellStyle name="40% - Accent6 9 2 7" xfId="26701" xr:uid="{57A6CE8F-53CB-4E97-9D4F-A149AC7DFEE0}"/>
    <cellStyle name="40% - Accent6 9 2 7 2" xfId="26702" xr:uid="{286B43AB-DBE7-477F-A096-EF5EA4706076}"/>
    <cellStyle name="40% - Accent6 9 2 8" xfId="26703" xr:uid="{55E6C609-1E96-4024-BF5B-2E3C9BFC53D6}"/>
    <cellStyle name="40% - Accent6 9 3" xfId="26704" xr:uid="{3C90D70C-8AEB-4479-A613-7E45F2A62965}"/>
    <cellStyle name="40% - Accent6 9 3 2" xfId="26705" xr:uid="{A4488332-9A34-4E0F-9757-7EDC16417F74}"/>
    <cellStyle name="40% - Accent6 9 3 2 2" xfId="26706" xr:uid="{5AE1E980-9B9E-43B7-B741-25D989F75138}"/>
    <cellStyle name="40% - Accent6 9 3 2 2 2" xfId="26707" xr:uid="{2BE58D24-AFA5-403D-8D26-CB3F0750DAD5}"/>
    <cellStyle name="40% - Accent6 9 3 2 3" xfId="26708" xr:uid="{F3DF3F0A-12E6-4FFD-BBF1-84071D3B19EA}"/>
    <cellStyle name="40% - Accent6 9 3 2 3 2" xfId="26709" xr:uid="{B8A37593-9C54-4E22-A0DC-AE0503E9D026}"/>
    <cellStyle name="40% - Accent6 9 3 2 4" xfId="26710" xr:uid="{44DD4417-41B1-4782-B74A-926C98024EF0}"/>
    <cellStyle name="40% - Accent6 9 3 2 4 2" xfId="26711" xr:uid="{E65594C9-D89E-420B-884B-4722EC183825}"/>
    <cellStyle name="40% - Accent6 9 3 2 5" xfId="26712" xr:uid="{89287CF8-F42A-459C-96DB-D072CDA6553C}"/>
    <cellStyle name="40% - Accent6 9 3 2 5 2" xfId="26713" xr:uid="{9E1F8656-07B3-438B-93E8-75E921DA7D98}"/>
    <cellStyle name="40% - Accent6 9 3 2 6" xfId="26714" xr:uid="{CD5D0D0F-7DE1-409E-A782-47D4E8C07C04}"/>
    <cellStyle name="40% - Accent6 9 3 3" xfId="26715" xr:uid="{D84D9192-12BA-4BE2-B011-8FE0D57778E3}"/>
    <cellStyle name="40% - Accent6 9 3 3 2" xfId="26716" xr:uid="{DA74E0AD-383F-49FB-A3DA-019C99460749}"/>
    <cellStyle name="40% - Accent6 9 3 4" xfId="26717" xr:uid="{9F851C71-CAA5-4D8F-8297-58E304A3D702}"/>
    <cellStyle name="40% - Accent6 9 3 4 2" xfId="26718" xr:uid="{B9554520-FB2A-4F95-A927-BD95AE932A4E}"/>
    <cellStyle name="40% - Accent6 9 3 5" xfId="26719" xr:uid="{835D802C-194C-44C8-B44C-C41BADE50889}"/>
    <cellStyle name="40% - Accent6 9 3 5 2" xfId="26720" xr:uid="{068A921D-741E-41B4-8754-EA40FF35CED2}"/>
    <cellStyle name="40% - Accent6 9 3 6" xfId="26721" xr:uid="{2FB276E5-AF9D-4A66-9A1D-918E028BEB22}"/>
    <cellStyle name="40% - Accent6 9 3 6 2" xfId="26722" xr:uid="{925C197A-532D-4872-A896-5388C36FEE87}"/>
    <cellStyle name="40% - Accent6 9 3 7" xfId="26723" xr:uid="{115ABBBE-2FCE-4796-985A-98C5BC3D6C92}"/>
    <cellStyle name="40% - Accent6 9 3 7 2" xfId="26724" xr:uid="{6C3E89BB-A14A-437B-BFF4-3A55C83C7E46}"/>
    <cellStyle name="40% - Accent6 9 3 8" xfId="26725" xr:uid="{87C99150-F8D2-4094-93C2-9ADED0D78F03}"/>
    <cellStyle name="40% - Accent6 9 4" xfId="26726" xr:uid="{4A0BA257-CDA2-4C53-AF64-C28E80363F96}"/>
    <cellStyle name="40% - Accent6 9 4 2" xfId="26727" xr:uid="{F6639F56-FD64-4A09-A545-88317CE2C177}"/>
    <cellStyle name="40% - Accent6 9 4 2 2" xfId="26728" xr:uid="{E87ABCD2-420A-48C9-965E-3C2A822FB4C4}"/>
    <cellStyle name="40% - Accent6 9 4 3" xfId="26729" xr:uid="{EF5A8E1F-2D2A-4859-A36A-05510FE2FE20}"/>
    <cellStyle name="40% - Accent6 9 4 3 2" xfId="26730" xr:uid="{F3E09F31-D435-45AF-9B1F-6E70B70D6652}"/>
    <cellStyle name="40% - Accent6 9 4 4" xfId="26731" xr:uid="{2123805C-AADD-40BF-802C-3E69D5CE7F98}"/>
    <cellStyle name="40% - Accent6 9 4 4 2" xfId="26732" xr:uid="{D73AAF97-9D68-42A5-A53D-2FB6BEA77E6C}"/>
    <cellStyle name="40% - Accent6 9 4 5" xfId="26733" xr:uid="{488A38C1-8E9F-4703-B406-D961617A510A}"/>
    <cellStyle name="40% - Accent6 9 4 5 2" xfId="26734" xr:uid="{842E6D5B-594B-4BD1-A2EF-8A3A00D4C78A}"/>
    <cellStyle name="40% - Accent6 9 4 6" xfId="26735" xr:uid="{4B4A8FA0-BF97-4587-B24C-CE78339B9D94}"/>
    <cellStyle name="40% - Accent6 9 5" xfId="26736" xr:uid="{3F762ADE-ED39-49B4-AF80-8D4B2ECC358D}"/>
    <cellStyle name="40% - Accent6 9 5 2" xfId="26737" xr:uid="{945DFEE6-0925-43C1-8386-911ED5BAC3EB}"/>
    <cellStyle name="40% - Accent6 9 6" xfId="26738" xr:uid="{D306C5E2-CB7E-4100-9A4F-7DA998CD3FE3}"/>
    <cellStyle name="40% - Accent6 9 6 2" xfId="26739" xr:uid="{F02AE35F-7623-494B-96CB-3DF5A8420517}"/>
    <cellStyle name="40% - Accent6 9 7" xfId="26740" xr:uid="{172EFBC1-8DEB-486D-A157-F6D94B4D6C11}"/>
    <cellStyle name="40% - Accent6 9 7 2" xfId="26741" xr:uid="{5FECC410-CC87-4BF1-B5FA-E33E50B62761}"/>
    <cellStyle name="40% - Accent6 9 8" xfId="26742" xr:uid="{36E2578F-DDD2-4B52-9E78-B2711343842E}"/>
    <cellStyle name="40% - Accent6 9 8 2" xfId="26743" xr:uid="{4765FE01-A546-402C-BACE-BFD8A2DB091C}"/>
    <cellStyle name="40% - Accent6 9 9" xfId="26744" xr:uid="{71F188E7-24D6-4065-ACC5-6700B2D9F928}"/>
    <cellStyle name="40% - Accent6 9 9 2" xfId="26745" xr:uid="{219C1245-51CA-4B2F-9885-46172DD213C7}"/>
    <cellStyle name="5 Space" xfId="26746" xr:uid="{7A879D00-2D99-4E34-A02E-E33B6407AD81}"/>
    <cellStyle name="6 Space" xfId="26747" xr:uid="{C8926E82-FB54-40DD-AB9B-3B660618F812}"/>
    <cellStyle name="60% - Accent1" xfId="26748" builtinId="32" customBuiltin="1"/>
    <cellStyle name="60% - Accent1 2" xfId="26749" xr:uid="{3F7E7D81-400E-4771-9872-F899A139A81F}"/>
    <cellStyle name="60% - Accent1 2 2" xfId="26750" xr:uid="{8CF85803-E760-4EB8-B7E4-D44D5B2D6CFF}"/>
    <cellStyle name="60% - Accent1 2 3" xfId="26751" xr:uid="{7F8682DD-65E1-4D1A-8B1C-9671D589E598}"/>
    <cellStyle name="60% - Accent1 2 4" xfId="26752" xr:uid="{051A29B8-FD10-4A79-9780-50077299630A}"/>
    <cellStyle name="60% - Accent1 2 5" xfId="26753" xr:uid="{ED5E878A-B3F5-4A89-BD7D-83F0A338981A}"/>
    <cellStyle name="60% - Accent1 2 6" xfId="26754" xr:uid="{08EC4B8D-4BC6-4C17-A1F6-D5FAA04233D9}"/>
    <cellStyle name="60% - Accent1 2 7" xfId="26755" xr:uid="{82198616-A195-441D-8AD1-C879BC85BD97}"/>
    <cellStyle name="60% - Accent1 2 8" xfId="26756" xr:uid="{97800F70-01BC-49BD-BD96-3BE3B5161F4D}"/>
    <cellStyle name="60% - Accent1 2 9" xfId="26757" xr:uid="{7149C1CC-14DE-474F-9A62-9005C5FC149A}"/>
    <cellStyle name="60% - Accent1 3" xfId="26758" xr:uid="{5788B595-FE0D-436F-B344-48A8603F0DCE}"/>
    <cellStyle name="60% - Accent1 3 2" xfId="26759" xr:uid="{A5BD0DD8-7256-4DC2-A8F4-52619FDD7111}"/>
    <cellStyle name="60% - Accent1 3 3" xfId="26760" xr:uid="{2B5F2BA6-4F9C-4137-A3AF-6DF611786602}"/>
    <cellStyle name="60% - Accent1 3 3 2" xfId="26761" xr:uid="{8F973B54-5473-4B28-8B6E-8B247B702FFD}"/>
    <cellStyle name="60% - Accent1 3 4" xfId="26762" xr:uid="{713C7511-95F4-4758-8084-9C509C79DC9A}"/>
    <cellStyle name="60% - Accent1 4" xfId="26763" xr:uid="{9472AF7C-0055-4444-BB3F-A4DD53262D0E}"/>
    <cellStyle name="60% - Accent1 4 2" xfId="26764" xr:uid="{779898B2-4A6F-4655-AF09-C441A21902B1}"/>
    <cellStyle name="60% - Accent1 5" xfId="26765" xr:uid="{848D541E-074E-4ED3-A1F1-54B8FC73BBE8}"/>
    <cellStyle name="60% - Accent2" xfId="26766" builtinId="36" customBuiltin="1"/>
    <cellStyle name="60% - Accent2 2" xfId="26767" xr:uid="{6FE252E7-2349-44B2-A721-C7FDC8F7640C}"/>
    <cellStyle name="60% - Accent2 2 2" xfId="26768" xr:uid="{B6A3BC0E-7BF5-4EE3-BD91-BBA52450E280}"/>
    <cellStyle name="60% - Accent2 2 3" xfId="26769" xr:uid="{05D298F9-BDB5-4612-90C3-C046A41512ED}"/>
    <cellStyle name="60% - Accent2 2 4" xfId="26770" xr:uid="{59EA49E9-AD9E-46E8-A0B4-D36257E9108A}"/>
    <cellStyle name="60% - Accent2 2 5" xfId="26771" xr:uid="{A80A1CD3-BC41-4431-B70C-3043155EC29D}"/>
    <cellStyle name="60% - Accent2 2 6" xfId="26772" xr:uid="{481D342E-64AD-4521-875D-2D4BE78776B0}"/>
    <cellStyle name="60% - Accent2 2 7" xfId="26773" xr:uid="{A2562262-66EE-4ED2-8D04-C726F98E6385}"/>
    <cellStyle name="60% - Accent2 2 8" xfId="26774" xr:uid="{2129D8A5-DBBA-4B33-B707-729C8ED52431}"/>
    <cellStyle name="60% - Accent2 2 9" xfId="26775" xr:uid="{258F5158-5F11-430A-B95A-CA9F425E3EEB}"/>
    <cellStyle name="60% - Accent2 3" xfId="26776" xr:uid="{53D648E0-90F7-4494-9A63-0F279A1E6EC1}"/>
    <cellStyle name="60% - Accent2 3 2" xfId="26777" xr:uid="{2A6D1142-C92C-4FC5-B467-0ECE06DBBCD8}"/>
    <cellStyle name="60% - Accent2 3 3" xfId="26778" xr:uid="{241210C3-48BE-43A0-9489-8CF8ED9DB204}"/>
    <cellStyle name="60% - Accent2 3 3 2" xfId="26779" xr:uid="{E91A9842-80F1-4FA8-B2DB-75537DE91F81}"/>
    <cellStyle name="60% - Accent2 3 4" xfId="26780" xr:uid="{E47269C1-883D-49E8-8346-357263F34CDA}"/>
    <cellStyle name="60% - Accent2 4" xfId="26781" xr:uid="{05BF9A43-65C2-4BCE-A312-E5D04B2576E7}"/>
    <cellStyle name="60% - Accent2 4 2" xfId="26782" xr:uid="{5DA9F190-5CC3-40EE-8C1C-A98DD980B193}"/>
    <cellStyle name="60% - Accent2 5" xfId="26783" xr:uid="{C7830AE0-3B60-4074-B94E-7629D9E1C501}"/>
    <cellStyle name="60% - Accent3" xfId="26784" builtinId="40" customBuiltin="1"/>
    <cellStyle name="60% - Accent3 2" xfId="26785" xr:uid="{AF97CFD4-BEA1-4907-82D3-9E1762B9DECF}"/>
    <cellStyle name="60% - Accent3 2 2" xfId="26786" xr:uid="{04F21075-7A96-4040-BB19-C98576AE62EF}"/>
    <cellStyle name="60% - Accent3 2 3" xfId="26787" xr:uid="{9BADDF48-F35A-487F-8DF4-64CFEDBC92FD}"/>
    <cellStyle name="60% - Accent3 2 4" xfId="26788" xr:uid="{7DE05899-B1A2-460A-B789-50D78B34F9E0}"/>
    <cellStyle name="60% - Accent3 2 5" xfId="26789" xr:uid="{A15BAA42-9B24-463F-B95F-F4792411E40E}"/>
    <cellStyle name="60% - Accent3 2 6" xfId="26790" xr:uid="{5DE4E766-D0C5-4FC4-BDE8-A1030E236BBE}"/>
    <cellStyle name="60% - Accent3 2 7" xfId="26791" xr:uid="{7AC29036-4F7F-461F-B23A-9D2F3E13666D}"/>
    <cellStyle name="60% - Accent3 2 8" xfId="26792" xr:uid="{2D314F2E-ECD0-45F1-994B-BB7DE911F1F5}"/>
    <cellStyle name="60% - Accent3 2 9" xfId="26793" xr:uid="{5C959945-E30E-4F0A-9100-53F0416DBDF5}"/>
    <cellStyle name="60% - Accent3 3" xfId="26794" xr:uid="{D589B630-5F8D-48E7-941E-96217A657FC5}"/>
    <cellStyle name="60% - Accent3 3 2" xfId="26795" xr:uid="{D8680F63-1744-4902-843B-FA2E6A7742F3}"/>
    <cellStyle name="60% - Accent3 3 3" xfId="26796" xr:uid="{14DDB847-39DB-4FA1-A703-CDE85009C801}"/>
    <cellStyle name="60% - Accent3 3 3 2" xfId="26797" xr:uid="{FC59AE3D-7A0F-4B39-AB35-FA1D59489CE0}"/>
    <cellStyle name="60% - Accent3 3 4" xfId="26798" xr:uid="{1D863481-7ABC-4C67-8ED5-832C9DE1D3F7}"/>
    <cellStyle name="60% - Accent3 4" xfId="26799" xr:uid="{BF6AEAE3-401F-4D69-8BB4-626686B9F56E}"/>
    <cellStyle name="60% - Accent3 4 2" xfId="26800" xr:uid="{EEE7CB7B-997F-4013-B589-FAA9FC29AA3E}"/>
    <cellStyle name="60% - Accent3 5" xfId="26801" xr:uid="{31D1FC41-DE46-47E3-9EEA-D3B6C79FC0C7}"/>
    <cellStyle name="60% - Accent4" xfId="26802" builtinId="44" customBuiltin="1"/>
    <cellStyle name="60% - Accent4 2" xfId="26803" xr:uid="{F866FC61-A036-4992-AD2D-1ED345A0F2EF}"/>
    <cellStyle name="60% - Accent4 2 2" xfId="26804" xr:uid="{12955EA1-2318-4293-954E-7582022CC732}"/>
    <cellStyle name="60% - Accent4 2 3" xfId="26805" xr:uid="{A5D43BC5-25DC-4DA0-8AF3-C9D02CC99D89}"/>
    <cellStyle name="60% - Accent4 2 4" xfId="26806" xr:uid="{D5060CD4-E4FD-41CB-A5FE-D77E46CC3CB1}"/>
    <cellStyle name="60% - Accent4 2 5" xfId="26807" xr:uid="{A7B8F9A8-6E0A-49F4-8C8A-0CCD36C16626}"/>
    <cellStyle name="60% - Accent4 2 6" xfId="26808" xr:uid="{749BE652-F975-46A4-AE08-267675646A15}"/>
    <cellStyle name="60% - Accent4 2 7" xfId="26809" xr:uid="{74A734EF-09C7-4904-9919-735EE935A10E}"/>
    <cellStyle name="60% - Accent4 2 8" xfId="26810" xr:uid="{675326C3-0D14-476C-8F3F-C98AD76C5283}"/>
    <cellStyle name="60% - Accent4 2 9" xfId="26811" xr:uid="{4B8377EB-F1A1-4843-8FB2-028C517F2853}"/>
    <cellStyle name="60% - Accent4 3" xfId="26812" xr:uid="{E37567B5-E9E4-4884-B9CD-DD6AD4A3BA1C}"/>
    <cellStyle name="60% - Accent4 3 2" xfId="26813" xr:uid="{4C1042EE-F5C9-4BE6-AC03-F7B29E225E30}"/>
    <cellStyle name="60% - Accent4 3 3" xfId="26814" xr:uid="{CADFFC31-12E9-4287-BA51-493DD559ECD4}"/>
    <cellStyle name="60% - Accent4 3 3 2" xfId="26815" xr:uid="{809479CA-3609-4722-867C-4F1EBAC5C4CF}"/>
    <cellStyle name="60% - Accent4 3 4" xfId="26816" xr:uid="{64EE4D17-1B48-45DD-922C-16371C221F12}"/>
    <cellStyle name="60% - Accent4 4" xfId="26817" xr:uid="{3181A626-65A8-4805-B386-D8B42E4532D5}"/>
    <cellStyle name="60% - Accent4 4 2" xfId="26818" xr:uid="{47755B30-B21C-494D-8AC4-CBA1148B415F}"/>
    <cellStyle name="60% - Accent4 5" xfId="26819" xr:uid="{46C4DC4E-875B-46F2-A477-7081A91E9BFB}"/>
    <cellStyle name="60% - Accent5" xfId="26820" builtinId="48" customBuiltin="1"/>
    <cellStyle name="60% - Accent5 2" xfId="26821" xr:uid="{4B35E2C0-5B88-4CFF-89FF-AE9C74025192}"/>
    <cellStyle name="60% - Accent5 2 2" xfId="26822" xr:uid="{8E9DB886-2B34-4A9C-8359-853ED4791E14}"/>
    <cellStyle name="60% - Accent5 2 3" xfId="26823" xr:uid="{CB674410-E8F1-4F20-9278-7B20B4E7909A}"/>
    <cellStyle name="60% - Accent5 2 4" xfId="26824" xr:uid="{3023E487-B6E3-438A-9703-E7F30DB8BC1B}"/>
    <cellStyle name="60% - Accent5 2 5" xfId="26825" xr:uid="{82D09544-BCCB-4288-B3E8-7E98A57EAC05}"/>
    <cellStyle name="60% - Accent5 2 6" xfId="26826" xr:uid="{868873B0-1080-49D7-94A7-BEF80DFA9844}"/>
    <cellStyle name="60% - Accent5 2 7" xfId="26827" xr:uid="{932B94FF-9EC9-43FB-B359-387BF62F1F5D}"/>
    <cellStyle name="60% - Accent5 2 8" xfId="26828" xr:uid="{53710063-236F-4FA8-9513-AD6BC4238995}"/>
    <cellStyle name="60% - Accent5 2 9" xfId="26829" xr:uid="{5B446036-3ABF-43E6-8985-4015BA5586F3}"/>
    <cellStyle name="60% - Accent5 3" xfId="26830" xr:uid="{FBD94A83-E62D-4AD8-8022-D1FE99118071}"/>
    <cellStyle name="60% - Accent5 3 2" xfId="26831" xr:uid="{0A218EAD-AB7C-4137-9B74-786921012CD7}"/>
    <cellStyle name="60% - Accent5 3 3" xfId="26832" xr:uid="{BE835558-094B-4E88-8580-9A0275A4DFB6}"/>
    <cellStyle name="60% - Accent5 3 3 2" xfId="26833" xr:uid="{A0C39EF3-40BC-460C-BEB8-1875485F12C5}"/>
    <cellStyle name="60% - Accent5 3 4" xfId="26834" xr:uid="{B1C060C2-DC79-43CE-87F9-4744DB2D5BA9}"/>
    <cellStyle name="60% - Accent5 4" xfId="26835" xr:uid="{FDE8902E-E535-4DFD-947E-DAF377E63B2D}"/>
    <cellStyle name="60% - Accent5 4 2" xfId="26836" xr:uid="{9F34CAC1-9DB8-4A73-A02D-14C1DE39CBDC}"/>
    <cellStyle name="60% - Accent5 5" xfId="26837" xr:uid="{FB1F143F-09D6-495B-9CE1-949774443E6B}"/>
    <cellStyle name="60% - Accent6" xfId="26838" builtinId="52" customBuiltin="1"/>
    <cellStyle name="60% - Accent6 2" xfId="26839" xr:uid="{37C7E37D-EC09-4F3E-8AB8-41500E08C3A4}"/>
    <cellStyle name="60% - Accent6 2 2" xfId="26840" xr:uid="{9336E5DF-F540-4BB2-99E8-6DD178D9A710}"/>
    <cellStyle name="60% - Accent6 2 3" xfId="26841" xr:uid="{9DE08C15-EFBD-47F6-9823-FDDB7F24B967}"/>
    <cellStyle name="60% - Accent6 2 4" xfId="26842" xr:uid="{56D8CBB3-D534-4097-8FC1-7637BCF0A2B4}"/>
    <cellStyle name="60% - Accent6 2 5" xfId="26843" xr:uid="{046E8168-2E83-4921-BC8C-A0ABBBA10338}"/>
    <cellStyle name="60% - Accent6 2 6" xfId="26844" xr:uid="{E45AA3CE-4992-4648-99B1-03C8492F5DB2}"/>
    <cellStyle name="60% - Accent6 2 7" xfId="26845" xr:uid="{ADF34C5A-AC28-4106-BAF8-F70461D7FCDB}"/>
    <cellStyle name="60% - Accent6 2 8" xfId="26846" xr:uid="{BC878807-5AFC-4AFD-AFB2-89991E8CC0EE}"/>
    <cellStyle name="60% - Accent6 2 9" xfId="26847" xr:uid="{CE9CC46B-47D1-4DD4-BEE3-1042DA1C2A9C}"/>
    <cellStyle name="60% - Accent6 3" xfId="26848" xr:uid="{7303DB03-846E-4950-91C6-1827BB3742BC}"/>
    <cellStyle name="60% - Accent6 3 2" xfId="26849" xr:uid="{32FF4419-1282-4484-83B6-0B413F014483}"/>
    <cellStyle name="60% - Accent6 3 3" xfId="26850" xr:uid="{4C72BE91-CFD9-407B-9C34-C39CA58DD3AF}"/>
    <cellStyle name="60% - Accent6 3 3 2" xfId="26851" xr:uid="{5BA0162E-8805-4CA8-A482-2933CC29E250}"/>
    <cellStyle name="60% - Accent6 3 4" xfId="26852" xr:uid="{FDDA2FDD-D87B-4A6C-BDC3-5A67522D00EC}"/>
    <cellStyle name="60% - Accent6 4" xfId="26853" xr:uid="{C7D57AD8-0874-4DD0-8088-E7B639A05EC9}"/>
    <cellStyle name="60% - Accent6 4 2" xfId="26854" xr:uid="{1E8954F6-FE74-4084-9FBE-788704497CA6}"/>
    <cellStyle name="60% - Accent6 5" xfId="26855" xr:uid="{7A8BB5B7-1E4A-4DC1-A9AB-0550F2909DA9}"/>
    <cellStyle name="Accent1" xfId="26856" builtinId="29" customBuiltin="1"/>
    <cellStyle name="Accent1 2" xfId="26857" xr:uid="{9F2EEB39-2262-477C-88B9-8A2E0854DF5E}"/>
    <cellStyle name="Accent1 2 2" xfId="26858" xr:uid="{792D5792-606F-48E2-A55C-350B0B478219}"/>
    <cellStyle name="Accent1 2 3" xfId="26859" xr:uid="{5E04B0C0-98E4-4AE7-9725-635AEFEAAA3C}"/>
    <cellStyle name="Accent1 2 4" xfId="26860" xr:uid="{4C9BFE07-9543-43A6-8364-5F9043C92188}"/>
    <cellStyle name="Accent1 2 5" xfId="26861" xr:uid="{D9CD654F-C80F-4EC4-8698-BBFA047B436D}"/>
    <cellStyle name="Accent1 2 6" xfId="26862" xr:uid="{3F05A57D-F63A-45D0-9BE7-D82689578612}"/>
    <cellStyle name="Accent1 3" xfId="26863" xr:uid="{DF636A1C-30AA-4469-96FC-71DC1A1B0414}"/>
    <cellStyle name="Accent1 3 2" xfId="26864" xr:uid="{BA07CEDA-343B-441E-8FF2-193370A781F3}"/>
    <cellStyle name="Accent1 4" xfId="26865" xr:uid="{32C2FEE2-A1D7-440A-BD7D-D9ED59104B20}"/>
    <cellStyle name="Accent1 5" xfId="26866" xr:uid="{942DF28B-935C-42FE-89F4-EF8DDE7664D4}"/>
    <cellStyle name="Accent2" xfId="26867" builtinId="33" customBuiltin="1"/>
    <cellStyle name="Accent2 2" xfId="26868" xr:uid="{85241510-A355-4A86-9AE1-4021F501835C}"/>
    <cellStyle name="Accent2 2 2" xfId="26869" xr:uid="{B22CA701-092D-4761-B611-39A4367ECE70}"/>
    <cellStyle name="Accent2 2 3" xfId="26870" xr:uid="{543790CA-082A-4ADC-8869-6F461672CA13}"/>
    <cellStyle name="Accent2 2 4" xfId="26871" xr:uid="{915E010D-E743-4D2B-8511-18E6780DA656}"/>
    <cellStyle name="Accent2 2 5" xfId="26872" xr:uid="{67FDAAE9-3102-4777-A240-5BC5CB52D38A}"/>
    <cellStyle name="Accent2 2 6" xfId="26873" xr:uid="{041B3D37-B292-470E-8C01-8C8199B4D4DD}"/>
    <cellStyle name="Accent2 3" xfId="26874" xr:uid="{25F2E10B-42A6-45FE-A89F-9CC3FCDFBA02}"/>
    <cellStyle name="Accent2 3 2" xfId="26875" xr:uid="{EEE1E36A-F8F7-4DA7-91CD-DC4F605518AA}"/>
    <cellStyle name="Accent2 4" xfId="26876" xr:uid="{687B110E-0D8D-4DD9-A392-809758BFC3C5}"/>
    <cellStyle name="Accent2 5" xfId="26877" xr:uid="{28F1D3D8-3BF3-414E-A7D6-C220840B1778}"/>
    <cellStyle name="Accent3" xfId="26878" builtinId="37" customBuiltin="1"/>
    <cellStyle name="Accent3 2" xfId="26879" xr:uid="{1173CC8F-50D6-4D34-845D-77E347DD4867}"/>
    <cellStyle name="Accent3 2 2" xfId="26880" xr:uid="{F063D7CB-4183-468D-8A66-ED2CBB3C46BC}"/>
    <cellStyle name="Accent3 2 3" xfId="26881" xr:uid="{6F48D47A-C0F4-4EC8-9D46-CB9B6956F562}"/>
    <cellStyle name="Accent3 2 4" xfId="26882" xr:uid="{9DAE0374-96AC-41D9-91E4-7EC1281930F1}"/>
    <cellStyle name="Accent3 2 5" xfId="26883" xr:uid="{DEE72C22-9EF0-42FC-9BA3-888566CF0FF5}"/>
    <cellStyle name="Accent3 2 6" xfId="26884" xr:uid="{98DEB63A-2846-48FC-886F-6174D82083A1}"/>
    <cellStyle name="Accent3 3" xfId="26885" xr:uid="{AACB80DF-5176-4B64-B817-71A0DFA2F6FE}"/>
    <cellStyle name="Accent3 3 2" xfId="26886" xr:uid="{D91E1488-95D0-4CDE-BD73-8DDA4927CA89}"/>
    <cellStyle name="Accent3 4" xfId="26887" xr:uid="{4A0D4F80-B3E7-49C7-9D0D-5B047D1DDF01}"/>
    <cellStyle name="Accent3 5" xfId="26888" xr:uid="{34F2BDB0-FEA2-44F6-8A8F-42F83981F7E5}"/>
    <cellStyle name="Accent4" xfId="26889" builtinId="41" customBuiltin="1"/>
    <cellStyle name="Accent4 2" xfId="26890" xr:uid="{3F6E2669-D4E0-4FAF-9BE9-C051C32BC03B}"/>
    <cellStyle name="Accent4 2 2" xfId="26891" xr:uid="{1B5A8215-0BB9-4CEA-B573-DC100B955FED}"/>
    <cellStyle name="Accent4 2 3" xfId="26892" xr:uid="{E794644F-792F-464C-A80C-1745C5B40F4E}"/>
    <cellStyle name="Accent4 2 4" xfId="26893" xr:uid="{C54EA394-198D-4F0C-BB00-C1D10AC95260}"/>
    <cellStyle name="Accent4 2 5" xfId="26894" xr:uid="{BB28EB6B-AEE3-4096-9BF5-CB4597DEEAA8}"/>
    <cellStyle name="Accent4 2 6" xfId="26895" xr:uid="{EB50DB02-B33F-4D41-93D7-19BC40FC994C}"/>
    <cellStyle name="Accent4 3" xfId="26896" xr:uid="{2F24B8A5-F533-4B16-B4E3-92EBB5DEAB9D}"/>
    <cellStyle name="Accent4 3 2" xfId="26897" xr:uid="{5992DC0A-7C37-4EF2-8D75-0CC81D7FB0E4}"/>
    <cellStyle name="Accent4 4" xfId="26898" xr:uid="{A7DC8ED9-A894-40F1-96BF-B26049BF3B44}"/>
    <cellStyle name="Accent4 5" xfId="26899" xr:uid="{EA2DD6FD-66E1-4323-8928-DD6DAC5ED3EC}"/>
    <cellStyle name="Accent5" xfId="26900" builtinId="45" customBuiltin="1"/>
    <cellStyle name="Accent5 2" xfId="26901" xr:uid="{AE2E9AA9-9A3E-4403-A366-CE8D1AE56487}"/>
    <cellStyle name="Accent5 2 2" xfId="26902" xr:uid="{F137C2F4-1BFB-4A11-A624-C289670825D1}"/>
    <cellStyle name="Accent5 2 3" xfId="26903" xr:uid="{F4034A47-C2F3-41B2-96B2-45A154713F4E}"/>
    <cellStyle name="Accent5 2 4" xfId="26904" xr:uid="{594A8338-BBE1-4FE3-81C0-592ED0FEEE23}"/>
    <cellStyle name="Accent5 2 5" xfId="26905" xr:uid="{487344AC-1194-4B81-830A-4EF3DA224252}"/>
    <cellStyle name="Accent5 2 6" xfId="26906" xr:uid="{944570D2-1E89-46A2-8074-173DC971D623}"/>
    <cellStyle name="Accent5 3" xfId="26907" xr:uid="{2B0BE534-D011-4970-84FB-077E744CAC56}"/>
    <cellStyle name="Accent5 3 2" xfId="26908" xr:uid="{64D36F9F-01B0-4435-8D83-7F25FF5ABBB6}"/>
    <cellStyle name="Accent5 4" xfId="26909" xr:uid="{52AF5D01-4A94-460D-880F-801BB5B1FF7E}"/>
    <cellStyle name="Accent6" xfId="26910" builtinId="49" customBuiltin="1"/>
    <cellStyle name="Accent6 2" xfId="26911" xr:uid="{23E5B012-F486-42CE-8B1D-EDB029A467FF}"/>
    <cellStyle name="Accent6 2 2" xfId="26912" xr:uid="{79744B18-E055-49F1-BFA1-55AF11060F99}"/>
    <cellStyle name="Accent6 2 3" xfId="26913" xr:uid="{44E4C446-A2D6-4508-B637-F42916298234}"/>
    <cellStyle name="Accent6 2 4" xfId="26914" xr:uid="{0D76205E-23A7-4676-832E-F11F5E5B2E98}"/>
    <cellStyle name="Accent6 2 5" xfId="26915" xr:uid="{B7C537F7-656E-4D4D-8B32-E6C8AF3CEFB9}"/>
    <cellStyle name="Accent6 2 6" xfId="26916" xr:uid="{2425732D-E446-4D65-9061-59A6FCBEC28E}"/>
    <cellStyle name="Accent6 3" xfId="26917" xr:uid="{F861768B-6B8C-4625-A422-97433AF9FDA4}"/>
    <cellStyle name="Accent6 3 2" xfId="26918" xr:uid="{67DC4034-D386-4886-9B38-1982989A7C71}"/>
    <cellStyle name="Accent6 4" xfId="26919" xr:uid="{2411440D-6468-4DBB-9ACB-8DCBD569FA0F}"/>
    <cellStyle name="Accent6 5" xfId="26920" xr:uid="{1A8046E6-E825-4619-AA74-EFBA867475B1}"/>
    <cellStyle name="Bad" xfId="26921" builtinId="27" customBuiltin="1"/>
    <cellStyle name="Bad 2" xfId="26922" xr:uid="{9D46CFD3-72EA-4960-A446-666BC54FF85A}"/>
    <cellStyle name="Bad 2 2" xfId="26923" xr:uid="{A324524A-B640-4306-A636-471A642E047F}"/>
    <cellStyle name="Bad 2 3" xfId="26924" xr:uid="{83582779-1CE8-467A-B008-10DF39DFD812}"/>
    <cellStyle name="Bad 2 4" xfId="26925" xr:uid="{D389DFC7-1967-4EFD-A5DC-1604B9ABA06F}"/>
    <cellStyle name="Bad 2 5" xfId="26926" xr:uid="{B43EF932-53B5-48A8-991F-4970F2C284F9}"/>
    <cellStyle name="Bad 2 6" xfId="26927" xr:uid="{28F2147C-C19A-4A10-8042-253F3E53C842}"/>
    <cellStyle name="Bad 3" xfId="26928" xr:uid="{7368570D-4128-45B4-B9BD-E87B8D6C8FDD}"/>
    <cellStyle name="Bad 3 2" xfId="26929" xr:uid="{E1CCB08D-3A8D-4A28-B298-31A17597C0FF}"/>
    <cellStyle name="Bad 4" xfId="26930" xr:uid="{6B4CBAE0-8E30-440E-9691-1067BE65B2C3}"/>
    <cellStyle name="Bad 5" xfId="26931" xr:uid="{7796EBDC-D960-4E60-8E82-3003F3E5B16E}"/>
    <cellStyle name="Calculation" xfId="26932" builtinId="22" customBuiltin="1"/>
    <cellStyle name="Calculation 2" xfId="26933" xr:uid="{158711B0-496A-4EBB-8D2F-ED45C3BC6F3C}"/>
    <cellStyle name="Calculation 2 2" xfId="26934" xr:uid="{FC03F5E7-622F-4B0A-9531-0F9C465644C5}"/>
    <cellStyle name="Calculation 2 3" xfId="26935" xr:uid="{478FC44D-36E0-47F8-BCE3-D0609A4DFB98}"/>
    <cellStyle name="Calculation 2 4" xfId="26936" xr:uid="{583B917D-061F-4D56-B53E-11BF4E989402}"/>
    <cellStyle name="Calculation 2 5" xfId="26937" xr:uid="{E20A9021-D3FB-4255-8B9E-2BF1ACF7D976}"/>
    <cellStyle name="Calculation 2 6" xfId="26938" xr:uid="{F771F721-CB77-47FC-9EC0-0FAC222389DF}"/>
    <cellStyle name="Calculation 3" xfId="26939" xr:uid="{6F9053AE-054E-4E78-A503-1C8E0940E01A}"/>
    <cellStyle name="Calculation 3 2" xfId="26940" xr:uid="{CCDCC68A-0534-4DBB-824D-47C80B973BC0}"/>
    <cellStyle name="Calculation 4" xfId="26941" xr:uid="{37B37685-1BB7-4519-9313-8FCCD588AC1C}"/>
    <cellStyle name="Calculation 5" xfId="26942" xr:uid="{6BA7D278-A846-45D8-BCE7-2C6A64C75D60}"/>
    <cellStyle name="Check Cell" xfId="26943" builtinId="23" customBuiltin="1"/>
    <cellStyle name="Check Cell 2" xfId="26944" xr:uid="{4B774EC3-0ABB-439C-ACFF-1DF53D8D8BF7}"/>
    <cellStyle name="Check Cell 2 2" xfId="26945" xr:uid="{24FD63D1-8090-46C9-B84A-6C3978867357}"/>
    <cellStyle name="Check Cell 2 3" xfId="26946" xr:uid="{6CDAC1C4-B623-44DF-A9FB-EC1C628B6D73}"/>
    <cellStyle name="Check Cell 2 4" xfId="26947" xr:uid="{CC1E68F7-F8B6-429D-8B4B-467141E19806}"/>
    <cellStyle name="Check Cell 2 5" xfId="26948" xr:uid="{245DC105-502D-4E49-B89B-BD96E3A4BA93}"/>
    <cellStyle name="Check Cell 2 6" xfId="26949" xr:uid="{5C33F046-9B5B-411F-8A80-1D151B179E6A}"/>
    <cellStyle name="Check Cell 3" xfId="26950" xr:uid="{297C392C-09B5-4B20-9C48-0543BC6A6E79}"/>
    <cellStyle name="Check Cell 3 2" xfId="26951" xr:uid="{D3E84EE5-13C1-4ECD-92E3-9F7AB2687F1F}"/>
    <cellStyle name="Check Cell 4" xfId="26952" xr:uid="{1FB99B1E-3F98-4F5F-81A7-B2A317AFE3A0}"/>
    <cellStyle name="Column Headings - size 10" xfId="26953" xr:uid="{3878B75D-ECC9-4D44-B2E1-F5AF02086503}"/>
    <cellStyle name="Column Headings - size 10 2" xfId="26954" xr:uid="{4D211C7F-DD2E-4454-AFBE-3AF69CCF4B60}"/>
    <cellStyle name="Column Headings - size 10 3" xfId="26955" xr:uid="{94E390D9-F93D-427A-9581-5625611F1B6F}"/>
    <cellStyle name="Column Headings - size 11" xfId="26956" xr:uid="{AE710BE9-2EE4-465B-88BC-5C5654F25050}"/>
    <cellStyle name="Column Headings - size 11 2" xfId="26957" xr:uid="{A37DF18E-A490-43FC-AD0E-99EA34173183}"/>
    <cellStyle name="Column Headings - size 11 3" xfId="26958" xr:uid="{FCDD0B97-BCD6-49F4-BC5A-B0C1508C7994}"/>
    <cellStyle name="Column Headings - size 8" xfId="26959" xr:uid="{7A2B5CCA-3CA1-437C-8875-C32368035A0C}"/>
    <cellStyle name="Column Headings - size 8 2" xfId="26960" xr:uid="{18D354EE-1352-497A-A896-7BA618492FF9}"/>
    <cellStyle name="Column Headings - size 8 3" xfId="26961" xr:uid="{C26E75C3-C364-4B83-9982-48F59F0B8B67}"/>
    <cellStyle name="Column Headings - size 9" xfId="26962" xr:uid="{695E98E7-3113-468F-9A10-66E5831B2E17}"/>
    <cellStyle name="Column Headings - size 9 2" xfId="26963" xr:uid="{AE767208-D593-47EB-8E30-676831A09EC3}"/>
    <cellStyle name="Column Headings - size 9 3" xfId="26964" xr:uid="{FFBA83D6-69D0-4E6F-B57F-A18287A4EAAA}"/>
    <cellStyle name="Comma" xfId="26965" builtinId="3"/>
    <cellStyle name="Comma [0] 2" xfId="26966" xr:uid="{E44A58E4-CE8A-4113-A461-4B5F2FB6A601}"/>
    <cellStyle name="Comma [0] 2 2" xfId="26967" xr:uid="{2EF1CEB7-937A-4203-BE78-B4C2444F0A8F}"/>
    <cellStyle name="Comma [0] 2 3" xfId="26968" xr:uid="{F3B3B130-490D-425C-91D7-81E9F3060600}"/>
    <cellStyle name="Comma [0] 2 4" xfId="37160" xr:uid="{A8EEA888-9EED-43E1-8E7E-89A5AD16F24F}"/>
    <cellStyle name="Comma [0] 3" xfId="26969" xr:uid="{DCED5288-038D-4A37-8BC9-E3405351E2C0}"/>
    <cellStyle name="Comma [0] 3 2" xfId="37154" xr:uid="{0ADDE3A8-B7D3-4738-817E-2B0B6131B3F0}"/>
    <cellStyle name="Comma 10" xfId="26970" xr:uid="{A5EF1C55-5ADB-4AA0-B39A-1B26AA512B9E}"/>
    <cellStyle name="Comma 10 2" xfId="26971" xr:uid="{60A24B2A-1F63-4053-AC37-918285E7C78D}"/>
    <cellStyle name="Comma 10 2 2" xfId="26972" xr:uid="{AD03FFD2-25D1-4170-A1FB-E62AB1633953}"/>
    <cellStyle name="Comma 10 2 2 2" xfId="26973" xr:uid="{A57ABAED-1B18-428E-B461-47E560D5FFEB}"/>
    <cellStyle name="Comma 10 2 2 3" xfId="26974" xr:uid="{29A61CB5-E02F-4AA4-8FBC-4AFC9C598EF9}"/>
    <cellStyle name="Comma 10 2 3" xfId="26975" xr:uid="{CB565812-3C5A-48BD-9739-670358DE56B4}"/>
    <cellStyle name="Comma 10 2 4" xfId="26976" xr:uid="{D48A2906-696A-4522-93AE-241B46589F82}"/>
    <cellStyle name="Comma 10 2 5" xfId="26977" xr:uid="{3F6DF953-F1C4-45CC-AF50-C946E9CADDC4}"/>
    <cellStyle name="Comma 10 3" xfId="26978" xr:uid="{D1F8BD9E-3AAF-4144-8A2B-A6F3186130E2}"/>
    <cellStyle name="Comma 10 3 2" xfId="26979" xr:uid="{F5B566BE-7AEA-4D8C-B7A8-001C1DC514FB}"/>
    <cellStyle name="Comma 10 3 2 2" xfId="26980" xr:uid="{51081026-DF2D-460B-9975-5749896AEE2F}"/>
    <cellStyle name="Comma 10 3 2 3" xfId="26981" xr:uid="{D05117CA-E2AB-4DE0-A6D2-B540B1FF3140}"/>
    <cellStyle name="Comma 10 3 3" xfId="26982" xr:uid="{CB75B4D8-80FB-47DC-9019-2FD762EC8845}"/>
    <cellStyle name="Comma 10 3 4" xfId="26983" xr:uid="{FF4B4090-045D-421B-B708-1C5802D946A5}"/>
    <cellStyle name="Comma 10 3 5" xfId="26984" xr:uid="{F9340BE1-A3B8-4671-9A8C-B112113FE501}"/>
    <cellStyle name="Comma 10 3 6" xfId="26985" xr:uid="{B3AA2E71-F10D-43D2-8EDB-3B65EE0B11E4}"/>
    <cellStyle name="Comma 10 4" xfId="26986" xr:uid="{83058F44-AF65-4E7D-ABF1-1D78594970A6}"/>
    <cellStyle name="Comma 10 4 2" xfId="26987" xr:uid="{8BDCB813-B79E-4BFB-8E85-37F3E305FAB1}"/>
    <cellStyle name="Comma 10 4 3" xfId="26988" xr:uid="{A68D3373-671B-4E88-9B14-707C0A6F4591}"/>
    <cellStyle name="Comma 10 4 4" xfId="26989" xr:uid="{EDE51DC2-3358-43C8-A396-D1138CB56054}"/>
    <cellStyle name="Comma 10 4 5" xfId="26990" xr:uid="{2093BCFA-4C32-4068-8766-D22674F0928D}"/>
    <cellStyle name="Comma 10 5" xfId="26991" xr:uid="{B002ACB2-215E-4213-8DA5-89FBADFF556F}"/>
    <cellStyle name="Comma 10 5 2" xfId="26992" xr:uid="{D0CF41FB-3F71-4935-B8B6-8FD36E1FE589}"/>
    <cellStyle name="Comma 10 5 3" xfId="26993" xr:uid="{26E764D5-E8AC-4702-AFC6-0665E56F7998}"/>
    <cellStyle name="Comma 10 6" xfId="26994" xr:uid="{CD96DD19-69EB-4603-B38D-E3A783E314D3}"/>
    <cellStyle name="Comma 10 6 2" xfId="26995" xr:uid="{AC95A34F-0422-4604-BB88-CC5B9247A6E0}"/>
    <cellStyle name="Comma 10 6 3" xfId="26996" xr:uid="{A9A4C557-B407-431D-AD2A-9BC82AB8F249}"/>
    <cellStyle name="Comma 11" xfId="26997" xr:uid="{88F2A1FD-0691-41C3-BC22-FFA19A4DD7FC}"/>
    <cellStyle name="Comma 11 2" xfId="26998" xr:uid="{A6EC0092-8F90-4A62-903F-250AC63E32AA}"/>
    <cellStyle name="Comma 11 2 2" xfId="26999" xr:uid="{FF5A6059-81B0-42C3-8FF7-14C8001F487E}"/>
    <cellStyle name="Comma 11 2 2 2" xfId="27000" xr:uid="{F6929528-5942-4194-A5B0-6B1601101515}"/>
    <cellStyle name="Comma 11 2 2 3" xfId="27001" xr:uid="{847CF8AC-8385-4A1B-A578-9787D38FF3CE}"/>
    <cellStyle name="Comma 11 2 3" xfId="27002" xr:uid="{842D4F1F-71F9-4638-8DDA-2E95521B0A03}"/>
    <cellStyle name="Comma 11 2 4" xfId="27003" xr:uid="{CFCE8B2F-19E2-4926-B152-E18CFE07A8FD}"/>
    <cellStyle name="Comma 11 2 5" xfId="27004" xr:uid="{04A255AD-8CB1-4C96-ABAC-1EA195CFE60A}"/>
    <cellStyle name="Comma 11 3" xfId="27005" xr:uid="{88B344A0-F403-4636-A2C9-594416583E8B}"/>
    <cellStyle name="Comma 11 3 2" xfId="27006" xr:uid="{68F91005-10FC-45D4-8F46-A084EEC9EF95}"/>
    <cellStyle name="Comma 11 3 2 2" xfId="27007" xr:uid="{F788A132-29D4-4201-90C8-D69775931CBD}"/>
    <cellStyle name="Comma 11 3 2 3" xfId="27008" xr:uid="{8ECFB760-B192-4DC8-A678-EB6E406E5AF4}"/>
    <cellStyle name="Comma 11 3 3" xfId="27009" xr:uid="{A5F979A8-5162-471A-987B-4AFC1B05C53D}"/>
    <cellStyle name="Comma 11 3 4" xfId="27010" xr:uid="{D457556F-6F69-4007-B43B-36AE31DF3DB4}"/>
    <cellStyle name="Comma 11 3 5" xfId="27011" xr:uid="{9B37E3FF-7BEC-4672-8A8F-B9916A250BA5}"/>
    <cellStyle name="Comma 11 3 6" xfId="27012" xr:uid="{753AD7D8-0B55-4D92-9850-75ADB3A0EE6F}"/>
    <cellStyle name="Comma 11 4" xfId="27013" xr:uid="{E19C9B82-8F20-461E-A5B7-6EC15F00D3A5}"/>
    <cellStyle name="Comma 11 4 2" xfId="27014" xr:uid="{5D81FCB3-7D60-4347-AE41-3DC92BF17C26}"/>
    <cellStyle name="Comma 11 4 3" xfId="27015" xr:uid="{5CD18EDC-A332-48A3-8A4D-11E28BC315EF}"/>
    <cellStyle name="Comma 11 4 4" xfId="27016" xr:uid="{7DBE518C-E056-431E-90DE-2C0064C0C6EB}"/>
    <cellStyle name="Comma 11 4 5" xfId="27017" xr:uid="{70A20E00-35EB-4022-9051-AD34EB86FA62}"/>
    <cellStyle name="Comma 11 5" xfId="27018" xr:uid="{90956586-B3B2-4042-9FD8-8590ABE51EE0}"/>
    <cellStyle name="Comma 11 5 2" xfId="27019" xr:uid="{7F7AC21A-B70C-4E7C-A4D3-9E3C55652110}"/>
    <cellStyle name="Comma 11 5 3" xfId="27020" xr:uid="{5C631000-D0E4-4C81-BBD3-71579028DA6E}"/>
    <cellStyle name="Comma 11 6" xfId="27021" xr:uid="{5553A28F-FA02-4637-8B18-B1077C7DF013}"/>
    <cellStyle name="Comma 12" xfId="27022" xr:uid="{5E81078B-1464-457F-83A9-896A11B71638}"/>
    <cellStyle name="Comma 12 2" xfId="27023" xr:uid="{F49980AC-0EC2-42DA-B4FA-97107519AA9F}"/>
    <cellStyle name="Comma 12 2 2" xfId="27024" xr:uid="{BC044AA9-CDAB-4FD4-90C3-1F2FE41EE53E}"/>
    <cellStyle name="Comma 12 2 2 2" xfId="27025" xr:uid="{20B4EEB7-4C28-4C3C-B995-AE4E88EBD08A}"/>
    <cellStyle name="Comma 12 2 2 3" xfId="27026" xr:uid="{807FEB29-1B46-4FC3-B21D-A0779A55DF09}"/>
    <cellStyle name="Comma 12 2 3" xfId="27027" xr:uid="{BDB35FC6-5848-4037-8552-759D5AE0D0B5}"/>
    <cellStyle name="Comma 12 2 3 2" xfId="27028" xr:uid="{C8B2B640-35E9-4C1D-B4A9-38BB1F8C34E4}"/>
    <cellStyle name="Comma 12 2 4" xfId="27029" xr:uid="{0BA202D0-24B1-4F64-ADDE-7D715DD79CB1}"/>
    <cellStyle name="Comma 12 2 5" xfId="27030" xr:uid="{3E6E9EFE-612E-4A18-8F4C-85725DF4C012}"/>
    <cellStyle name="Comma 12 3" xfId="27031" xr:uid="{1B6ADD70-2027-4F83-9B81-A105109DA83C}"/>
    <cellStyle name="Comma 12 3 2" xfId="27032" xr:uid="{DB0405A5-D838-4B0A-A0CC-BF6BA048FA53}"/>
    <cellStyle name="Comma 12 3 2 2" xfId="27033" xr:uid="{FB257D96-EF00-4F6B-900F-7461F80F224C}"/>
    <cellStyle name="Comma 12 3 2 3" xfId="27034" xr:uid="{5FFE7524-39AF-4A44-97E0-67FA94AEE075}"/>
    <cellStyle name="Comma 12 3 3" xfId="27035" xr:uid="{D879E152-EA7F-4F67-97D0-3204BD266A62}"/>
    <cellStyle name="Comma 12 3 4" xfId="27036" xr:uid="{5AB7466F-D020-489E-811C-0F44696C066A}"/>
    <cellStyle name="Comma 12 4" xfId="27037" xr:uid="{EE766B09-64E6-415E-AA4A-7594E69589DC}"/>
    <cellStyle name="Comma 12 4 2" xfId="27038" xr:uid="{3A2AABA5-49AB-4862-8A5F-CF474448B793}"/>
    <cellStyle name="Comma 12 4 3" xfId="27039" xr:uid="{F0D19086-9FE8-4E8C-AE43-FB88AE38E427}"/>
    <cellStyle name="Comma 12 5" xfId="27040" xr:uid="{61540EA3-6B10-4BEB-8413-7272122B1220}"/>
    <cellStyle name="Comma 12 5 2" xfId="27041" xr:uid="{CE66F8B8-B14E-4535-BDDC-2E79BDC17775}"/>
    <cellStyle name="Comma 12 5 3" xfId="27042" xr:uid="{729B70A5-8643-459F-876B-2B232A2DA429}"/>
    <cellStyle name="Comma 12 6" xfId="27043" xr:uid="{59C4D9D8-6DA8-4888-AC54-62DE9DD9343C}"/>
    <cellStyle name="Comma 12 6 2" xfId="27044" xr:uid="{10A31F95-B8D4-4305-AE28-CF5A8842A959}"/>
    <cellStyle name="Comma 12 6 3" xfId="27045" xr:uid="{AAD0D02F-FE45-4C91-A37F-93F7F485F626}"/>
    <cellStyle name="Comma 13" xfId="27046" xr:uid="{F9FADD8D-B7B6-482C-A682-725F7A3AD3C9}"/>
    <cellStyle name="Comma 13 2" xfId="27047" xr:uid="{C6FF4E36-7130-461D-92EC-0251C51AB706}"/>
    <cellStyle name="Comma 13 2 2" xfId="27048" xr:uid="{83370FD8-EF44-4652-B9C6-F4716EA460C1}"/>
    <cellStyle name="Comma 13 2 2 2" xfId="27049" xr:uid="{FBD09912-4967-4D61-A7F2-02FE8A300A12}"/>
    <cellStyle name="Comma 13 2 2 3" xfId="27050" xr:uid="{FDE32528-1CB4-4454-ACAF-3A10C92B9F99}"/>
    <cellStyle name="Comma 13 2 3" xfId="27051" xr:uid="{C7578DA7-DB42-4DD1-B1E0-524AC4623FEC}"/>
    <cellStyle name="Comma 13 2 4" xfId="27052" xr:uid="{EFCA0A41-713D-4435-9419-1ABC005256E4}"/>
    <cellStyle name="Comma 13 3" xfId="27053" xr:uid="{C577F425-B75A-4EF8-9E18-259BE3D75B44}"/>
    <cellStyle name="Comma 13 3 2" xfId="27054" xr:uid="{9650DC36-FD6A-42D8-AE67-4EF68AEA1858}"/>
    <cellStyle name="Comma 13 3 2 2" xfId="27055" xr:uid="{40AEC336-B4BB-4C11-8034-D85E99E3EE02}"/>
    <cellStyle name="Comma 13 3 2 3" xfId="27056" xr:uid="{8B839054-6CF7-4215-AB8B-A0C583229F18}"/>
    <cellStyle name="Comma 13 3 3" xfId="27057" xr:uid="{12D9A3AF-E5E3-4CC7-AB02-F2D3D3DE9E89}"/>
    <cellStyle name="Comma 13 3 4" xfId="27058" xr:uid="{4940F151-DE95-4A5C-9F3B-A5330900F2F7}"/>
    <cellStyle name="Comma 13 4" xfId="27059" xr:uid="{D7669A0C-1C10-4875-944C-0E8D10513D9F}"/>
    <cellStyle name="Comma 13 4 2" xfId="27060" xr:uid="{875CB076-E24C-408D-B280-065AC9B09F54}"/>
    <cellStyle name="Comma 13 4 3" xfId="27061" xr:uid="{AED8F1E0-B093-420D-BF9B-87A79BB0D688}"/>
    <cellStyle name="Comma 13 5" xfId="27062" xr:uid="{ED84C29B-B6D8-434D-95CF-5C0EA528A562}"/>
    <cellStyle name="Comma 13 5 2" xfId="27063" xr:uid="{BA085066-4C23-44D6-B074-F35E6829F82E}"/>
    <cellStyle name="Comma 13 5 3" xfId="27064" xr:uid="{411752A5-9F1F-46C8-AA2F-D44698F18D6D}"/>
    <cellStyle name="Comma 14" xfId="27065" xr:uid="{F4CB1ED5-BFD2-400F-ABBF-E9426BF3B4BA}"/>
    <cellStyle name="Comma 14 2" xfId="27066" xr:uid="{09ECDB92-D9C9-4372-829D-728F18F2F319}"/>
    <cellStyle name="Comma 14 2 2" xfId="27067" xr:uid="{053A6390-034E-4BE8-830B-2B3CF9D7A08D}"/>
    <cellStyle name="Comma 14 2 3" xfId="27068" xr:uid="{4B0553BD-1089-4F61-BFD6-785E7D401FFE}"/>
    <cellStyle name="Comma 14 2 4" xfId="27069" xr:uid="{8AA63BDF-DBA4-4190-8B9D-CED5AA870C7D}"/>
    <cellStyle name="Comma 14 3" xfId="27070" xr:uid="{B1E2F37D-6E7E-45F0-BE7F-6AE025ACA7D0}"/>
    <cellStyle name="Comma 14 3 2" xfId="27071" xr:uid="{48EDBBD4-9229-4B87-9EB9-4327860EA268}"/>
    <cellStyle name="Comma 14 3 3" xfId="27072" xr:uid="{AB8BF043-D776-4A91-A53A-E9DA508EB2D1}"/>
    <cellStyle name="Comma 14 4" xfId="27073" xr:uid="{D25CF7DC-EAC7-46E0-B6E3-F6847F89921B}"/>
    <cellStyle name="Comma 14 4 2" xfId="27074" xr:uid="{3DDD17A3-BC72-44FC-A1B2-E30C59F1CAB6}"/>
    <cellStyle name="Comma 14 5" xfId="27075" xr:uid="{F884F886-3B0E-4770-A62E-35CA36F75F3C}"/>
    <cellStyle name="Comma 14 5 2" xfId="27076" xr:uid="{B72EE07E-36E0-4E91-B89C-071E6E88D9AC}"/>
    <cellStyle name="Comma 14 6" xfId="27077" xr:uid="{AE146036-F4B4-4EB1-8DDB-EBCC93F38B8C}"/>
    <cellStyle name="Comma 15" xfId="27078" xr:uid="{9A326920-A983-4430-9A38-D611162445D6}"/>
    <cellStyle name="Comma 15 2" xfId="27079" xr:uid="{B7626EE8-F250-45D7-B2FC-47FEDB34F5E9}"/>
    <cellStyle name="Comma 15 2 2" xfId="27080" xr:uid="{E086EFC7-3AA2-45BE-BE6C-B1E3CCEBF3D7}"/>
    <cellStyle name="Comma 15 2 3" xfId="27081" xr:uid="{88CBB497-A051-495E-A0A8-F44CB2ACDAB8}"/>
    <cellStyle name="Comma 15 2 4" xfId="27082" xr:uid="{703C2892-7965-411D-85DA-A71A4D4CD4B4}"/>
    <cellStyle name="Comma 15 3" xfId="27083" xr:uid="{3DC2FAF9-F656-4B57-B62A-CF2D12C6DC05}"/>
    <cellStyle name="Comma 15 3 2" xfId="27084" xr:uid="{4C2CE6E9-1F3B-4213-9503-C824E2C7C054}"/>
    <cellStyle name="Comma 15 3 3" xfId="27085" xr:uid="{696EDF0E-CDFE-4020-AD05-52F1404A2D45}"/>
    <cellStyle name="Comma 15 4" xfId="27086" xr:uid="{5AB381D5-AEDE-436F-9CD6-063645C223ED}"/>
    <cellStyle name="Comma 15 4 2" xfId="27087" xr:uid="{D8B6C3FE-5BFB-4AC6-A228-3D617B9F17E7}"/>
    <cellStyle name="Comma 15 5" xfId="27088" xr:uid="{A979D03F-B1A7-4417-B555-0AD7A729584C}"/>
    <cellStyle name="Comma 15 5 2" xfId="27089" xr:uid="{CF580EC7-8EFE-4BB9-B906-4EAAC0C43B02}"/>
    <cellStyle name="Comma 15 6" xfId="27090" xr:uid="{845D7B3C-E112-4A62-99E9-2222A08202C8}"/>
    <cellStyle name="Comma 16" xfId="27091" xr:uid="{6E64FE06-BBB9-49BB-AF74-16E6E246E381}"/>
    <cellStyle name="Comma 16 2" xfId="27092" xr:uid="{D8DB7660-301C-4825-B03D-DC332C22696A}"/>
    <cellStyle name="Comma 16 2 2" xfId="27093" xr:uid="{6E0B4918-4D44-4B01-9DE1-43EF02BA4939}"/>
    <cellStyle name="Comma 16 2 3" xfId="27094" xr:uid="{9787F408-7187-49A5-AFFD-A8B82736B171}"/>
    <cellStyle name="Comma 16 2 4" xfId="27095" xr:uid="{769C40A1-D5E8-44A1-AD8C-FFED8D0A3EAC}"/>
    <cellStyle name="Comma 16 3" xfId="27096" xr:uid="{712730F0-8E99-43C9-A890-32C627B873F8}"/>
    <cellStyle name="Comma 16 3 2" xfId="27097" xr:uid="{00DB9960-459B-43D4-A312-AE3BA140D34A}"/>
    <cellStyle name="Comma 16 3 3" xfId="27098" xr:uid="{D77C58DD-E6F0-4B2A-925E-D43763C0A39A}"/>
    <cellStyle name="Comma 16 4" xfId="27099" xr:uid="{DB2BA876-AB05-4D50-B445-538594707F66}"/>
    <cellStyle name="Comma 16 4 2" xfId="27100" xr:uid="{C148E673-426F-446A-87C6-5C0E1CAD82F6}"/>
    <cellStyle name="Comma 16 5" xfId="27101" xr:uid="{1C7A7B98-FA1A-462A-92BF-521F4CCB6A44}"/>
    <cellStyle name="Comma 16 5 2" xfId="27102" xr:uid="{7A27759B-FE21-45F5-9A4E-C0719C48E568}"/>
    <cellStyle name="Comma 16 6" xfId="27103" xr:uid="{C5B7FEE9-848F-42BF-AED1-D4861BCE009A}"/>
    <cellStyle name="Comma 17" xfId="27104" xr:uid="{108CD70D-F43B-4C24-B335-6E2801BA5904}"/>
    <cellStyle name="Comma 17 2" xfId="27105" xr:uid="{848DCE08-7B69-444B-8A77-D08AFF12618F}"/>
    <cellStyle name="Comma 17 2 2" xfId="27106" xr:uid="{F05F47AC-28BA-4E91-BB0A-DEAD707247BE}"/>
    <cellStyle name="Comma 17 2 3" xfId="27107" xr:uid="{47C72583-A1EF-4BBE-B530-2581679DBE25}"/>
    <cellStyle name="Comma 17 2 4" xfId="27108" xr:uid="{512C221D-02CF-4185-AD51-296C187267F4}"/>
    <cellStyle name="Comma 17 3" xfId="27109" xr:uid="{C96D6505-AEB0-42A3-80DF-826F67ECE3F1}"/>
    <cellStyle name="Comma 17 3 2" xfId="27110" xr:uid="{FF62EF57-DF74-46F4-804F-22995DB479D8}"/>
    <cellStyle name="Comma 17 3 3" xfId="27111" xr:uid="{C391FA5B-1875-42D2-9500-B27A92AFB389}"/>
    <cellStyle name="Comma 17 4" xfId="27112" xr:uid="{2564E60B-6BBF-49E2-A6BF-2B6A042D3AA9}"/>
    <cellStyle name="Comma 17 4 2" xfId="27113" xr:uid="{5CA782C7-31BC-4E66-BCE3-416DA5F764A8}"/>
    <cellStyle name="Comma 17 5" xfId="27114" xr:uid="{52926ACA-58A8-4CAB-BEC7-FB4C98F5E3EA}"/>
    <cellStyle name="Comma 17 5 2" xfId="27115" xr:uid="{1413B4A2-0F45-48F1-8DEE-9CC56953B993}"/>
    <cellStyle name="Comma 17 6" xfId="27116" xr:uid="{EC35E917-2164-45E8-8978-009E48696B69}"/>
    <cellStyle name="Comma 18" xfId="27117" xr:uid="{F33C4C04-7012-4BA9-A89B-1FBC87410BA0}"/>
    <cellStyle name="Comma 18 2" xfId="27118" xr:uid="{0BA238ED-56BC-43FD-84BF-F3661E51BBF1}"/>
    <cellStyle name="Comma 18 2 2" xfId="27119" xr:uid="{C0F26E25-B0A7-45FB-8ECD-7862B2811B35}"/>
    <cellStyle name="Comma 18 2 3" xfId="27120" xr:uid="{27C48CD2-24B1-49CA-9F07-9A5BB3FABB7C}"/>
    <cellStyle name="Comma 18 2 4" xfId="27121" xr:uid="{C943E50D-4194-4B43-823D-8194DE7998F7}"/>
    <cellStyle name="Comma 18 3" xfId="27122" xr:uid="{9C145B07-5DB9-4C9E-82D9-0F2FC4674128}"/>
    <cellStyle name="Comma 18 3 2" xfId="27123" xr:uid="{EBEC2B3C-8CC7-4503-8BF6-F27A623279A5}"/>
    <cellStyle name="Comma 18 3 3" xfId="27124" xr:uid="{E2B9EE1D-7D82-4546-8C90-D27294809AE8}"/>
    <cellStyle name="Comma 18 4" xfId="27125" xr:uid="{FF655FE0-2A2E-4AEE-8012-0438F2301FF7}"/>
    <cellStyle name="Comma 18 4 2" xfId="27126" xr:uid="{7A831690-29FC-4417-A95C-FAA6ABECE6E0}"/>
    <cellStyle name="Comma 18 5" xfId="27127" xr:uid="{8A35FCC5-8EE5-4CE7-8BFF-A2D6DC96179B}"/>
    <cellStyle name="Comma 18 5 2" xfId="27128" xr:uid="{FC9C9A7D-5A65-48E9-BEF7-A3D1A46FFEA6}"/>
    <cellStyle name="Comma 18 6" xfId="27129" xr:uid="{A8E8EADE-69A5-4AD7-94AD-5869AE081A9F}"/>
    <cellStyle name="Comma 19" xfId="27130" xr:uid="{8145C4B0-912D-4EBA-97CD-D8AAAD9D42B6}"/>
    <cellStyle name="Comma 19 2" xfId="27131" xr:uid="{6979C42E-22CF-41B5-B1BC-8D8DABD99E3D}"/>
    <cellStyle name="Comma 19 2 2" xfId="27132" xr:uid="{F9B2D76B-DAD2-4F89-9247-19DFFFE6A0AA}"/>
    <cellStyle name="Comma 19 2 3" xfId="27133" xr:uid="{BA9CB16E-E5FA-4AD1-A82E-B87EF52845A9}"/>
    <cellStyle name="Comma 19 2 4" xfId="27134" xr:uid="{AE7783C9-46EC-4BCF-9368-F24308791B61}"/>
    <cellStyle name="Comma 19 3" xfId="27135" xr:uid="{E1565B6E-CEF2-49DB-B97B-C6F8CDFBB824}"/>
    <cellStyle name="Comma 19 3 2" xfId="27136" xr:uid="{21FE9AC7-0B5D-4D6C-A38F-6DF991CA19DE}"/>
    <cellStyle name="Comma 19 3 3" xfId="27137" xr:uid="{3905F5F9-138A-403E-ABBA-FE437CA44070}"/>
    <cellStyle name="Comma 19 4" xfId="27138" xr:uid="{6483B829-8622-4340-96B8-B2D248C334F8}"/>
    <cellStyle name="Comma 19 4 2" xfId="27139" xr:uid="{0F83FBF5-8B28-4FF9-A93A-497F81A5193F}"/>
    <cellStyle name="Comma 19 4 3" xfId="27140" xr:uid="{84B0CAB0-2510-423C-A71F-B53337198A75}"/>
    <cellStyle name="Comma 19 5" xfId="27141" xr:uid="{1B726EA4-C300-47F3-8E6A-5DCCB588216A}"/>
    <cellStyle name="Comma 2" xfId="27142" xr:uid="{1161CCFF-FBE9-4FF4-A24E-7F5F41BED9AD}"/>
    <cellStyle name="Comma 2 10" xfId="37163" xr:uid="{476DA5AF-01AD-43C3-B0D1-CEA7DDFCE801}"/>
    <cellStyle name="Comma 2 2" xfId="27143" xr:uid="{60345D45-E3D3-4898-BB37-FFC12783384A}"/>
    <cellStyle name="Comma 2 2 2" xfId="27144" xr:uid="{A5DAC255-91D1-4AC7-B135-3630D36696BC}"/>
    <cellStyle name="Comma 2 2 2 2" xfId="27145" xr:uid="{33342AED-1CCE-4DB1-BB84-E444D0E8F54E}"/>
    <cellStyle name="Comma 2 2 2 2 2" xfId="27146" xr:uid="{BEB2CFCF-9696-454E-9DBC-4E7D99F8984E}"/>
    <cellStyle name="Comma 2 2 2 2 3" xfId="27147" xr:uid="{AB6580C8-033F-4DE1-BE92-7700CAA46494}"/>
    <cellStyle name="Comma 2 2 2 2 3 2" xfId="27148" xr:uid="{2390E3DC-1D19-465F-9D93-9F1CDB57FDAC}"/>
    <cellStyle name="Comma 2 2 2 2 3 3" xfId="27149" xr:uid="{4C4AC324-30EA-4E35-BF5A-1196069C4095}"/>
    <cellStyle name="Comma 2 2 2 2 4" xfId="27150" xr:uid="{C4827FA6-7563-4F3C-9E24-CDC1C66D9ADB}"/>
    <cellStyle name="Comma 2 2 3" xfId="27151" xr:uid="{9068BC6B-09A5-4A2C-8AD1-D52EBCC91A87}"/>
    <cellStyle name="Comma 2 2 3 2" xfId="27152" xr:uid="{53D0A8A7-D19D-456C-A90C-FD03D08220AB}"/>
    <cellStyle name="Comma 2 2 3 3" xfId="27153" xr:uid="{F21F6BDC-B168-496E-BA27-C83D9C542D41}"/>
    <cellStyle name="Comma 2 2 3 3 2" xfId="27154" xr:uid="{A7F43563-9379-4810-983E-549CAFEBD90A}"/>
    <cellStyle name="Comma 2 2 3 3 3" xfId="27155" xr:uid="{0641E15B-D9BD-4C3E-9790-B4A86FFB65D7}"/>
    <cellStyle name="Comma 2 2 3 4" xfId="27156" xr:uid="{34D018E1-6712-4D0F-BAE8-5DAAFCAB31E6}"/>
    <cellStyle name="Comma 2 2 4" xfId="27157" xr:uid="{3B357E77-EA9B-48DF-B69E-4BF7C008AC7D}"/>
    <cellStyle name="Comma 2 2 5" xfId="27158" xr:uid="{DF9A3A32-D690-49E4-9B48-F52767600235}"/>
    <cellStyle name="Comma 2 2 6" xfId="27159" xr:uid="{5D28D83B-DF0D-4FE8-99E8-4E3DEA25DCE4}"/>
    <cellStyle name="Comma 2 3" xfId="27160" xr:uid="{52F775F7-2DA2-4E63-883A-2D86EA778BF0}"/>
    <cellStyle name="Comma 2 3 2" xfId="27161" xr:uid="{4A7DAA17-3ADA-4B9A-946C-6255BF30332D}"/>
    <cellStyle name="Comma 2 3 2 2" xfId="27162" xr:uid="{19B56A7F-38A3-4DC2-9479-EF139F85437F}"/>
    <cellStyle name="Comma 2 3 2 2 2" xfId="27163" xr:uid="{571233D1-595E-4B2E-A53C-0C5786415482}"/>
    <cellStyle name="Comma 2 3 3" xfId="27164" xr:uid="{D6942C3C-E097-4212-8EA6-32D43D175EA4}"/>
    <cellStyle name="Comma 2 3 3 2" xfId="27165" xr:uid="{C265BE2D-E346-4303-BFDA-1AD4B8B189F7}"/>
    <cellStyle name="Comma 2 3 4" xfId="27166" xr:uid="{B4E7DF91-03B8-43F8-B83A-139E25C1BB12}"/>
    <cellStyle name="Comma 2 4" xfId="27167" xr:uid="{970AD28C-A7EC-407D-93A4-63723DF142E7}"/>
    <cellStyle name="Comma 2 4 2" xfId="27168" xr:uid="{C4B2DDE1-1771-4406-A42B-761EA8C828C9}"/>
    <cellStyle name="Comma 2 4 3" xfId="27169" xr:uid="{F8317725-114D-4B09-9962-99DDBE7EBAA2}"/>
    <cellStyle name="Comma 2 5" xfId="27170" xr:uid="{4F915F6F-60FF-499F-B2D9-DC9965D76B7B}"/>
    <cellStyle name="Comma 2 5 2" xfId="27171" xr:uid="{E26299A8-82D7-4388-BF40-2F20FA50BA8A}"/>
    <cellStyle name="Comma 2 5 3" xfId="27172" xr:uid="{4E5C2D97-13A7-4B62-A0B8-896D3797FC89}"/>
    <cellStyle name="Comma 2 5 4" xfId="27173" xr:uid="{E44D4086-A8F0-40C5-A457-8209DDD526B0}"/>
    <cellStyle name="Comma 2 6" xfId="27174" xr:uid="{05D7218F-D998-4DBE-8B8A-EEAF97AEEC38}"/>
    <cellStyle name="Comma 2 6 2" xfId="27175" xr:uid="{180F34CA-E888-490F-BE6A-7C657CD574D5}"/>
    <cellStyle name="Comma 2 6 2 2" xfId="27176" xr:uid="{DA050FC6-56D5-4110-B72A-FBF4194826B8}"/>
    <cellStyle name="Comma 2 6 2 3" xfId="27177" xr:uid="{768012FE-0945-4ED5-90C8-DAC41D961F39}"/>
    <cellStyle name="Comma 2 6 3" xfId="27178" xr:uid="{3D209027-C252-4A1F-81B4-4B0CD0E75EA9}"/>
    <cellStyle name="Comma 2 6 4" xfId="27179" xr:uid="{4EEB40BD-18FD-4FC5-9E0B-01262BF9CCA1}"/>
    <cellStyle name="Comma 2 6 5" xfId="27180" xr:uid="{C993D98E-1D6C-4B51-B55A-0F651F0BD3F5}"/>
    <cellStyle name="Comma 2 7" xfId="27181" xr:uid="{7C357CC8-5FAE-4EBA-9774-E6F1B1877C01}"/>
    <cellStyle name="Comma 2 7 2" xfId="27182" xr:uid="{80EBCA1A-16C0-44CC-87CA-BDB62DC738FD}"/>
    <cellStyle name="Comma 2 8" xfId="27183" xr:uid="{8D0A183C-5CF2-49FB-993B-AB944BC91793}"/>
    <cellStyle name="Comma 2 9" xfId="27184" xr:uid="{DA4001D1-E80D-4908-8E55-88EB9123C20C}"/>
    <cellStyle name="Comma 20" xfId="27185" xr:uid="{7C004A47-3FFE-41CD-AC97-DBADE200E1C1}"/>
    <cellStyle name="Comma 20 2" xfId="27186" xr:uid="{304C9C47-4DB8-41FC-B0F6-1676F931EA18}"/>
    <cellStyle name="Comma 20 2 2" xfId="27187" xr:uid="{6866EF9A-F037-4150-8AFF-D2CD7D598A28}"/>
    <cellStyle name="Comma 20 2 3" xfId="27188" xr:uid="{DB05A6DD-10F7-4A92-9464-2FF210239F84}"/>
    <cellStyle name="Comma 20 2 4" xfId="27189" xr:uid="{FADB8B61-E3E0-43B9-A161-049891FBC9CA}"/>
    <cellStyle name="Comma 20 3" xfId="27190" xr:uid="{9650B05E-A365-458E-AF49-FA2251370A1E}"/>
    <cellStyle name="Comma 20 3 2" xfId="27191" xr:uid="{9DF60948-FB1E-49AD-8967-5BD34D301428}"/>
    <cellStyle name="Comma 20 3 3" xfId="27192" xr:uid="{C986B884-36B4-42FB-B188-12199BFBE875}"/>
    <cellStyle name="Comma 20 4" xfId="27193" xr:uid="{E05BFFD2-6CE0-46BD-B98F-3057C5CC6536}"/>
    <cellStyle name="Comma 20 4 2" xfId="27194" xr:uid="{3A41445B-04EE-424F-983D-FB7DA424EE92}"/>
    <cellStyle name="Comma 20 4 3" xfId="27195" xr:uid="{3948C21D-9182-48B2-B028-730E8723F992}"/>
    <cellStyle name="Comma 20 5" xfId="27196" xr:uid="{D32FE860-5891-4361-A0A5-819696ABCA31}"/>
    <cellStyle name="Comma 21" xfId="27197" xr:uid="{B65F4C69-A366-4488-8A04-F904A9005878}"/>
    <cellStyle name="Comma 21 2" xfId="27198" xr:uid="{0B7D6D51-B2B0-4E06-915A-BE38394B9196}"/>
    <cellStyle name="Comma 21 2 2" xfId="27199" xr:uid="{D14076A4-C74E-4122-8357-621DD5147BA6}"/>
    <cellStyle name="Comma 21 2 3" xfId="27200" xr:uid="{80BA86AD-8040-44FC-B626-93426D566EAD}"/>
    <cellStyle name="Comma 21 2 4" xfId="27201" xr:uid="{604B7133-3D7D-441A-973A-9B868C59E4A0}"/>
    <cellStyle name="Comma 21 3" xfId="27202" xr:uid="{9FBA34CC-157F-4B09-B149-B00E513B3AD4}"/>
    <cellStyle name="Comma 21 3 2" xfId="27203" xr:uid="{00A10A9C-6174-4C2F-BE5B-4EA61852DC50}"/>
    <cellStyle name="Comma 21 3 3" xfId="27204" xr:uid="{ED02D484-4537-42D5-A0E5-6A74318B9D64}"/>
    <cellStyle name="Comma 21 4" xfId="27205" xr:uid="{8FED987A-A1F9-4D26-8578-3FEFE086AC3F}"/>
    <cellStyle name="Comma 21 4 2" xfId="27206" xr:uid="{FADAF675-3336-476A-96CB-65597D39E356}"/>
    <cellStyle name="Comma 21 4 3" xfId="27207" xr:uid="{CD9F5D58-A8DF-44E8-B349-4C43784EC468}"/>
    <cellStyle name="Comma 21 5" xfId="27208" xr:uid="{E45C6E2C-3F89-45E6-B60B-521EFD9308CD}"/>
    <cellStyle name="Comma 22" xfId="27209" xr:uid="{D572FDFE-E20D-4B55-AF57-0806C54BCF94}"/>
    <cellStyle name="Comma 22 2" xfId="27210" xr:uid="{B503EF83-A9E9-49A9-A8DC-2DC21803F9C8}"/>
    <cellStyle name="Comma 22 2 2" xfId="27211" xr:uid="{EF600534-71CC-41F0-A899-518310B3855C}"/>
    <cellStyle name="Comma 22 3" xfId="27212" xr:uid="{AB25DD35-8C03-40A1-A93D-F0FB34742BE8}"/>
    <cellStyle name="Comma 22 3 2" xfId="27213" xr:uid="{B30F728A-91A2-4CF6-A12B-F3556DDF9BEE}"/>
    <cellStyle name="Comma 22 3 3" xfId="27214" xr:uid="{6B604439-D862-4D59-BDCE-1DA181E3FEA1}"/>
    <cellStyle name="Comma 22 4" xfId="27215" xr:uid="{8FDDCA3E-296A-4A40-93D9-55682C8F7EAE}"/>
    <cellStyle name="Comma 22 4 2" xfId="27216" xr:uid="{29A47D75-1359-40C7-B4ED-C735AF0F6EE3}"/>
    <cellStyle name="Comma 22 5" xfId="27217" xr:uid="{11E2D1D2-BA29-438A-B785-158DB6E8D5D8}"/>
    <cellStyle name="Comma 23" xfId="27218" xr:uid="{A196E2C7-706D-4AC7-A75E-ADB1A01DC32F}"/>
    <cellStyle name="Comma 23 2" xfId="27219" xr:uid="{E00DC5E3-C7C7-486C-8A1A-2470C0771709}"/>
    <cellStyle name="Comma 23 2 2" xfId="27220" xr:uid="{33F405A3-F9CB-483B-AE80-7C4C041B7EB6}"/>
    <cellStyle name="Comma 23 3" xfId="27221" xr:uid="{668C96D9-5B1E-4EF1-B222-4716CCCD3273}"/>
    <cellStyle name="Comma 23 3 2" xfId="27222" xr:uid="{7B082EB2-391B-4D9B-9CB3-2EACCD830DA6}"/>
    <cellStyle name="Comma 23 4" xfId="27223" xr:uid="{477341A1-1BDC-4169-AB7D-B9F54064DB77}"/>
    <cellStyle name="Comma 23 5" xfId="27224" xr:uid="{09EB1E1E-3A8F-4940-A822-3C4AEBD33BEE}"/>
    <cellStyle name="Comma 24" xfId="27225" xr:uid="{A951B2A7-D8B1-4ABF-8CA0-E50333E9607A}"/>
    <cellStyle name="Comma 24 2" xfId="27226" xr:uid="{FC0A8F71-DF0D-4D29-95D4-2CB179F46D9D}"/>
    <cellStyle name="Comma 24 2 2" xfId="27227" xr:uid="{C276D120-F40B-4648-9CC2-C4519396140F}"/>
    <cellStyle name="Comma 24 3" xfId="27228" xr:uid="{CD3617D5-3088-4AB3-9629-A4FEEC261C1A}"/>
    <cellStyle name="Comma 24 3 2" xfId="27229" xr:uid="{5BDBA15F-C6D1-4135-AAB4-3B0436A52E6F}"/>
    <cellStyle name="Comma 24 4" xfId="27230" xr:uid="{F230DCEF-2513-4DF5-A8E2-EB628E16E0A6}"/>
    <cellStyle name="Comma 24 5" xfId="27231" xr:uid="{01A7F17B-6274-46CE-AA00-55E5377E6C19}"/>
    <cellStyle name="Comma 25" xfId="27232" xr:uid="{DA9F4003-A780-4A4F-9156-0F0A799556D9}"/>
    <cellStyle name="Comma 25 2" xfId="27233" xr:uid="{26146107-9943-42D0-8B1B-E22C86DAE461}"/>
    <cellStyle name="Comma 25 2 2" xfId="27234" xr:uid="{9F161C40-88D5-49D6-8543-4756534E2E23}"/>
    <cellStyle name="Comma 25 3" xfId="27235" xr:uid="{35BD40C2-D2E0-4014-9C4F-7A5A8031F4B3}"/>
    <cellStyle name="Comma 25 3 2" xfId="27236" xr:uid="{D909353C-792D-4CB6-959C-95644C5DCEFE}"/>
    <cellStyle name="Comma 25 4" xfId="27237" xr:uid="{6E1D6C95-8278-4503-A0AF-31F044B18753}"/>
    <cellStyle name="Comma 25 5" xfId="27238" xr:uid="{DA479A2A-3F0E-4DA0-AEC0-406264D7FA6E}"/>
    <cellStyle name="Comma 26" xfId="27239" xr:uid="{02142BAA-8AAB-4A24-8E7F-4E40127AE21E}"/>
    <cellStyle name="Comma 26 2" xfId="27240" xr:uid="{965BEC71-0302-4828-8A69-4800C2484D11}"/>
    <cellStyle name="Comma 26 2 2" xfId="27241" xr:uid="{17F69861-8A47-44D1-9760-9138D3CB661B}"/>
    <cellStyle name="Comma 26 3" xfId="27242" xr:uid="{EBB68F36-AF5C-4E03-8665-EFA073DCD03D}"/>
    <cellStyle name="Comma 26 4" xfId="27243" xr:uid="{C13156A4-99E1-439D-A923-1CBCDFC1D25D}"/>
    <cellStyle name="Comma 26 5" xfId="27244" xr:uid="{60496F82-1946-4EF6-9303-96660F5C7B36}"/>
    <cellStyle name="Comma 27" xfId="27245" xr:uid="{7C1A7C8B-D125-4156-AF8B-789865DB3DE5}"/>
    <cellStyle name="Comma 27 2" xfId="27246" xr:uid="{6D7CA784-5748-41C6-8FFC-DBB547B2D238}"/>
    <cellStyle name="Comma 27 2 2" xfId="27247" xr:uid="{FDA28F65-C3CA-4747-A0AE-FC4CFC7B274B}"/>
    <cellStyle name="Comma 27 3" xfId="27248" xr:uid="{3D03B0F1-091C-4515-A40A-759B6FA803ED}"/>
    <cellStyle name="Comma 27 4" xfId="27249" xr:uid="{079C7FEC-646A-4762-9423-B614554318E8}"/>
    <cellStyle name="Comma 27 5" xfId="27250" xr:uid="{7D9A150E-B465-4732-887C-99ABC45C74DE}"/>
    <cellStyle name="Comma 28" xfId="27251" xr:uid="{F14F5676-3670-455D-8547-799386FADB15}"/>
    <cellStyle name="Comma 28 2" xfId="27252" xr:uid="{C56D2841-E6DE-4376-8406-9C796A6C8D4F}"/>
    <cellStyle name="Comma 28 2 2" xfId="27253" xr:uid="{E3D1F51B-8928-4449-A02E-EF51B539AF2F}"/>
    <cellStyle name="Comma 28 3" xfId="27254" xr:uid="{EB8821F1-53D7-4347-B609-1447CC9D9E69}"/>
    <cellStyle name="Comma 28 4" xfId="27255" xr:uid="{5E7EA8CE-2381-42BF-8E38-213A04FE5E11}"/>
    <cellStyle name="Comma 28 5" xfId="27256" xr:uid="{100C1662-C92A-4680-8688-9BEF348290A8}"/>
    <cellStyle name="Comma 29" xfId="27257" xr:uid="{5B20D3EE-7A15-4CCF-885A-286BDA558C87}"/>
    <cellStyle name="Comma 29 2" xfId="27258" xr:uid="{B16C027F-2021-4BDA-AA37-D86966AC0DC8}"/>
    <cellStyle name="Comma 29 3" xfId="27259" xr:uid="{C0C30302-70EC-452B-8B1E-D6C1B046F106}"/>
    <cellStyle name="Comma 29 4" xfId="27260" xr:uid="{A6B9AB6F-8C54-45EC-9D5A-E586EBD7608C}"/>
    <cellStyle name="Comma 29 5" xfId="27261" xr:uid="{9E1C2DE2-A042-4B55-B119-5DEE7C1CF6D0}"/>
    <cellStyle name="Comma 3" xfId="27262" xr:uid="{B43E8642-4499-4016-84BA-3202C2AC2E98}"/>
    <cellStyle name="Comma 3 10" xfId="27263" xr:uid="{C5E8BD9B-F57A-4BEE-874B-D2B1297FD70C}"/>
    <cellStyle name="Comma 3 11" xfId="27264" xr:uid="{71146C46-5EB2-437F-B9BE-C06EDCE7354C}"/>
    <cellStyle name="Comma 3 12" xfId="37159" xr:uid="{FB1695CA-0BED-4167-BF84-E84FCAB5EDC2}"/>
    <cellStyle name="Comma 3 2" xfId="27265" xr:uid="{BCC55F2C-FC6A-4077-9121-DB6800ADA4DE}"/>
    <cellStyle name="Comma 3 2 2" xfId="27266" xr:uid="{D7F0D7FB-60BF-4076-ACEF-6132C306A978}"/>
    <cellStyle name="Comma 3 2 2 2" xfId="27267" xr:uid="{DABB536D-E533-49AC-9550-36E2D3AC21E6}"/>
    <cellStyle name="Comma 3 2 2 2 2" xfId="27268" xr:uid="{EEFDB364-AA8D-47A5-A676-CD191B3EFD85}"/>
    <cellStyle name="Comma 3 2 2 2 2 2" xfId="27269" xr:uid="{C34D5046-0AE3-4B30-8912-1569DCCAD975}"/>
    <cellStyle name="Comma 3 2 2 2 2 3" xfId="27270" xr:uid="{8E832DFD-2D78-4962-9616-F32371A67698}"/>
    <cellStyle name="Comma 3 2 2 2 3" xfId="27271" xr:uid="{26221ED6-A318-4577-B781-BDAB866EBE1C}"/>
    <cellStyle name="Comma 3 2 2 2 4" xfId="27272" xr:uid="{FA7AADDC-5EFC-41DE-A3EF-D6CBA9384D72}"/>
    <cellStyle name="Comma 3 2 2 3" xfId="27273" xr:uid="{88DB4571-81E7-411A-B3EF-C630189C1FD4}"/>
    <cellStyle name="Comma 3 2 2 3 2" xfId="27274" xr:uid="{ABAE29CE-7421-4955-ACDB-B4273152E4E6}"/>
    <cellStyle name="Comma 3 2 2 3 2 2" xfId="27275" xr:uid="{A4C5B060-64D4-4446-AA0A-4845C4EDCA37}"/>
    <cellStyle name="Comma 3 2 2 3 2 3" xfId="27276" xr:uid="{232252F3-9858-47D1-BAE2-E847B32F1094}"/>
    <cellStyle name="Comma 3 2 2 3 3" xfId="27277" xr:uid="{659D967F-1B10-4AB9-B3D8-C48CA78141AD}"/>
    <cellStyle name="Comma 3 2 2 3 4" xfId="27278" xr:uid="{02F08F12-381E-42B7-BA66-A608A3BDC302}"/>
    <cellStyle name="Comma 3 2 2 4" xfId="27279" xr:uid="{BDFC93AD-C868-402C-A421-1D7859251E6C}"/>
    <cellStyle name="Comma 3 2 2 4 2" xfId="27280" xr:uid="{4948D5EE-C912-4876-815F-2D09598C579D}"/>
    <cellStyle name="Comma 3 2 2 4 3" xfId="27281" xr:uid="{45492EC3-7716-4193-AD47-17635BE531B2}"/>
    <cellStyle name="Comma 3 2 2 5" xfId="27282" xr:uid="{7A161A05-7221-43E9-87B1-98263A8C7743}"/>
    <cellStyle name="Comma 3 2 2 5 2" xfId="27283" xr:uid="{AF86C338-7A83-41EA-B2D8-777DE0F6FB0D}"/>
    <cellStyle name="Comma 3 2 2 5 3" xfId="27284" xr:uid="{B1E1FFFF-EDF9-4392-9D0A-BF01730E948A}"/>
    <cellStyle name="Comma 3 2 2 6" xfId="27285" xr:uid="{4E46B612-BCDC-4854-BE5A-511425F34439}"/>
    <cellStyle name="Comma 3 2 2 7" xfId="27286" xr:uid="{A33D17B1-D8A6-4A49-B22D-6F0A6F0FBE18}"/>
    <cellStyle name="Comma 3 2 3" xfId="27287" xr:uid="{E2338477-389B-42E5-811D-051EE56F170B}"/>
    <cellStyle name="Comma 3 2 3 2" xfId="27288" xr:uid="{A6D82A98-9284-41A8-A632-BD3D8E3ACE30}"/>
    <cellStyle name="Comma 3 2 3 3" xfId="27289" xr:uid="{28A9683D-44A2-4EF0-BCEB-E3FF0F33C186}"/>
    <cellStyle name="Comma 3 2 4" xfId="27290" xr:uid="{194839DD-5796-44EE-BAC2-4B0284B3D822}"/>
    <cellStyle name="Comma 3 2 4 2" xfId="27291" xr:uid="{C2BCC04E-F638-46C7-959B-9F1FAEA85C91}"/>
    <cellStyle name="Comma 3 2 4 3" xfId="27292" xr:uid="{42D6403D-9693-49A5-AC7F-79F3E2E04EF6}"/>
    <cellStyle name="Comma 3 2 5" xfId="27293" xr:uid="{0FB30539-B2ED-4C90-BE3D-F253C027F975}"/>
    <cellStyle name="Comma 3 2 5 2" xfId="27294" xr:uid="{C484FEED-B770-417A-B8C1-836B55553796}"/>
    <cellStyle name="Comma 3 2 5 3" xfId="27295" xr:uid="{ABC51AEC-BBA2-4A76-8338-041E062F5DDF}"/>
    <cellStyle name="Comma 3 2 5 4" xfId="27296" xr:uid="{5703D54D-ED53-46D7-B66E-D1D1D0EDF9F4}"/>
    <cellStyle name="Comma 3 2 6" xfId="27297" xr:uid="{612DCD16-4B15-42B3-B08A-2599E5DE98A2}"/>
    <cellStyle name="Comma 3 2 7" xfId="27298" xr:uid="{DBA87361-6937-4357-97E6-AC9196E87551}"/>
    <cellStyle name="Comma 3 3" xfId="27299" xr:uid="{3DC14CDC-DA58-4723-B676-0CE2B8904F34}"/>
    <cellStyle name="Comma 3 3 2" xfId="27300" xr:uid="{ADA01337-EBAE-4661-934A-EEA265801508}"/>
    <cellStyle name="Comma 3 3 2 2" xfId="27301" xr:uid="{67A37A62-3F15-491C-B11C-D2170D2C495D}"/>
    <cellStyle name="Comma 3 3 2 2 2" xfId="27302" xr:uid="{CF9AEA57-57A2-4631-A617-5BA802AC49EC}"/>
    <cellStyle name="Comma 3 3 2 2 3" xfId="27303" xr:uid="{64971065-E306-4387-BC08-3295915F9676}"/>
    <cellStyle name="Comma 3 3 2 3" xfId="27304" xr:uid="{80BC6EC2-4CFB-4626-95DD-1843FCF3917C}"/>
    <cellStyle name="Comma 3 3 2 4" xfId="27305" xr:uid="{94B14E4A-61D5-4811-A7E0-5C7303013261}"/>
    <cellStyle name="Comma 3 3 3" xfId="27306" xr:uid="{E2D94075-3B72-4D6E-A196-389EA27300EF}"/>
    <cellStyle name="Comma 3 3 3 2" xfId="27307" xr:uid="{3C0368C3-58F0-493E-B5E1-A38C6CEE5367}"/>
    <cellStyle name="Comma 3 3 3 2 2" xfId="27308" xr:uid="{D0035908-1EF7-4E64-A395-1794D0AEB701}"/>
    <cellStyle name="Comma 3 3 3 2 3" xfId="27309" xr:uid="{DEDA37F7-6960-43EE-ACF4-9630246CB4E5}"/>
    <cellStyle name="Comma 3 3 3 3" xfId="27310" xr:uid="{22635FBA-9ED5-45AF-B507-9CA42CAE4EAA}"/>
    <cellStyle name="Comma 3 3 3 4" xfId="27311" xr:uid="{CEAA3EC1-5B36-486A-92DC-5F3DB8E7BEC9}"/>
    <cellStyle name="Comma 3 3 4" xfId="27312" xr:uid="{B06EA119-F867-44C7-8074-286A0120859F}"/>
    <cellStyle name="Comma 3 3 4 2" xfId="27313" xr:uid="{9F006681-17D6-438C-AE0B-193BAB4E66E4}"/>
    <cellStyle name="Comma 3 3 4 3" xfId="27314" xr:uid="{406BEFA4-A199-4B9F-9592-D443137EC39B}"/>
    <cellStyle name="Comma 3 3 5" xfId="27315" xr:uid="{108CE4A5-F21A-4392-95E2-35A5C35B9FE9}"/>
    <cellStyle name="Comma 3 3 5 2" xfId="27316" xr:uid="{C6B96C9F-62D5-4A6E-8AD8-95CB0B9EFBFF}"/>
    <cellStyle name="Comma 3 3 5 3" xfId="27317" xr:uid="{CABD11D7-4457-4CF7-A62B-164601B3F263}"/>
    <cellStyle name="Comma 3 3 6" xfId="27318" xr:uid="{EE04F496-7235-478A-945D-78C0AF3461F6}"/>
    <cellStyle name="Comma 3 3 7" xfId="27319" xr:uid="{2D95C7AB-D330-4703-A6B0-0C8239BB28E7}"/>
    <cellStyle name="Comma 3 3 8" xfId="27320" xr:uid="{687F6787-AD2A-4CDF-8633-0A58C3026CD4}"/>
    <cellStyle name="Comma 3 4" xfId="27321" xr:uid="{3218F8A0-7A38-4323-9550-CEF018D2B4A3}"/>
    <cellStyle name="Comma 3 4 2" xfId="27322" xr:uid="{D82A0EA2-CB48-4134-9463-6FFF6EA83ED6}"/>
    <cellStyle name="Comma 3 4 2 2" xfId="27323" xr:uid="{2BBDD715-CBD8-4BFC-990F-3D62B9403D58}"/>
    <cellStyle name="Comma 3 4 2 2 2" xfId="27324" xr:uid="{0D846823-F237-44CF-83FB-5B7F28DACA0E}"/>
    <cellStyle name="Comma 3 4 2 2 3" xfId="27325" xr:uid="{82329ED7-9181-4FB5-8F00-2826770BEB8C}"/>
    <cellStyle name="Comma 3 4 2 3" xfId="27326" xr:uid="{08145907-BBD5-46E2-B6A0-DDEA1612A54D}"/>
    <cellStyle name="Comma 3 4 2 4" xfId="27327" xr:uid="{02AA9EC8-5164-49B3-9849-3D7722AB4636}"/>
    <cellStyle name="Comma 3 4 3" xfId="27328" xr:uid="{6E86C9FC-E727-41DC-89E3-147C1D5C7E53}"/>
    <cellStyle name="Comma 3 4 3 2" xfId="27329" xr:uid="{850E7728-B503-44D3-9041-DC2D2F813654}"/>
    <cellStyle name="Comma 3 4 3 3" xfId="27330" xr:uid="{F6DA90C3-E2C2-4CD4-A2B3-9D1ADC6B3BC7}"/>
    <cellStyle name="Comma 3 4 4" xfId="27331" xr:uid="{ED3ADE8A-1DBE-41A5-8488-4DB8C64178E9}"/>
    <cellStyle name="Comma 3 4 4 2" xfId="27332" xr:uid="{8C08CA3B-A864-450B-9454-642D441AD1C7}"/>
    <cellStyle name="Comma 3 4 5" xfId="27333" xr:uid="{0EDB1C84-EC71-4AD3-81FE-722C09993289}"/>
    <cellStyle name="Comma 3 4 6" xfId="27334" xr:uid="{A0B11827-6EF0-47AA-A47C-3614DE79E5E8}"/>
    <cellStyle name="Comma 3 4 7" xfId="27335" xr:uid="{D5BD463C-7147-4CD9-AEA5-2A24C7B4F001}"/>
    <cellStyle name="Comma 3 5" xfId="27336" xr:uid="{670B1634-2DE6-48CA-8059-940F1FBB66F6}"/>
    <cellStyle name="Comma 3 5 2" xfId="27337" xr:uid="{05FAE9F7-0835-47E8-9896-DD91116732DC}"/>
    <cellStyle name="Comma 3 5 2 2" xfId="27338" xr:uid="{69A77D4A-04EF-4885-8B62-4CB43299913B}"/>
    <cellStyle name="Comma 3 5 3" xfId="27339" xr:uid="{E3DF9259-0426-46D5-B28A-FB9A9E1D6B37}"/>
    <cellStyle name="Comma 3 5 4" xfId="27340" xr:uid="{F199E9FA-E736-4073-9BDB-220517910984}"/>
    <cellStyle name="Comma 3 5 5" xfId="27341" xr:uid="{7FAE5EC7-33F1-460E-BA10-AACBDB17A6FD}"/>
    <cellStyle name="Comma 3 6" xfId="27342" xr:uid="{5E65CC66-216F-407C-AC5C-A44582F33417}"/>
    <cellStyle name="Comma 3 6 2" xfId="27343" xr:uid="{460F54AC-186E-41AB-9AB1-13DDE4D4A927}"/>
    <cellStyle name="Comma 3 6 2 2" xfId="27344" xr:uid="{99B460B3-112B-4866-8EEA-FF98E1C5C594}"/>
    <cellStyle name="Comma 3 6 3" xfId="27345" xr:uid="{A57AB5DC-6797-41E8-BB44-4773E692AA8D}"/>
    <cellStyle name="Comma 3 6 4" xfId="27346" xr:uid="{37BD6135-92DD-495D-A26A-2B8FF3F12CB1}"/>
    <cellStyle name="Comma 3 7" xfId="27347" xr:uid="{DDF51189-E975-4A1B-A5E9-DB0B082257DD}"/>
    <cellStyle name="Comma 3 7 2" xfId="27348" xr:uid="{955F4305-C607-4A0C-A4F6-6A37D59EC4B6}"/>
    <cellStyle name="Comma 3 7 3" xfId="27349" xr:uid="{AA5AA76E-2ED9-4CBF-AB9B-72D5E37F82E4}"/>
    <cellStyle name="Comma 3 8" xfId="27350" xr:uid="{27AA7CE9-3639-44EF-B052-434330EDDFD7}"/>
    <cellStyle name="Comma 3 8 2" xfId="27351" xr:uid="{C6C9A91D-E976-4BC1-8033-1AF9955274C6}"/>
    <cellStyle name="Comma 3 9" xfId="27352" xr:uid="{F63D3767-B34C-475E-90A0-961952409147}"/>
    <cellStyle name="Comma 30" xfId="27353" xr:uid="{1728A02E-862E-4042-8159-12F9DF37ABBD}"/>
    <cellStyle name="Comma 30 2" xfId="27354" xr:uid="{ABD9E5DB-C46C-43AF-A2C6-A25E20422E22}"/>
    <cellStyle name="Comma 30 3" xfId="27355" xr:uid="{E2795CFD-E6D6-47A1-AC7F-B0B40FF11CCD}"/>
    <cellStyle name="Comma 30 4" xfId="27356" xr:uid="{05EE719A-1A1E-4BCC-A5AE-8A8E4047FB65}"/>
    <cellStyle name="Comma 30 5" xfId="27357" xr:uid="{C10AA388-959F-41D1-A5AE-55A068C8D7CF}"/>
    <cellStyle name="Comma 31" xfId="27358" xr:uid="{A82EEF79-9D8E-4136-B95E-4B0E8C3529B2}"/>
    <cellStyle name="Comma 31 2" xfId="27359" xr:uid="{585354D2-7993-48E5-A4E4-61A322FF6864}"/>
    <cellStyle name="Comma 31 3" xfId="27360" xr:uid="{4E5A6A27-4C4E-4CE9-A7BE-34F0344D1B2A}"/>
    <cellStyle name="Comma 31 4" xfId="27361" xr:uid="{8BB1AA0A-9D53-46CE-B6AC-F5D3C55A5E09}"/>
    <cellStyle name="Comma 31 5" xfId="27362" xr:uid="{B729AE99-2FC7-481B-B4F9-109437A0AAB4}"/>
    <cellStyle name="Comma 32" xfId="27363" xr:uid="{DB5ABFBC-8830-4B72-A337-795F644317DE}"/>
    <cellStyle name="Comma 32 2" xfId="27364" xr:uid="{83E745B9-A5BF-4920-B7D5-22A3B5025F10}"/>
    <cellStyle name="Comma 32 3" xfId="27365" xr:uid="{35D18C79-3745-4FCA-B545-8DC7646DE77C}"/>
    <cellStyle name="Comma 32 3 2" xfId="27366" xr:uid="{4352FA91-7A7F-47AA-A331-F094153E93FD}"/>
    <cellStyle name="Comma 32 4" xfId="27367" xr:uid="{E5BCD508-B6E8-43EC-AF79-4BC589AEFF50}"/>
    <cellStyle name="Comma 32 4 2" xfId="27368" xr:uid="{00E3016E-0226-44DB-9FA0-B35FEC2AF7A8}"/>
    <cellStyle name="Comma 32 5" xfId="27369" xr:uid="{6A1225AD-17DA-4F83-98DD-A440879DE0A3}"/>
    <cellStyle name="Comma 33" xfId="27370" xr:uid="{92EB406C-5452-4077-8448-91202F8180E6}"/>
    <cellStyle name="Comma 33 2" xfId="27371" xr:uid="{ED71F377-6D88-4C97-ABC9-EBA7769598E7}"/>
    <cellStyle name="Comma 33 3" xfId="27372" xr:uid="{054EF8E4-3BBE-49DB-992C-421E24DD756E}"/>
    <cellStyle name="Comma 33 3 2" xfId="27373" xr:uid="{75C9F006-5122-49B7-97A6-325FABC41E4C}"/>
    <cellStyle name="Comma 33 4" xfId="27374" xr:uid="{08A7B12A-A498-42F7-B7D1-4B9E9F159F71}"/>
    <cellStyle name="Comma 33 4 2" xfId="27375" xr:uid="{2BFB96C3-8BA7-4C6F-87BC-B983C5CD24AB}"/>
    <cellStyle name="Comma 33 5" xfId="27376" xr:uid="{E542A5C0-3CB8-49C7-BF47-076DF057AC55}"/>
    <cellStyle name="Comma 34" xfId="27377" xr:uid="{96E39AA6-3292-4DC0-8BB0-42A52B7E4897}"/>
    <cellStyle name="Comma 34 2" xfId="27378" xr:uid="{BC8041FF-6E48-4C34-A938-E8060848E3B5}"/>
    <cellStyle name="Comma 34 3" xfId="27379" xr:uid="{A11A8301-5806-48CC-A6EE-4ECA5E718B27}"/>
    <cellStyle name="Comma 34 3 2" xfId="27380" xr:uid="{2F4BDF24-8DA8-4529-BBD3-2B6F1069AA6B}"/>
    <cellStyle name="Comma 34 4" xfId="27381" xr:uid="{65352593-37D7-4AAD-B7E5-A76F9B4AACAE}"/>
    <cellStyle name="Comma 34 4 2" xfId="27382" xr:uid="{839D1771-FCC8-4575-B727-2241937BA3E3}"/>
    <cellStyle name="Comma 34 5" xfId="27383" xr:uid="{F868D8CA-9D42-449F-8571-1C4623DD9258}"/>
    <cellStyle name="Comma 35" xfId="27384" xr:uid="{E9725BF5-E879-4B06-8AE5-1EC12699A337}"/>
    <cellStyle name="Comma 36" xfId="27385" xr:uid="{C677C033-D6A4-4D56-BD1D-C36309D9AFB3}"/>
    <cellStyle name="Comma 37" xfId="27386" xr:uid="{4A72D853-34E1-4ACF-8CF4-5072C4652869}"/>
    <cellStyle name="Comma 38" xfId="27387" xr:uid="{3EC2FB6F-3728-487C-AFD0-722EFDE53D5C}"/>
    <cellStyle name="Comma 39" xfId="27388" xr:uid="{391E0D56-B44F-4C40-AEE2-FA4123AEB2BF}"/>
    <cellStyle name="Comma 4" xfId="27389" xr:uid="{261712F4-148C-447E-B7A5-AF0FD2AA9033}"/>
    <cellStyle name="Comma 4 10" xfId="27390" xr:uid="{BB59994A-3CCE-4CC9-858C-BE74BA2291C7}"/>
    <cellStyle name="Comma 4 11" xfId="37153" xr:uid="{945EDE33-78D4-486B-8D6A-B7D00D17FC43}"/>
    <cellStyle name="Comma 4 2" xfId="27391" xr:uid="{610B6290-F92C-48DE-9DA7-77F6F841083E}"/>
    <cellStyle name="Comma 4 2 2" xfId="27392" xr:uid="{F4CC96BB-37E1-42DE-B204-29CFA43298FC}"/>
    <cellStyle name="Comma 4 2 2 2" xfId="27393" xr:uid="{AC47BAAE-0126-4B44-92D9-076A057163FD}"/>
    <cellStyle name="Comma 4 2 2 2 2" xfId="27394" xr:uid="{97DE9632-BB04-4657-B8E7-727A2F71D68F}"/>
    <cellStyle name="Comma 4 2 2 2 3" xfId="27395" xr:uid="{75C41A2C-4102-4A28-85DF-AF7340B7E5FB}"/>
    <cellStyle name="Comma 4 2 2 3" xfId="27396" xr:uid="{5AB99E87-AA10-48CA-B8A6-32C8C4F38E97}"/>
    <cellStyle name="Comma 4 2 2 3 2" xfId="27397" xr:uid="{03B343A0-12C5-4972-979A-C256240B845A}"/>
    <cellStyle name="Comma 4 2 2 4" xfId="27398" xr:uid="{CA4352CC-3AFD-4075-8F93-774642DB1CA6}"/>
    <cellStyle name="Comma 4 2 3" xfId="27399" xr:uid="{9039A0D7-267E-4B71-A09A-EDF4DB0E422A}"/>
    <cellStyle name="Comma 4 2 3 2" xfId="27400" xr:uid="{94C7F2AC-1BE7-4E9D-ABCE-AB3DDEFE3315}"/>
    <cellStyle name="Comma 4 2 3 2 2" xfId="27401" xr:uid="{B9471F02-7E8F-463E-BA32-0AAA33D0373B}"/>
    <cellStyle name="Comma 4 2 3 3" xfId="27402" xr:uid="{AE9E65BD-440C-4750-A3C5-AAC6647E34C7}"/>
    <cellStyle name="Comma 4 2 3 4" xfId="27403" xr:uid="{873EF7D2-9515-4FC2-BE8C-95197ACAE9D5}"/>
    <cellStyle name="Comma 4 2 4" xfId="27404" xr:uid="{17D1040B-F89D-492A-9263-0DEBA9C3C1C5}"/>
    <cellStyle name="Comma 4 2 4 2" xfId="27405" xr:uid="{021F30E1-7260-4FF7-9159-5B6C9ED84C94}"/>
    <cellStyle name="Comma 4 2 4 3" xfId="27406" xr:uid="{9BDBEB3F-9B78-462E-BFE8-9CC2653F3AE3}"/>
    <cellStyle name="Comma 4 2 5" xfId="27407" xr:uid="{82962603-84D4-4C20-B34B-00C8EAFAFBDD}"/>
    <cellStyle name="Comma 4 2 5 2" xfId="27408" xr:uid="{523DABCE-BBD2-459F-B690-B971DD9E0757}"/>
    <cellStyle name="Comma 4 2 5 2 2" xfId="27409" xr:uid="{2F8D1155-16C7-4E5D-88C7-EDE20775AC33}"/>
    <cellStyle name="Comma 4 2 5 3" xfId="27410" xr:uid="{4E34CF48-0EA4-416A-BBCF-2707732C710E}"/>
    <cellStyle name="Comma 4 2 5 4" xfId="27411" xr:uid="{FCA2CD06-EFAC-4C47-B6B3-2E642A70C817}"/>
    <cellStyle name="Comma 4 2 6" xfId="27412" xr:uid="{58C43F3A-4C26-4ADE-93C5-C603D824D754}"/>
    <cellStyle name="Comma 4 2 7" xfId="27413" xr:uid="{1A5C171C-9F1C-4FCB-96FD-5F26CD7DD3CE}"/>
    <cellStyle name="Comma 4 2 8" xfId="27414" xr:uid="{31C8D8B7-C244-4B47-AA14-9083F8D0DA04}"/>
    <cellStyle name="Comma 4 3" xfId="27415" xr:uid="{6CD587B1-CEC7-45B1-9567-12EBA83DF46C}"/>
    <cellStyle name="Comma 4 3 2" xfId="27416" xr:uid="{698F986B-0F7D-4979-94FF-C2529880C561}"/>
    <cellStyle name="Comma 4 3 2 2" xfId="27417" xr:uid="{8417C25F-2670-4FA3-A464-216F92D65F29}"/>
    <cellStyle name="Comma 4 3 2 2 2" xfId="27418" xr:uid="{D757F4EC-79CF-4B07-948A-76A5FF6ADF3F}"/>
    <cellStyle name="Comma 4 3 2 2 2 2" xfId="27419" xr:uid="{15245441-0A2E-4049-BAA0-B24D70A8C9EE}"/>
    <cellStyle name="Comma 4 3 2 2 3" xfId="27420" xr:uid="{3CE19767-A552-4DF4-B6CC-BB8DF286299E}"/>
    <cellStyle name="Comma 4 3 2 3" xfId="27421" xr:uid="{FAC77737-3EA4-43A0-BCD8-54D0F39BE5DD}"/>
    <cellStyle name="Comma 4 3 2 3 2" xfId="27422" xr:uid="{057524DF-7D58-4C43-9758-EC344C6AC957}"/>
    <cellStyle name="Comma 4 3 2 4" xfId="27423" xr:uid="{5FF02D22-6165-40D6-B694-67029A469536}"/>
    <cellStyle name="Comma 4 3 3" xfId="27424" xr:uid="{ED9A0C9F-306B-44D0-88AA-10C9D17C7171}"/>
    <cellStyle name="Comma 4 3 3 2" xfId="27425" xr:uid="{C2B1F0C7-5A29-4E66-A8E6-5FF0D4C6297D}"/>
    <cellStyle name="Comma 4 3 3 2 2" xfId="27426" xr:uid="{F05F85FE-0312-4F09-9BFF-FA6EA03996BC}"/>
    <cellStyle name="Comma 4 3 3 2 3" xfId="27427" xr:uid="{AF5EB851-6B43-4FE5-82DE-758D71C9E061}"/>
    <cellStyle name="Comma 4 3 3 3" xfId="27428" xr:uid="{1D85BB40-0BA3-4D80-806A-E8DEF099F946}"/>
    <cellStyle name="Comma 4 3 3 3 2" xfId="27429" xr:uid="{F83B819E-2DCA-475F-8AF1-4733FA8421FA}"/>
    <cellStyle name="Comma 4 3 3 4" xfId="27430" xr:uid="{564A9198-495F-46E6-AF8A-A40198706E78}"/>
    <cellStyle name="Comma 4 3 4" xfId="27431" xr:uid="{CA726705-3585-4D37-AD64-69639FAE0EF7}"/>
    <cellStyle name="Comma 4 3 4 2" xfId="27432" xr:uid="{5199EB5D-C3D6-45C3-8768-280E55281B8C}"/>
    <cellStyle name="Comma 4 3 4 3" xfId="27433" xr:uid="{4C81AFEE-39A6-4E3A-8EB5-E21CC6872395}"/>
    <cellStyle name="Comma 4 3 5" xfId="27434" xr:uid="{85773398-90CE-487E-B664-5AB280105F5C}"/>
    <cellStyle name="Comma 4 3 5 2" xfId="27435" xr:uid="{8011E4F2-FC2A-4977-B0E8-F55C7DBD7988}"/>
    <cellStyle name="Comma 4 3 6" xfId="27436" xr:uid="{1F83D52C-B066-4617-BC69-A85A5E87E58B}"/>
    <cellStyle name="Comma 4 3 7" xfId="27437" xr:uid="{A3D42962-F646-43FE-BF59-D10B7656BA29}"/>
    <cellStyle name="Comma 4 3 8" xfId="27438" xr:uid="{881D393B-99F9-420B-84DB-1AF0C01ADEE9}"/>
    <cellStyle name="Comma 4 3 9" xfId="27439" xr:uid="{582792E9-BD9C-46EC-A8E8-ABA0797234D5}"/>
    <cellStyle name="Comma 4 4" xfId="27440" xr:uid="{6B48A186-42A6-4EEF-BF85-6376FA8FEBBD}"/>
    <cellStyle name="Comma 4 4 2" xfId="27441" xr:uid="{34EC5A7E-9ECD-4DD0-AF96-6DE5639D8D73}"/>
    <cellStyle name="Comma 4 4 2 2" xfId="27442" xr:uid="{44354E0A-C9BF-4AB8-8FA6-3408B3F7CE30}"/>
    <cellStyle name="Comma 4 4 3" xfId="27443" xr:uid="{1C161729-8F7E-4A51-80E6-A65DFC26AC4A}"/>
    <cellStyle name="Comma 4 4 4" xfId="27444" xr:uid="{790CBFFC-3AAA-4A74-9FC6-2076CE96B1D4}"/>
    <cellStyle name="Comma 4 5" xfId="27445" xr:uid="{0794303A-8A90-4C6E-87EB-463BD5331EF0}"/>
    <cellStyle name="Comma 4 5 2" xfId="27446" xr:uid="{77A55137-7CE4-455F-8349-D9B83EA8CB84}"/>
    <cellStyle name="Comma 4 5 2 2" xfId="27447" xr:uid="{77092808-2A06-43C2-83CE-8370E4C16763}"/>
    <cellStyle name="Comma 4 5 3" xfId="27448" xr:uid="{453B6496-C249-42F0-8900-9BB4FE7F485D}"/>
    <cellStyle name="Comma 4 5 4" xfId="27449" xr:uid="{1CFC5D2F-1ED8-4FA6-A447-E2875D291A3D}"/>
    <cellStyle name="Comma 4 6" xfId="27450" xr:uid="{44B1F4A5-9E91-42DE-8731-0383C635D53B}"/>
    <cellStyle name="Comma 4 6 2" xfId="27451" xr:uid="{FC0BF25C-EF8A-488B-9545-FC4721817D87}"/>
    <cellStyle name="Comma 4 6 3" xfId="27452" xr:uid="{014A50CB-3F1C-454B-A3B5-3109F2D45DA6}"/>
    <cellStyle name="Comma 4 7" xfId="27453" xr:uid="{A1292C07-A014-41F9-93E1-CD105DEDC181}"/>
    <cellStyle name="Comma 4 8" xfId="27454" xr:uid="{06E67DFF-DC72-43C0-9478-04289D2C019B}"/>
    <cellStyle name="Comma 4 9" xfId="27455" xr:uid="{6437721F-196D-422F-82C5-989E10631305}"/>
    <cellStyle name="Comma 40" xfId="27456" xr:uid="{4FD25008-A2CE-4F28-BF06-839510D750F2}"/>
    <cellStyle name="Comma 41" xfId="27457" xr:uid="{73EDA4C4-61D3-463C-B168-8694C31F4E20}"/>
    <cellStyle name="Comma 41 2" xfId="27458" xr:uid="{6950115C-835A-4822-BF28-8243DAB8C942}"/>
    <cellStyle name="Comma 42" xfId="27459" xr:uid="{42F034E8-5FD7-4112-8622-399963DFA995}"/>
    <cellStyle name="Comma 42 2" xfId="27460" xr:uid="{FA8AEC61-735F-42DB-984E-111DB7095C16}"/>
    <cellStyle name="Comma 43" xfId="27461" xr:uid="{ABCE0ADA-E9A1-4910-9B5F-D74CAB1549E7}"/>
    <cellStyle name="Comma 43 2" xfId="27462" xr:uid="{33807C16-B4CC-4C22-92EC-A171BEF9A426}"/>
    <cellStyle name="Comma 44" xfId="27463" xr:uid="{612B554D-EF2E-4A6D-BB55-281E865316FE}"/>
    <cellStyle name="Comma 44 2" xfId="27464" xr:uid="{156B46D0-2A32-489C-966F-BB9AE2F54890}"/>
    <cellStyle name="Comma 45" xfId="27465" xr:uid="{AE8779F3-F93A-465B-BA29-7453BC22D4C8}"/>
    <cellStyle name="Comma 45 2" xfId="27466" xr:uid="{613B23EB-0A3B-433A-B35F-E52545EAAF45}"/>
    <cellStyle name="Comma 46" xfId="27467" xr:uid="{869C4416-8D5C-4B90-8C66-FB12DD267095}"/>
    <cellStyle name="Comma 47" xfId="27468" xr:uid="{EC0AE76E-3F7C-482C-9BDA-20793987BF8F}"/>
    <cellStyle name="Comma 48" xfId="27469" xr:uid="{5770E490-2A53-44DF-827C-7C8B3DC30444}"/>
    <cellStyle name="Comma 49" xfId="27470" xr:uid="{1704A9A9-9480-439A-B35C-5F74EBEF56FF}"/>
    <cellStyle name="Comma 5" xfId="27471" xr:uid="{95AB75B0-EA67-4B1C-A8E1-FAE83E6F12AA}"/>
    <cellStyle name="Comma 5 10" xfId="27472" xr:uid="{4C0222D8-54A1-4921-9631-85D97E352146}"/>
    <cellStyle name="Comma 5 10 2" xfId="27473" xr:uid="{77C304E0-D68E-4275-85B0-5A9A509AD4D4}"/>
    <cellStyle name="Comma 5 10 2 2" xfId="27474" xr:uid="{BF1962BE-0AA5-48C2-BCCB-BF3607C7BA9C}"/>
    <cellStyle name="Comma 5 10 2 3" xfId="27475" xr:uid="{E1010F2D-4C8F-4AC7-8058-AA36020F77AE}"/>
    <cellStyle name="Comma 5 10 3" xfId="27476" xr:uid="{0356AA2E-C5CD-4CC3-AF3E-9F063128AD08}"/>
    <cellStyle name="Comma 5 10 4" xfId="27477" xr:uid="{DF77293D-2B6A-4754-A087-A0180869B834}"/>
    <cellStyle name="Comma 5 11" xfId="27478" xr:uid="{03D5966F-6F79-48F1-9EC7-C80EE895FF83}"/>
    <cellStyle name="Comma 5 11 2" xfId="27479" xr:uid="{15B3BFF5-F7B3-4AEE-A14B-29EFEE013A81}"/>
    <cellStyle name="Comma 5 11 2 2" xfId="27480" xr:uid="{3D2EA85B-E571-4084-AB0A-C8D1C3AFDCD5}"/>
    <cellStyle name="Comma 5 11 2 3" xfId="27481" xr:uid="{038AB872-9789-46CD-8794-FBA713A7322B}"/>
    <cellStyle name="Comma 5 11 3" xfId="27482" xr:uid="{4DE78091-A4A1-46A5-A79A-CF84354E17C7}"/>
    <cellStyle name="Comma 5 11 4" xfId="27483" xr:uid="{A39C87C2-BD33-4FC9-83A2-3012FBFCDC7C}"/>
    <cellStyle name="Comma 5 12" xfId="27484" xr:uid="{18EC9F28-C3B7-4202-840A-66534F78BF12}"/>
    <cellStyle name="Comma 5 12 2" xfId="27485" xr:uid="{A02C820F-2F3E-4328-9C41-3845A9AEDEA0}"/>
    <cellStyle name="Comma 5 12 2 2" xfId="27486" xr:uid="{777A0CAB-D29E-454B-9F72-3970C3B0967B}"/>
    <cellStyle name="Comma 5 12 2 3" xfId="27487" xr:uid="{9FEB58A5-9B92-44E5-87ED-4B3211D1CA9F}"/>
    <cellStyle name="Comma 5 12 3" xfId="27488" xr:uid="{6E66CCD3-D90F-457E-A65D-44534B683D46}"/>
    <cellStyle name="Comma 5 12 4" xfId="27489" xr:uid="{C6EEB849-4225-4F66-AB14-AE666D6BC667}"/>
    <cellStyle name="Comma 5 13" xfId="27490" xr:uid="{BB7ACF3F-ED2E-41E9-9D34-12071A5A89C0}"/>
    <cellStyle name="Comma 5 13 2" xfId="27491" xr:uid="{336D764F-47EF-4BFA-BC4D-4C9B9F767996}"/>
    <cellStyle name="Comma 5 13 2 2" xfId="27492" xr:uid="{A9773B32-DB3D-4B36-A4AF-F22230A87D2B}"/>
    <cellStyle name="Comma 5 13 2 3" xfId="27493" xr:uid="{F4006EF0-2581-4FD1-8F9E-1E5D899A1D8C}"/>
    <cellStyle name="Comma 5 13 3" xfId="27494" xr:uid="{B28F635C-C462-4B52-B0C1-B42F6CDEB079}"/>
    <cellStyle name="Comma 5 13 4" xfId="27495" xr:uid="{E1FD932C-F9B9-4A97-85E6-9C71888DB4CB}"/>
    <cellStyle name="Comma 5 14" xfId="27496" xr:uid="{6246C3C5-B465-4698-98C7-EFF47096E235}"/>
    <cellStyle name="Comma 5 14 2" xfId="27497" xr:uid="{6251F1D8-13E3-48DA-974F-B9A498A9AF88}"/>
    <cellStyle name="Comma 5 14 3" xfId="27498" xr:uid="{23B3A19B-B3A8-4071-8E62-37FB95A1FCB0}"/>
    <cellStyle name="Comma 5 15" xfId="27499" xr:uid="{FAB30B49-2769-4AEF-B252-9E0BB760537A}"/>
    <cellStyle name="Comma 5 15 2" xfId="27500" xr:uid="{54912420-9579-4459-ABCE-372BF816CC37}"/>
    <cellStyle name="Comma 5 15 3" xfId="27501" xr:uid="{A42961C5-157E-4ED4-986C-EA845EFC1F56}"/>
    <cellStyle name="Comma 5 16" xfId="27502" xr:uid="{D3411778-DEF9-474F-BFE8-E4C74C3A5475}"/>
    <cellStyle name="Comma 5 16 2" xfId="27503" xr:uid="{EE64E5DF-192D-4901-BE95-82DB5C9C9781}"/>
    <cellStyle name="Comma 5 16 3" xfId="27504" xr:uid="{204A3B6C-287F-43B5-B72D-D78B16027D2A}"/>
    <cellStyle name="Comma 5 17" xfId="27505" xr:uid="{41655180-1603-4B50-83DF-8F3CC0D9E8B8}"/>
    <cellStyle name="Comma 5 17 2" xfId="27506" xr:uid="{9B9B21E1-1E1E-4962-A8E4-FFE628EF79F3}"/>
    <cellStyle name="Comma 5 17 3" xfId="27507" xr:uid="{2C7F25C8-C809-41F1-B4C3-8BBF54A1806C}"/>
    <cellStyle name="Comma 5 18" xfId="27508" xr:uid="{3B0634A9-1E0E-44B6-A93D-AA11EAD5C956}"/>
    <cellStyle name="Comma 5 19" xfId="27509" xr:uid="{933AEBAA-5624-48C1-B51E-1F591B97CB2C}"/>
    <cellStyle name="Comma 5 19 2" xfId="27510" xr:uid="{EB8EEFD3-EE9E-47B2-AE9B-90A618AB5B45}"/>
    <cellStyle name="Comma 5 19 3" xfId="27511" xr:uid="{E6EE9E25-B972-45DB-8882-05B6635FA482}"/>
    <cellStyle name="Comma 5 19 3 2" xfId="27512" xr:uid="{B3757E04-ED5F-4BFA-B0E3-9331771A3ADA}"/>
    <cellStyle name="Comma 5 19 3 3" xfId="27513" xr:uid="{331F24B0-DD84-49EA-922C-07B28270D342}"/>
    <cellStyle name="Comma 5 19 3 4" xfId="27514" xr:uid="{39476426-E009-4DF1-8DDC-7A8F133C8E88}"/>
    <cellStyle name="Comma 5 19 4" xfId="27515" xr:uid="{B846B476-B5D3-4030-BA80-031B23E9641B}"/>
    <cellStyle name="Comma 5 2" xfId="27516" xr:uid="{18969C53-0A83-40BE-BED9-7C8339C4AF1C}"/>
    <cellStyle name="Comma 5 2 2" xfId="27517" xr:uid="{B655F9FC-48FE-4695-B33B-4E3C852B1577}"/>
    <cellStyle name="Comma 5 2 2 2" xfId="27518" xr:uid="{B54F3631-6B2F-43FB-A35F-F963BFAEF21E}"/>
    <cellStyle name="Comma 5 2 2 2 2" xfId="27519" xr:uid="{2A77B6D7-C49A-49E6-81DA-9F3B5DABAEDC}"/>
    <cellStyle name="Comma 5 2 2 2 2 2" xfId="27520" xr:uid="{ADC6EBBE-F45E-4CD2-B5EA-539BA00E15E3}"/>
    <cellStyle name="Comma 5 2 2 2 3" xfId="27521" xr:uid="{ED839CE1-DEBC-45E7-80EE-E441E2909B5C}"/>
    <cellStyle name="Comma 5 2 2 2 4" xfId="27522" xr:uid="{174E5F6E-A7BF-4C9A-9E91-234AA389866B}"/>
    <cellStyle name="Comma 5 2 2 3" xfId="27523" xr:uid="{95A3E16D-FE1F-42C0-9892-8447EF40D3F6}"/>
    <cellStyle name="Comma 5 2 2 3 2" xfId="27524" xr:uid="{E3E8E73A-C16C-4B65-9E3F-BD451B6057F8}"/>
    <cellStyle name="Comma 5 2 2 4" xfId="27525" xr:uid="{A5929F02-2E16-497B-B94C-7965A36596D3}"/>
    <cellStyle name="Comma 5 2 2 5" xfId="27526" xr:uid="{FFB98190-5BC7-4862-9AF6-C58472D247D9}"/>
    <cellStyle name="Comma 5 2 3" xfId="27527" xr:uid="{7575DC4A-EA47-48F5-A04E-6C571E4ABF2E}"/>
    <cellStyle name="Comma 5 2 3 2" xfId="27528" xr:uid="{0EB78F65-5B79-4C1B-8C6D-553DD11C6833}"/>
    <cellStyle name="Comma 5 2 3 2 2" xfId="27529" xr:uid="{4082AC35-1404-4368-8BD2-5E5457C21911}"/>
    <cellStyle name="Comma 5 2 3 2 2 2" xfId="27530" xr:uid="{4F8EC14D-B846-46D9-A71A-FFE613D3762C}"/>
    <cellStyle name="Comma 5 2 3 2 3" xfId="27531" xr:uid="{E6BBF5F4-3562-4917-AA8B-559EBBFBF2A2}"/>
    <cellStyle name="Comma 5 2 3 3" xfId="27532" xr:uid="{6DA58611-5F76-43CF-B9F6-DF23F822E006}"/>
    <cellStyle name="Comma 5 2 3 3 2" xfId="27533" xr:uid="{DD538864-90D4-4238-9C02-CEC9F31C73B3}"/>
    <cellStyle name="Comma 5 2 3 4" xfId="27534" xr:uid="{868931E5-C75C-4D67-B075-61A523A8B11B}"/>
    <cellStyle name="Comma 5 2 4" xfId="27535" xr:uid="{008CC5D6-981B-4FF0-BCA9-2347CAE1D6B0}"/>
    <cellStyle name="Comma 5 2 4 2" xfId="27536" xr:uid="{4672F948-41BB-4C1F-AB36-A95ECE892FF7}"/>
    <cellStyle name="Comma 5 2 4 2 2" xfId="27537" xr:uid="{D4571EAF-AB0C-4951-A65C-82B0EA251BBB}"/>
    <cellStyle name="Comma 5 2 4 3" xfId="27538" xr:uid="{B2084489-32F1-4AAA-8F74-ACE0B1A04A58}"/>
    <cellStyle name="Comma 5 2 5" xfId="27539" xr:uid="{B0CAFA12-A49A-4125-AEDD-AF8A15049CE0}"/>
    <cellStyle name="Comma 5 2 5 2" xfId="27540" xr:uid="{F274CEB3-B4A4-49CB-A352-9FE844BFB576}"/>
    <cellStyle name="Comma 5 2 6" xfId="27541" xr:uid="{3ECB894D-672B-41DE-8A45-B5103084887D}"/>
    <cellStyle name="Comma 5 2 7" xfId="27542" xr:uid="{05705A9E-E41C-430D-A8D3-55D8B1BECE8A}"/>
    <cellStyle name="Comma 5 2 8" xfId="27543" xr:uid="{4A73F155-962E-43EA-B90B-B7845BB8FF1F}"/>
    <cellStyle name="Comma 5 20" xfId="27544" xr:uid="{AB42D9DD-0056-444C-B9A8-F6BA09BE52B6}"/>
    <cellStyle name="Comma 5 21" xfId="27545" xr:uid="{2490A0FB-3125-4DCC-A411-D01F6EC945CF}"/>
    <cellStyle name="Comma 5 22" xfId="27546" xr:uid="{4DB7EEB7-C3E8-4F59-A579-5C1E2445A051}"/>
    <cellStyle name="Comma 5 23" xfId="27547" xr:uid="{936B72E9-E44B-41B9-B022-7DCE300DBD69}"/>
    <cellStyle name="Comma 5 24" xfId="27548" xr:uid="{8DFFD0C6-2571-4224-AEB7-3928F2565B8E}"/>
    <cellStyle name="Comma 5 25" xfId="27549" xr:uid="{9211A1F8-DFB2-4693-87AF-8919AD77B9E2}"/>
    <cellStyle name="Comma 5 26" xfId="27550" xr:uid="{A25A2468-C89E-40CC-949A-D5647C559A67}"/>
    <cellStyle name="Comma 5 27" xfId="37165" xr:uid="{D80E7400-75F1-44F1-A59A-78BF6C3BAEB0}"/>
    <cellStyle name="Comma 5 3" xfId="27551" xr:uid="{B91E0402-0080-46FD-B02E-63A6D7CB4A4C}"/>
    <cellStyle name="Comma 5 3 2" xfId="27552" xr:uid="{183DEF6D-8692-4CA9-BB79-73C920D8C327}"/>
    <cellStyle name="Comma 5 3 2 2" xfId="27553" xr:uid="{3A4A5BA1-8849-4E67-A880-B0FF3463B127}"/>
    <cellStyle name="Comma 5 3 2 2 2" xfId="27554" xr:uid="{2AAD2698-4C9F-4C63-92B9-9C00FE70AEA7}"/>
    <cellStyle name="Comma 5 3 2 2 2 2" xfId="27555" xr:uid="{CBCF5BAB-10AB-4DC4-87C9-EBC7591110E2}"/>
    <cellStyle name="Comma 5 3 2 2 3" xfId="27556" xr:uid="{CD17AFB3-A027-4458-B796-62D14C4EB043}"/>
    <cellStyle name="Comma 5 3 2 3" xfId="27557" xr:uid="{7BA49F5A-02A6-4071-B724-274CD2D63167}"/>
    <cellStyle name="Comma 5 3 2 3 2" xfId="27558" xr:uid="{DFBD3DF7-6D9F-4CC7-8318-B8183054C8F0}"/>
    <cellStyle name="Comma 5 3 2 4" xfId="27559" xr:uid="{DCE705D7-7B66-44EF-92BF-659295451760}"/>
    <cellStyle name="Comma 5 3 3" xfId="27560" xr:uid="{DAF697D2-2CE9-4C67-AD67-FAD4C57168CF}"/>
    <cellStyle name="Comma 5 3 3 2" xfId="27561" xr:uid="{1C58D8E3-C66F-4BD7-9B2E-28D874A5F946}"/>
    <cellStyle name="Comma 5 3 3 2 2" xfId="27562" xr:uid="{438531C6-8D82-4ADE-B74D-C8C24D55DA58}"/>
    <cellStyle name="Comma 5 3 3 2 3" xfId="27563" xr:uid="{D1728117-617D-4CBF-9C4B-2E68C120F6A5}"/>
    <cellStyle name="Comma 5 3 3 3" xfId="27564" xr:uid="{227A632B-6784-444E-8F91-C1A3A33355A6}"/>
    <cellStyle name="Comma 5 3 3 3 2" xfId="27565" xr:uid="{A1CDB244-83BB-4787-A0D5-3C49B0A7C4CF}"/>
    <cellStyle name="Comma 5 3 3 4" xfId="27566" xr:uid="{D9079C45-C742-4935-BCAC-64603B46FEF0}"/>
    <cellStyle name="Comma 5 3 4" xfId="27567" xr:uid="{95327CBE-0AE3-43D2-B045-CBCB311E2706}"/>
    <cellStyle name="Comma 5 3 4 2" xfId="27568" xr:uid="{DB7454D6-6152-4831-81E5-A54ED3AC1C1B}"/>
    <cellStyle name="Comma 5 3 4 3" xfId="27569" xr:uid="{BF6BBFBE-D119-463A-A66C-A16213F02041}"/>
    <cellStyle name="Comma 5 3 5" xfId="27570" xr:uid="{86DFC439-DFE7-4369-88ED-87309F363252}"/>
    <cellStyle name="Comma 5 3 6" xfId="27571" xr:uid="{942C39E0-3D05-4C48-969A-C1DCD74A8114}"/>
    <cellStyle name="Comma 5 3 7" xfId="27572" xr:uid="{FA2B9DBB-1816-4B1F-8829-54EC1639DD76}"/>
    <cellStyle name="Comma 5 4" xfId="27573" xr:uid="{5F75271F-44F5-4C02-BEB3-119E9704996D}"/>
    <cellStyle name="Comma 5 4 2" xfId="27574" xr:uid="{1770A1DF-5D58-4182-9870-68E8F37DCBB2}"/>
    <cellStyle name="Comma 5 4 2 2" xfId="27575" xr:uid="{0343791C-6A46-44AE-877D-02221E6E0588}"/>
    <cellStyle name="Comma 5 4 2 2 2" xfId="27576" xr:uid="{D46CE47D-0150-4714-B6C8-5EC2F2EA00A5}"/>
    <cellStyle name="Comma 5 4 2 2 2 2" xfId="27577" xr:uid="{0A2AD493-12F8-4A9C-B94E-563233BC519D}"/>
    <cellStyle name="Comma 5 4 2 2 2 3" xfId="27578" xr:uid="{3D538B18-E5B2-4C18-B779-4926F1DD21B5}"/>
    <cellStyle name="Comma 5 4 2 2 3" xfId="27579" xr:uid="{3E9D9642-B3AD-495E-A79C-EBF2A7FE243D}"/>
    <cellStyle name="Comma 5 4 2 2 3 2" xfId="27580" xr:uid="{1E820649-E25F-4325-8D93-C6A0D74D01F1}"/>
    <cellStyle name="Comma 5 4 2 2 4" xfId="27581" xr:uid="{C811EA29-3A84-4519-8A5F-BD5B7C8F1A43}"/>
    <cellStyle name="Comma 5 4 2 3" xfId="27582" xr:uid="{6B1AC5B8-83E1-49B3-922F-56D5AA3E07E3}"/>
    <cellStyle name="Comma 5 4 2 3 2" xfId="27583" xr:uid="{F8AC196C-DEBB-4B41-8B26-39F367CF743A}"/>
    <cellStyle name="Comma 5 4 2 3 3" xfId="27584" xr:uid="{7B9706CC-7D2E-4FF6-93A1-7F9869968CEC}"/>
    <cellStyle name="Comma 5 4 2 4" xfId="27585" xr:uid="{B67448CE-4B08-429B-A014-ED5ED93C3CC6}"/>
    <cellStyle name="Comma 5 4 2 4 2" xfId="27586" xr:uid="{C886BF34-BD36-46F3-8C15-309D9C1FEB04}"/>
    <cellStyle name="Comma 5 4 2 5" xfId="27587" xr:uid="{DE783E5C-675D-4E91-8C54-689E4F14C87E}"/>
    <cellStyle name="Comma 5 4 3" xfId="27588" xr:uid="{C9A3674B-2F64-4CD7-954C-79341F23EBC7}"/>
    <cellStyle name="Comma 5 4 3 2" xfId="27589" xr:uid="{EFB827E6-FD80-41DE-B4F1-EE6CFEE5B5B5}"/>
    <cellStyle name="Comma 5 4 3 3" xfId="27590" xr:uid="{6A42A424-9BAF-428C-88BC-CADC57F2F3A4}"/>
    <cellStyle name="Comma 5 4 3 3 2" xfId="27591" xr:uid="{6F707982-E753-4BE5-84C1-04DD8F1F76B1}"/>
    <cellStyle name="Comma 5 4 3 3 3" xfId="27592" xr:uid="{5977AF06-261E-4669-A8E5-0CB66FDC681A}"/>
    <cellStyle name="Comma 5 4 3 3 4" xfId="27593" xr:uid="{82BF8336-880C-411F-835E-66A2B5A64EF4}"/>
    <cellStyle name="Comma 5 4 3 4" xfId="27594" xr:uid="{93CFEC1D-D449-4B7C-9637-0066EE46A2F4}"/>
    <cellStyle name="Comma 5 4 3 5" xfId="27595" xr:uid="{226FFEE5-4A83-4BAC-8773-B0AED476352D}"/>
    <cellStyle name="Comma 5 4 4" xfId="27596" xr:uid="{2CD53B5B-E3F0-4B93-AC7C-90FE161F6ABF}"/>
    <cellStyle name="Comma 5 4 4 2" xfId="27597" xr:uid="{ED7D00E8-D6F3-46AB-BB96-0217C2F066AD}"/>
    <cellStyle name="Comma 5 4 4 3" xfId="27598" xr:uid="{1B199734-0C0D-4A36-BCCB-2D7FF75E74BD}"/>
    <cellStyle name="Comma 5 4 5" xfId="27599" xr:uid="{7108E269-E8B5-424E-9DAB-C72F0232B061}"/>
    <cellStyle name="Comma 5 4 5 2" xfId="27600" xr:uid="{81924A45-F204-4B3A-9240-09FC0153555B}"/>
    <cellStyle name="Comma 5 4 6" xfId="27601" xr:uid="{D2FD850B-F43F-4658-A8F5-12764A0238DA}"/>
    <cellStyle name="Comma 5 4 7" xfId="27602" xr:uid="{B1D64DBB-314F-422C-8026-C76AAF1D2A09}"/>
    <cellStyle name="Comma 5 4 8" xfId="27603" xr:uid="{B709651C-121B-44A7-9A62-E4AA939A80EC}"/>
    <cellStyle name="Comma 5 5" xfId="27604" xr:uid="{862F8D28-446A-456F-BBEA-6DF61B4BDFAA}"/>
    <cellStyle name="Comma 5 5 2" xfId="27605" xr:uid="{32535B9B-6232-43A1-BBAC-BE4BE1BC98C1}"/>
    <cellStyle name="Comma 5 5 2 2" xfId="27606" xr:uid="{3EF837B5-7A61-445D-A7E4-2AB67290B91B}"/>
    <cellStyle name="Comma 5 5 2 2 2" xfId="27607" xr:uid="{A4477019-389C-4FDF-A2A6-32ED5FA1F982}"/>
    <cellStyle name="Comma 5 5 2 2 3" xfId="27608" xr:uid="{819AEE64-3E87-4F20-838C-6926A62FC015}"/>
    <cellStyle name="Comma 5 5 2 3" xfId="27609" xr:uid="{72BA6221-3712-478C-9140-EE4C96AC4FC7}"/>
    <cellStyle name="Comma 5 5 2 3 2" xfId="27610" xr:uid="{FF736A4C-5071-46BA-81BB-4B3321F1F0FD}"/>
    <cellStyle name="Comma 5 5 2 4" xfId="27611" xr:uid="{5BC119A6-8C25-4264-BA64-C461A72157E0}"/>
    <cellStyle name="Comma 5 5 3" xfId="27612" xr:uid="{9A943808-829C-482F-B6D4-32DA257684C3}"/>
    <cellStyle name="Comma 5 5 3 2" xfId="27613" xr:uid="{BE4D97AD-25E3-4469-BF15-B27B5199C148}"/>
    <cellStyle name="Comma 5 5 3 2 2" xfId="27614" xr:uid="{58BA1780-6206-470A-8592-58B1EB841072}"/>
    <cellStyle name="Comma 5 5 3 2 3" xfId="27615" xr:uid="{02A5D750-817E-46D4-813E-C7CEC87A8B33}"/>
    <cellStyle name="Comma 5 5 3 3" xfId="27616" xr:uid="{A46E37D7-9C81-4FD4-A96D-64D9AF85CC7E}"/>
    <cellStyle name="Comma 5 5 3 4" xfId="27617" xr:uid="{F34682B0-BB82-4144-A8E2-6A1A6B4FB624}"/>
    <cellStyle name="Comma 5 5 4" xfId="27618" xr:uid="{364C5036-7D49-435E-9BA7-5331B3458882}"/>
    <cellStyle name="Comma 5 5 4 2" xfId="27619" xr:uid="{E5308353-3C70-4227-B05D-9F9F1DA8F520}"/>
    <cellStyle name="Comma 5 5 4 3" xfId="27620" xr:uid="{434B0F22-2194-463D-96C9-E34A10DC78A7}"/>
    <cellStyle name="Comma 5 5 5" xfId="27621" xr:uid="{88DFBD45-7AA0-4C6C-8B87-9C7946246423}"/>
    <cellStyle name="Comma 5 5 5 2" xfId="27622" xr:uid="{EA8CC87D-8AA9-4A5C-98AB-1886709A639A}"/>
    <cellStyle name="Comma 5 5 6" xfId="27623" xr:uid="{D5BCE0E1-7E1B-4711-ACC7-59BB0214823B}"/>
    <cellStyle name="Comma 5 6" xfId="27624" xr:uid="{A2FF32C5-CB2F-421C-8B48-F09FB18633FD}"/>
    <cellStyle name="Comma 5 6 2" xfId="27625" xr:uid="{A4A47B04-25F0-4140-98CE-6B183CE7D2E1}"/>
    <cellStyle name="Comma 5 6 2 2" xfId="27626" xr:uid="{9E6D414A-767C-4161-8653-3D1F2502EAB2}"/>
    <cellStyle name="Comma 5 6 2 3" xfId="27627" xr:uid="{9EB1BB16-EF01-42AD-9C37-F5E6A1F34307}"/>
    <cellStyle name="Comma 5 6 3" xfId="27628" xr:uid="{2DDA4B74-7EC5-46F9-901D-0F075D649D7D}"/>
    <cellStyle name="Comma 5 6 3 2" xfId="27629" xr:uid="{1310A9DD-5D8D-4C11-9504-40241D8090BF}"/>
    <cellStyle name="Comma 5 6 4" xfId="27630" xr:uid="{3C8CECA7-9DBF-4072-A6E0-AC4B020D62E0}"/>
    <cellStyle name="Comma 5 6 5" xfId="27631" xr:uid="{455DA994-0B00-4B94-9EBD-C3ECFD9DF728}"/>
    <cellStyle name="Comma 5 6 6" xfId="27632" xr:uid="{11EA19AB-1BB5-4161-8C5E-76F6D06A2C67}"/>
    <cellStyle name="Comma 5 7" xfId="27633" xr:uid="{ECFA1ECF-16DE-4266-A6CE-CAD9C442D8F2}"/>
    <cellStyle name="Comma 5 7 2" xfId="27634" xr:uid="{CD45B8C6-9210-4192-B7A1-B57A2C046097}"/>
    <cellStyle name="Comma 5 7 2 2" xfId="27635" xr:uid="{BA1D14C2-D4C6-4EEE-82BA-B5297A85FA30}"/>
    <cellStyle name="Comma 5 7 2 3" xfId="27636" xr:uid="{BA8ACEEC-571A-4857-B336-2FEACAB441C4}"/>
    <cellStyle name="Comma 5 7 3" xfId="27637" xr:uid="{C706C7CF-E6A1-42DC-9C18-D145B201772F}"/>
    <cellStyle name="Comma 5 7 3 2" xfId="27638" xr:uid="{8FFC2CCE-4773-48A2-A957-B5677B43CAA3}"/>
    <cellStyle name="Comma 5 7 4" xfId="27639" xr:uid="{B09BD763-2AC1-4F0C-8A7B-A97B60B3AAA6}"/>
    <cellStyle name="Comma 5 8" xfId="27640" xr:uid="{1C0F4AA1-0819-40A8-A6BF-3F61B807FF05}"/>
    <cellStyle name="Comma 5 8 2" xfId="27641" xr:uid="{663B654E-EC48-46E9-A02D-B4FCD0F5FA95}"/>
    <cellStyle name="Comma 5 8 2 2" xfId="27642" xr:uid="{837FF6C5-72C4-444F-AF26-60BDC0A3E225}"/>
    <cellStyle name="Comma 5 8 2 3" xfId="27643" xr:uid="{A9E1C0A5-0A7A-419E-B8CC-1E1DADA070FE}"/>
    <cellStyle name="Comma 5 8 3" xfId="27644" xr:uid="{75E170FD-A79D-41AB-91C3-6C4FCDFCD2CE}"/>
    <cellStyle name="Comma 5 8 4" xfId="27645" xr:uid="{36F3AA16-4E43-4DFD-BE7A-3FC2AAB85D2C}"/>
    <cellStyle name="Comma 5 9" xfId="27646" xr:uid="{A5E5763F-CE1C-4165-97B8-C57A7A647DF5}"/>
    <cellStyle name="Comma 5 9 2" xfId="27647" xr:uid="{FF6B531C-F6FA-480C-93FE-D8D36C013408}"/>
    <cellStyle name="Comma 5 9 2 2" xfId="27648" xr:uid="{739DC286-3F70-4C43-A622-DB749349423D}"/>
    <cellStyle name="Comma 5 9 2 3" xfId="27649" xr:uid="{DA5B0B0E-256B-44D8-9A60-3B5D8FD23C12}"/>
    <cellStyle name="Comma 5 9 3" xfId="27650" xr:uid="{137C5F00-7E6A-4D45-B689-E5809AFBBC61}"/>
    <cellStyle name="Comma 5 9 4" xfId="27651" xr:uid="{B44B5800-583B-4787-84E3-8BFC7C2FA90D}"/>
    <cellStyle name="Comma 50" xfId="27652" xr:uid="{FD501ECF-09F8-4968-A331-222F3AD409FC}"/>
    <cellStyle name="Comma 51" xfId="27653" xr:uid="{B58A983A-C542-4088-BAC4-CC8EFE6A7028}"/>
    <cellStyle name="Comma 52" xfId="27654" xr:uid="{FA6BDE4F-C419-455D-93C7-19B08EE9B817}"/>
    <cellStyle name="Comma 53" xfId="27655" xr:uid="{09923E20-FDA5-4ABA-8402-0A4E4D01E71E}"/>
    <cellStyle name="Comma 54" xfId="27656" xr:uid="{CA590A42-36F8-403E-9117-3FA88C7C0C29}"/>
    <cellStyle name="Comma 55" xfId="27657" xr:uid="{EFB92F75-6046-48BC-B757-2C4A95C319D4}"/>
    <cellStyle name="Comma 56" xfId="27658" xr:uid="{EA14AA00-259D-4113-8E91-968B61F452FE}"/>
    <cellStyle name="Comma 57" xfId="27659" xr:uid="{8BC9854D-2E1E-46E1-A404-B89D552BC71A}"/>
    <cellStyle name="Comma 58" xfId="37149" xr:uid="{427DB4B6-DED7-4DE4-BFB2-0CA8593E184D}"/>
    <cellStyle name="Comma 59" xfId="37166" xr:uid="{3062F16C-147E-4A29-9FEF-7EB31C352748}"/>
    <cellStyle name="Comma 6" xfId="27660" xr:uid="{9BC6AEFB-5C5A-48A9-A5A5-CAE406C71859}"/>
    <cellStyle name="Comma 6 10" xfId="27661" xr:uid="{3F78C501-FD5B-48E0-A4A5-650FB8AC9421}"/>
    <cellStyle name="Comma 6 10 2" xfId="27662" xr:uid="{B0DD3EE2-7E65-4FEB-96AC-812FB2297ECD}"/>
    <cellStyle name="Comma 6 10 2 2" xfId="27663" xr:uid="{4D986533-7211-40BB-9FCC-E0FA9C9407FB}"/>
    <cellStyle name="Comma 6 10 2 3" xfId="27664" xr:uid="{6683253A-40AB-40AA-8B6A-21CDCC8A6BA1}"/>
    <cellStyle name="Comma 6 10 3" xfId="27665" xr:uid="{F4A1CA81-BE16-4B61-B8BA-EE260D47B358}"/>
    <cellStyle name="Comma 6 10 4" xfId="27666" xr:uid="{D7F501A5-D7AC-4645-88EC-F32D7D406BFA}"/>
    <cellStyle name="Comma 6 11" xfId="27667" xr:uid="{46921B6B-A224-4778-A6FC-8BEF6ED0EBE6}"/>
    <cellStyle name="Comma 6 11 2" xfId="27668" xr:uid="{48E89B4C-C507-423E-9E03-47BC0D4E5FA3}"/>
    <cellStyle name="Comma 6 11 2 2" xfId="27669" xr:uid="{4B90BA3F-8991-4359-83EB-664DBDF1D3EA}"/>
    <cellStyle name="Comma 6 11 2 3" xfId="27670" xr:uid="{5493E096-F3FB-4710-B601-64412476F5AA}"/>
    <cellStyle name="Comma 6 11 3" xfId="27671" xr:uid="{270FBD58-C5B0-4F08-A21C-3A9A74B4E876}"/>
    <cellStyle name="Comma 6 11 4" xfId="27672" xr:uid="{2D7A444F-1394-4E66-89A3-2C8FCF51B5F4}"/>
    <cellStyle name="Comma 6 12" xfId="27673" xr:uid="{90E9136E-8DFB-47B5-9A4C-F88FE244E274}"/>
    <cellStyle name="Comma 6 12 2" xfId="27674" xr:uid="{D99EE5AF-86E9-489E-BDBC-08462BB55D6D}"/>
    <cellStyle name="Comma 6 12 2 2" xfId="27675" xr:uid="{3CA33C9B-5185-49CC-B1B8-4CC857ACDB23}"/>
    <cellStyle name="Comma 6 12 2 3" xfId="27676" xr:uid="{BF4510B6-F868-4ED7-8E3B-08FBCE405871}"/>
    <cellStyle name="Comma 6 12 3" xfId="27677" xr:uid="{80A19D69-BACD-4A72-B837-58496C01EEE3}"/>
    <cellStyle name="Comma 6 12 4" xfId="27678" xr:uid="{845879C7-0849-4463-9C17-D2C8CD193221}"/>
    <cellStyle name="Comma 6 13" xfId="27679" xr:uid="{C07C06D2-86AB-4B12-A9AA-03C4A079E50F}"/>
    <cellStyle name="Comma 6 13 2" xfId="27680" xr:uid="{863F851B-FDC3-4ACD-A7F9-A3CB47D4DEFF}"/>
    <cellStyle name="Comma 6 13 3" xfId="27681" xr:uid="{7C17E68A-575B-4A48-8D16-BCE43A88046E}"/>
    <cellStyle name="Comma 6 14" xfId="27682" xr:uid="{98234DC0-CA04-44F6-8914-B5E145A2AEF4}"/>
    <cellStyle name="Comma 6 14 2" xfId="27683" xr:uid="{ED621AB2-ED7A-4C7F-8EFD-CCA737BC9EBC}"/>
    <cellStyle name="Comma 6 14 3" xfId="27684" xr:uid="{B0C50DA7-F36F-4861-9CE6-001581E7E29A}"/>
    <cellStyle name="Comma 6 15" xfId="27685" xr:uid="{7C4D4642-208C-4504-BD30-F705A92B6BFD}"/>
    <cellStyle name="Comma 6 15 2" xfId="27686" xr:uid="{2845FEAD-BB4E-48FE-A187-D5E2496BB442}"/>
    <cellStyle name="Comma 6 15 3" xfId="27687" xr:uid="{E5E08EB7-DD50-41A5-8C6D-10C9BF80B616}"/>
    <cellStyle name="Comma 6 16" xfId="27688" xr:uid="{70233903-8C95-409A-B1E6-D146C6586CF3}"/>
    <cellStyle name="Comma 6 16 2" xfId="27689" xr:uid="{25E92F76-6CC6-4951-B1E2-59DFD6750950}"/>
    <cellStyle name="Comma 6 16 3" xfId="27690" xr:uid="{9E14796E-2E10-44AD-A21D-D9023EEA9AFC}"/>
    <cellStyle name="Comma 6 17" xfId="27691" xr:uid="{7BADC4A9-7CDB-415B-9363-F6F66BD8374A}"/>
    <cellStyle name="Comma 6 17 2" xfId="27692" xr:uid="{C78C504A-76EC-472F-A2B7-1D077792E310}"/>
    <cellStyle name="Comma 6 17 3" xfId="27693" xr:uid="{5CE0F708-E3F7-4DFC-8DC1-8C9A3CF6E866}"/>
    <cellStyle name="Comma 6 18" xfId="27694" xr:uid="{686EE350-776A-414D-A938-831304AF66AD}"/>
    <cellStyle name="Comma 6 18 2" xfId="27695" xr:uid="{3EBF1928-0A2B-4893-A000-5ED1AD482E14}"/>
    <cellStyle name="Comma 6 18 3" xfId="27696" xr:uid="{A6B20E85-489C-400C-A8E3-82A2BD5E820A}"/>
    <cellStyle name="Comma 6 19" xfId="27697" xr:uid="{D25C6198-735F-4F30-B807-56E7F576351D}"/>
    <cellStyle name="Comma 6 2" xfId="27698" xr:uid="{1F91AFB2-510A-46EC-8A42-804D7D3DE3E2}"/>
    <cellStyle name="Comma 6 2 2" xfId="27699" xr:uid="{017BF794-492E-4723-A0AC-ED5F523F4731}"/>
    <cellStyle name="Comma 6 2 2 2" xfId="27700" xr:uid="{FA4DA45F-640B-4EC9-A1A9-8FEA2E868715}"/>
    <cellStyle name="Comma 6 2 2 2 2" xfId="27701" xr:uid="{D3BB1EEC-77C3-48D4-BAF4-FD8F4C6FC1D0}"/>
    <cellStyle name="Comma 6 2 2 2 2 2" xfId="27702" xr:uid="{86F83099-C941-4FD2-9513-DC3CF97F8F15}"/>
    <cellStyle name="Comma 6 2 2 2 3" xfId="27703" xr:uid="{24FF1A5C-90ED-43FB-AA8A-CEF7FAE1DE01}"/>
    <cellStyle name="Comma 6 2 2 3" xfId="27704" xr:uid="{9373EA0A-E5F6-470A-A73B-B9FD8A7A0297}"/>
    <cellStyle name="Comma 6 2 2 3 2" xfId="27705" xr:uid="{2C0BE9CA-1EE4-4F30-B40E-877DE215C314}"/>
    <cellStyle name="Comma 6 2 2 4" xfId="27706" xr:uid="{1747AFCE-C093-4448-B2EE-650CB2D7A64D}"/>
    <cellStyle name="Comma 6 2 3" xfId="27707" xr:uid="{D093D52B-63F1-492E-853A-60598B5E7527}"/>
    <cellStyle name="Comma 6 2 3 2" xfId="27708" xr:uid="{62A18784-753F-4F7F-9708-093816419112}"/>
    <cellStyle name="Comma 6 2 3 2 2" xfId="27709" xr:uid="{4C3E1D78-9B7B-4F13-BE80-F39DCC23A952}"/>
    <cellStyle name="Comma 6 2 3 2 3" xfId="27710" xr:uid="{741D85AB-194B-4988-9912-C09DD6E7E117}"/>
    <cellStyle name="Comma 6 2 3 3" xfId="27711" xr:uid="{46468A79-74B5-4411-847F-BFC4352805D1}"/>
    <cellStyle name="Comma 6 2 3 3 2" xfId="27712" xr:uid="{AFE60A6A-8513-4886-B592-41AF342C25E7}"/>
    <cellStyle name="Comma 6 2 3 4" xfId="27713" xr:uid="{B448DCDE-5DE7-4749-8630-C88F339091C7}"/>
    <cellStyle name="Comma 6 2 4" xfId="27714" xr:uid="{7448FECA-8915-4213-A51B-0DFB1F7FDCE5}"/>
    <cellStyle name="Comma 6 2 4 2" xfId="27715" xr:uid="{668EA605-4279-4829-A29B-68F345A7E9DC}"/>
    <cellStyle name="Comma 6 2 4 3" xfId="27716" xr:uid="{C2A565A6-DC0B-4C95-B535-7DE540EE37F1}"/>
    <cellStyle name="Comma 6 2 5" xfId="27717" xr:uid="{34F2E592-70C1-405C-9B6C-B2CB18FB21F9}"/>
    <cellStyle name="Comma 6 2 5 2" xfId="27718" xr:uid="{AA806954-01EE-435C-B3FF-E0949C8837FB}"/>
    <cellStyle name="Comma 6 2 6" xfId="27719" xr:uid="{FBD0E8A9-2CCD-44C7-A8A3-2BB42CBC5CE6}"/>
    <cellStyle name="Comma 6 2 7" xfId="27720" xr:uid="{1C7D98F6-C711-4F49-A65D-32EF64738292}"/>
    <cellStyle name="Comma 6 2 8" xfId="27721" xr:uid="{6F89399C-1845-4626-80AB-72A02DFAD463}"/>
    <cellStyle name="Comma 6 2 9" xfId="27722" xr:uid="{33AF13DE-E661-4E88-B2D5-51AB2148FCD9}"/>
    <cellStyle name="Comma 6 20" xfId="27723" xr:uid="{1A63E537-7CDC-476B-976D-679727A3F46F}"/>
    <cellStyle name="Comma 6 3" xfId="27724" xr:uid="{002B66F8-46AD-41FF-A9A5-1E891ED12926}"/>
    <cellStyle name="Comma 6 3 2" xfId="27725" xr:uid="{832E1FB1-AE19-4DE4-A0A7-130DE3AB71A6}"/>
    <cellStyle name="Comma 6 3 2 2" xfId="27726" xr:uid="{B63CD51F-1603-48CA-9690-ED7F662CF3C8}"/>
    <cellStyle name="Comma 6 3 2 2 2" xfId="27727" xr:uid="{5264ABA9-3799-42DE-8DA9-BCE4574E4A93}"/>
    <cellStyle name="Comma 6 3 2 2 3" xfId="27728" xr:uid="{54332755-A3DF-41E9-A5FA-7B85B8E4FF95}"/>
    <cellStyle name="Comma 6 3 2 3" xfId="27729" xr:uid="{47C70890-4F75-4F85-8967-0E8D6539273D}"/>
    <cellStyle name="Comma 6 3 2 3 2" xfId="27730" xr:uid="{3BF30FC2-A172-4289-9D67-10683DD1B68F}"/>
    <cellStyle name="Comma 6 3 2 4" xfId="27731" xr:uid="{DFD86D02-0458-40B5-847A-D2AF389A7C36}"/>
    <cellStyle name="Comma 6 3 3" xfId="27732" xr:uid="{051D9E25-F876-40C2-9FBF-A643CF95457D}"/>
    <cellStyle name="Comma 6 3 3 2" xfId="27733" xr:uid="{C2380D9C-F796-48D5-AC2B-E1EFC64CB0AE}"/>
    <cellStyle name="Comma 6 3 3 2 2" xfId="27734" xr:uid="{C447AD95-CE28-4180-A2A2-B420ADB47031}"/>
    <cellStyle name="Comma 6 3 3 2 3" xfId="27735" xr:uid="{2609A501-60B5-41CE-8DCA-9ECFC564B841}"/>
    <cellStyle name="Comma 6 3 3 3" xfId="27736" xr:uid="{CEE6CCF0-C87C-46CB-86EB-F42ACB460B62}"/>
    <cellStyle name="Comma 6 3 3 4" xfId="27737" xr:uid="{2291F64B-F2C4-4754-9DAB-8FAE302E818E}"/>
    <cellStyle name="Comma 6 3 4" xfId="27738" xr:uid="{40DD3252-5CA8-4B32-80F2-007F34D79264}"/>
    <cellStyle name="Comma 6 3 4 2" xfId="27739" xr:uid="{CA0131B2-D889-45B9-93BF-10036454F485}"/>
    <cellStyle name="Comma 6 3 4 3" xfId="27740" xr:uid="{CA4FAC9C-44B5-4DC9-9796-33547D3F9414}"/>
    <cellStyle name="Comma 6 3 5" xfId="27741" xr:uid="{980BEA77-ACB3-49D3-B62D-7AEDC32FD8E9}"/>
    <cellStyle name="Comma 6 3 5 2" xfId="27742" xr:uid="{0DBAA97A-D366-4820-816E-63B9DB1D4453}"/>
    <cellStyle name="Comma 6 3 6" xfId="27743" xr:uid="{6DEE01A6-2A63-4C8D-8C40-77D234142725}"/>
    <cellStyle name="Comma 6 3 7" xfId="27744" xr:uid="{9EEE365B-104D-484D-A98D-B16DB1F8A813}"/>
    <cellStyle name="Comma 6 3 8" xfId="27745" xr:uid="{95467DC6-AC64-478A-AA56-30364CE7CE1A}"/>
    <cellStyle name="Comma 6 4" xfId="27746" xr:uid="{16FBB2AF-0B3C-48D9-B3CF-3D0E37446E26}"/>
    <cellStyle name="Comma 6 4 2" xfId="27747" xr:uid="{31ED5335-A2AF-42F3-958E-B5839CC921E4}"/>
    <cellStyle name="Comma 6 4 2 2" xfId="27748" xr:uid="{60F5F114-975B-4652-8023-D78ED5AE7DE4}"/>
    <cellStyle name="Comma 6 4 2 2 2" xfId="27749" xr:uid="{7A2804EB-08AE-4DFA-BC22-73536D5E651B}"/>
    <cellStyle name="Comma 6 4 2 2 3" xfId="27750" xr:uid="{BBB51E6E-E0F0-4060-ADE1-F3ABA3263EFF}"/>
    <cellStyle name="Comma 6 4 2 3" xfId="27751" xr:uid="{FCFEBC39-73C9-4561-ABD5-CE04B767DC6A}"/>
    <cellStyle name="Comma 6 4 2 4" xfId="27752" xr:uid="{8231FA8F-3F99-4FBF-86FB-0FFCC1231E49}"/>
    <cellStyle name="Comma 6 4 3" xfId="27753" xr:uid="{A2286D51-3CDB-4495-B8E8-CA92BCB6196F}"/>
    <cellStyle name="Comma 6 4 3 2" xfId="27754" xr:uid="{90FBEAF0-FD1A-45E0-BCE5-8573238DB071}"/>
    <cellStyle name="Comma 6 4 3 2 2" xfId="27755" xr:uid="{18555B20-78C6-4124-913E-388CDDC0EA93}"/>
    <cellStyle name="Comma 6 4 3 2 3" xfId="27756" xr:uid="{4C85647B-E34C-4A7A-9C32-27512799CD44}"/>
    <cellStyle name="Comma 6 4 3 3" xfId="27757" xr:uid="{488A7966-5C5D-4C93-9FA8-12285AAB4877}"/>
    <cellStyle name="Comma 6 4 3 4" xfId="27758" xr:uid="{64336848-8339-4550-A473-7F0859ED525B}"/>
    <cellStyle name="Comma 6 4 4" xfId="27759" xr:uid="{97A9B80B-12D4-486F-9BFC-B86E1FBF2545}"/>
    <cellStyle name="Comma 6 4 4 2" xfId="27760" xr:uid="{CB241F5A-7777-49A2-9731-395EE546A0E0}"/>
    <cellStyle name="Comma 6 4 4 3" xfId="27761" xr:uid="{AEE8A944-FF54-469A-A5F4-26A511422A15}"/>
    <cellStyle name="Comma 6 4 5" xfId="27762" xr:uid="{8532A2F0-2685-490F-BC77-1057C318700E}"/>
    <cellStyle name="Comma 6 4 5 2" xfId="27763" xr:uid="{0746F082-7136-4C8D-BB07-6355BE11ECEF}"/>
    <cellStyle name="Comma 6 4 6" xfId="27764" xr:uid="{7EFB9C36-E46E-4B6E-83C5-649407DEB14D}"/>
    <cellStyle name="Comma 6 5" xfId="27765" xr:uid="{0F870267-7432-4490-A204-D33A49A17377}"/>
    <cellStyle name="Comma 6 5 2" xfId="27766" xr:uid="{26C11696-C11F-475A-A6EE-158E0843A42D}"/>
    <cellStyle name="Comma 6 5 2 2" xfId="27767" xr:uid="{A30598F4-69D1-46C3-8CB6-2BDDD7B477A1}"/>
    <cellStyle name="Comma 6 5 2 3" xfId="27768" xr:uid="{EF82BDBD-00D5-4931-A43C-B9A19F8FE655}"/>
    <cellStyle name="Comma 6 5 3" xfId="27769" xr:uid="{27320C25-3FCB-4C1D-9622-48D5C1311F80}"/>
    <cellStyle name="Comma 6 5 3 2" xfId="27770" xr:uid="{23AC7978-8552-48DF-BC49-262215852790}"/>
    <cellStyle name="Comma 6 5 4" xfId="27771" xr:uid="{9C58946B-0EC9-4096-A054-4F06AB6F061F}"/>
    <cellStyle name="Comma 6 6" xfId="27772" xr:uid="{3DC8F175-754A-4DC9-A16E-FCDA8065E2B3}"/>
    <cellStyle name="Comma 6 6 2" xfId="27773" xr:uid="{AF8A1605-8F52-4F0A-A656-01212016EDC0}"/>
    <cellStyle name="Comma 6 6 2 2" xfId="27774" xr:uid="{C33E3557-7BA8-4A90-88F4-A130D5B4AA95}"/>
    <cellStyle name="Comma 6 6 2 3" xfId="27775" xr:uid="{32D70DE8-FA7A-43CF-8B24-A8B074D00B84}"/>
    <cellStyle name="Comma 6 6 3" xfId="27776" xr:uid="{C7712D8D-9DBC-40A7-A42A-39884C5AB1C5}"/>
    <cellStyle name="Comma 6 6 4" xfId="27777" xr:uid="{F82C6D52-3A20-42CA-9067-23D6C185561A}"/>
    <cellStyle name="Comma 6 7" xfId="27778" xr:uid="{2943780F-A7A7-43BA-9408-B58D6E597651}"/>
    <cellStyle name="Comma 6 7 2" xfId="27779" xr:uid="{29D11CAF-FBCB-41D8-B41E-FB34C9741DB0}"/>
    <cellStyle name="Comma 6 7 2 2" xfId="27780" xr:uid="{DE03D7E7-528F-4AB0-9B80-4822D0C03B0B}"/>
    <cellStyle name="Comma 6 7 2 3" xfId="27781" xr:uid="{35D3DE9C-779A-48D8-A2A5-CF15A794329E}"/>
    <cellStyle name="Comma 6 7 3" xfId="27782" xr:uid="{9B12EC18-9422-44FD-92E8-134964A48FA2}"/>
    <cellStyle name="Comma 6 7 4" xfId="27783" xr:uid="{D2A23E95-CF64-4F6E-AE86-AAE4C976C045}"/>
    <cellStyle name="Comma 6 8" xfId="27784" xr:uid="{22095252-83AF-4CD2-A6A4-AB7CCF7CE9A0}"/>
    <cellStyle name="Comma 6 8 2" xfId="27785" xr:uid="{01AD9C71-FC9A-44C5-8D1E-6391D4E557B2}"/>
    <cellStyle name="Comma 6 8 2 2" xfId="27786" xr:uid="{AB931B2C-8560-4AC7-A691-3D120CAC3827}"/>
    <cellStyle name="Comma 6 8 2 3" xfId="27787" xr:uid="{1CEEF3B4-FBA5-4944-8533-E873D4590507}"/>
    <cellStyle name="Comma 6 8 3" xfId="27788" xr:uid="{24A3796D-76BE-45DC-9992-8478624EC701}"/>
    <cellStyle name="Comma 6 8 4" xfId="27789" xr:uid="{EC806DFD-0933-4AB0-A882-2B799EB9CB82}"/>
    <cellStyle name="Comma 6 9" xfId="27790" xr:uid="{A55CDC64-01B6-456E-A061-529B85C64FD5}"/>
    <cellStyle name="Comma 6 9 2" xfId="27791" xr:uid="{465439EC-CEC6-4576-9BBB-B1F13B7376A0}"/>
    <cellStyle name="Comma 6 9 2 2" xfId="27792" xr:uid="{9CA0E22F-103F-4036-BADC-BF65507179E4}"/>
    <cellStyle name="Comma 6 9 2 3" xfId="27793" xr:uid="{CD923861-4B44-4753-BF43-D13FF3A700AF}"/>
    <cellStyle name="Comma 6 9 3" xfId="27794" xr:uid="{2AC3FDB9-349F-4A10-8AD4-471C74C6B139}"/>
    <cellStyle name="Comma 6 9 4" xfId="27795" xr:uid="{028DFF92-2E4D-46D9-B3B1-2C9E30AEEC46}"/>
    <cellStyle name="Comma 60" xfId="37172" xr:uid="{FA0BB788-B9CE-44FB-8B7B-7077C94BCF68}"/>
    <cellStyle name="Comma 61" xfId="37169" xr:uid="{9C9B7277-D8CE-409B-8697-2BBA13F50349}"/>
    <cellStyle name="Comma 62" xfId="37171" xr:uid="{C19AC1A7-F135-478F-A963-26B872AE65DA}"/>
    <cellStyle name="Comma 63" xfId="37173" xr:uid="{4E1F1180-2444-452B-8884-235EC38F4E1D}"/>
    <cellStyle name="Comma 7" xfId="27796" xr:uid="{09F078A9-F91F-4914-B49C-E0E68AAD8A3C}"/>
    <cellStyle name="Comma 7 2" xfId="27797" xr:uid="{780966F7-D0AE-4782-A654-4A3BB357BB49}"/>
    <cellStyle name="Comma 7 2 2" xfId="27798" xr:uid="{D5894A6B-9E1E-49FE-ABE8-91C39D61AB17}"/>
    <cellStyle name="Comma 7 2 2 2" xfId="27799" xr:uid="{A3D4DE53-90C0-471D-86ED-AAC47E4C9F78}"/>
    <cellStyle name="Comma 7 2 2 3" xfId="27800" xr:uid="{6B98D352-DEC7-4278-913B-0FDB03022B9C}"/>
    <cellStyle name="Comma 7 2 2 3 2" xfId="27801" xr:uid="{400C26D9-B8E3-409A-A0BC-F0BA4D6BD92A}"/>
    <cellStyle name="Comma 7 2 2 3 3" xfId="27802" xr:uid="{2B0CCBFF-5D25-45F4-99BF-FF226C2379BF}"/>
    <cellStyle name="Comma 7 2 2 3 4" xfId="27803" xr:uid="{69214D0A-FF93-4935-8E76-B22C0A975A9E}"/>
    <cellStyle name="Comma 7 2 2 4" xfId="27804" xr:uid="{EEA35DE3-92CC-4EE3-A292-E895D4110A79}"/>
    <cellStyle name="Comma 7 2 3" xfId="27805" xr:uid="{57C44492-E7A0-4BD3-8861-5BB9DE370E23}"/>
    <cellStyle name="Comma 7 2 4" xfId="27806" xr:uid="{DCE738AC-8F0F-4B70-BF9D-46EDBD2A544A}"/>
    <cellStyle name="Comma 7 2 4 2" xfId="27807" xr:uid="{B4799A84-5927-4C73-A60B-366B48C7702E}"/>
    <cellStyle name="Comma 7 2 4 2 2" xfId="27808" xr:uid="{9B58DEB0-3D97-4143-91A7-8C56E9473195}"/>
    <cellStyle name="Comma 7 2 4 3" xfId="27809" xr:uid="{2EB9F668-109D-4538-9199-A37FC023F6E9}"/>
    <cellStyle name="Comma 7 2 4 4" xfId="27810" xr:uid="{B91952FB-3DB1-40DB-8032-357C7EF476FE}"/>
    <cellStyle name="Comma 7 2 5" xfId="27811" xr:uid="{371023EB-836C-4E7F-A4BE-CAFB7868FAF6}"/>
    <cellStyle name="Comma 7 3" xfId="27812" xr:uid="{0460CD30-0C7A-4E1A-89DD-6F8636CD4C1A}"/>
    <cellStyle name="Comma 7 3 2" xfId="27813" xr:uid="{A9D7D987-BF59-42AC-BCF4-20C2F743AF8C}"/>
    <cellStyle name="Comma 7 3 2 2" xfId="27814" xr:uid="{41EFF110-0ADA-4D11-B3EE-094E0BEE65F8}"/>
    <cellStyle name="Comma 7 3 2 2 2" xfId="27815" xr:uid="{7FAC4999-9C31-4CA1-AB3E-179094240603}"/>
    <cellStyle name="Comma 7 3 2 2 3" xfId="27816" xr:uid="{5FC40180-FF23-44F8-996E-CF6EA5973760}"/>
    <cellStyle name="Comma 7 3 2 3" xfId="27817" xr:uid="{A2BB34A4-8503-43E5-8833-5D0EED917A1F}"/>
    <cellStyle name="Comma 7 3 2 4" xfId="27818" xr:uid="{FD52913E-26E6-42A1-812D-9F1F817066E5}"/>
    <cellStyle name="Comma 7 3 3" xfId="27819" xr:uid="{12F16869-B8B2-4478-B482-37CA1BEFA5E5}"/>
    <cellStyle name="Comma 7 3 3 2" xfId="27820" xr:uid="{CDF0419D-02BC-4A3C-9D68-FA4F832FE936}"/>
    <cellStyle name="Comma 7 3 3 3" xfId="27821" xr:uid="{F898ADEC-9FC7-4449-96BC-62B041543AA8}"/>
    <cellStyle name="Comma 7 3 4" xfId="27822" xr:uid="{9B31EC36-10F3-4C2C-A811-2D7AC20B3436}"/>
    <cellStyle name="Comma 7 3 4 2" xfId="27823" xr:uid="{26FE62E5-4275-4EB0-B235-CB47DB3E48AD}"/>
    <cellStyle name="Comma 7 3 5" xfId="27824" xr:uid="{28667242-BF0B-4C40-A337-84BE1E3F510D}"/>
    <cellStyle name="Comma 7 3 6" xfId="27825" xr:uid="{D2FDBC6F-4DCF-46CE-90EE-55DD025B03EF}"/>
    <cellStyle name="Comma 7 4" xfId="27826" xr:uid="{389D68E1-BECB-4746-96C7-72A8FF8E3394}"/>
    <cellStyle name="Comma 7 4 2" xfId="27827" xr:uid="{58233E53-DFA2-4B9E-8B5A-A99E23E8F4EB}"/>
    <cellStyle name="Comma 7 4 3" xfId="27828" xr:uid="{662E5217-032E-4E2F-9B9D-9F1BD20744CF}"/>
    <cellStyle name="Comma 7 5" xfId="27829" xr:uid="{82F0D3AC-A71E-40C6-81A9-64CCD9EA5FDD}"/>
    <cellStyle name="Comma 7 5 2" xfId="27830" xr:uid="{376A4952-9CEB-4966-B4AC-94C674B7143D}"/>
    <cellStyle name="Comma 7 5 3" xfId="27831" xr:uid="{6971C5B5-074B-402D-B49E-DFB20D09157E}"/>
    <cellStyle name="Comma 7 6" xfId="27832" xr:uid="{CB27FF18-388B-4A61-A18B-735F9408879F}"/>
    <cellStyle name="Comma 8" xfId="27833" xr:uid="{025D8E72-4F91-45C7-AA6B-278406F3CBF2}"/>
    <cellStyle name="Comma 8 2" xfId="27834" xr:uid="{51068C1B-2CF4-4826-8480-C56AEAD45BE8}"/>
    <cellStyle name="Comma 8 2 2" xfId="27835" xr:uid="{36A0711F-35B1-4D65-AF49-CCA19F825E90}"/>
    <cellStyle name="Comma 8 2 2 2" xfId="27836" xr:uid="{93DCB075-280C-4648-9B33-CDFB510B091C}"/>
    <cellStyle name="Comma 8 2 2 3" xfId="27837" xr:uid="{7D589180-0911-42C6-8CB3-BDE09963CB08}"/>
    <cellStyle name="Comma 8 2 3" xfId="27838" xr:uid="{0501EE06-CF7A-4F8F-BF23-6C778F1C7442}"/>
    <cellStyle name="Comma 8 2 3 2" xfId="27839" xr:uid="{786F64D6-F028-4810-9D7E-D6F084116ABA}"/>
    <cellStyle name="Comma 8 2 4" xfId="27840" xr:uid="{8F184142-881E-4ED0-9096-5A35E24F270C}"/>
    <cellStyle name="Comma 8 2 4 2" xfId="27841" xr:uid="{64B76511-EDB0-4504-833D-E6009D724B97}"/>
    <cellStyle name="Comma 8 2 4 3" xfId="27842" xr:uid="{ED16F326-231A-454F-92F2-1EFA9C7D673E}"/>
    <cellStyle name="Comma 8 2 5" xfId="27843" xr:uid="{68FFABF5-3105-4A6E-9BD9-2102F9F8F814}"/>
    <cellStyle name="Comma 8 2 6" xfId="27844" xr:uid="{72134906-CD8F-4FC6-A9E6-A2BB87513C57}"/>
    <cellStyle name="Comma 8 3" xfId="27845" xr:uid="{ED254A83-E457-4478-9E3C-79F471C50151}"/>
    <cellStyle name="Comma 8 3 2" xfId="27846" xr:uid="{26D68533-11B0-4BE9-A765-EE257676F1AA}"/>
    <cellStyle name="Comma 8 3 2 2" xfId="27847" xr:uid="{31A7ECBA-BC2B-4212-99C3-D49142F70907}"/>
    <cellStyle name="Comma 8 3 2 3" xfId="27848" xr:uid="{34797356-83F5-49F3-9D2F-ED23E57153F7}"/>
    <cellStyle name="Comma 8 3 3" xfId="27849" xr:uid="{9E5B735F-9C73-4E2C-B7CE-B26A2D1EA9B6}"/>
    <cellStyle name="Comma 8 3 3 2" xfId="27850" xr:uid="{D9F365F3-D367-4D41-9AA4-8BCA712E7DF2}"/>
    <cellStyle name="Comma 8 3 4" xfId="27851" xr:uid="{8AB047DF-9A01-4F00-AF54-7F991E2CB1CE}"/>
    <cellStyle name="Comma 8 3 4 2" xfId="27852" xr:uid="{D48696CA-D337-4F98-8927-BA529C23A8CB}"/>
    <cellStyle name="Comma 8 3 4 3" xfId="27853" xr:uid="{97020210-1F18-4EA9-8C78-6C8E82898E1D}"/>
    <cellStyle name="Comma 8 3 5" xfId="27854" xr:uid="{0F59386D-F4B2-4EF2-8387-7510449E5801}"/>
    <cellStyle name="Comma 8 4" xfId="27855" xr:uid="{4469E9AE-F45F-490F-991F-9494C1A5A9C4}"/>
    <cellStyle name="Comma 8 4 2" xfId="27856" xr:uid="{3B43063A-081D-4358-80F2-D6F0776B8CC0}"/>
    <cellStyle name="Comma 8 4 3" xfId="27857" xr:uid="{D4108570-7546-4BAC-825B-BF98A23E4118}"/>
    <cellStyle name="Comma 8 4 4" xfId="27858" xr:uid="{21BF86CE-1A3D-4ED4-8763-67A4F47C7BF4}"/>
    <cellStyle name="Comma 8 4 5" xfId="27859" xr:uid="{5E4526E4-2BF6-4E5C-B303-19400CFF2FFE}"/>
    <cellStyle name="Comma 8 5" xfId="27860" xr:uid="{87D2E1A1-9C66-4247-B7D2-4520A3EB4565}"/>
    <cellStyle name="Comma 8 5 2" xfId="27861" xr:uid="{AD37B5C3-1120-4542-903E-0351D8037A39}"/>
    <cellStyle name="Comma 8 5 3" xfId="27862" xr:uid="{402545E3-FB81-4861-9F50-AE139915D099}"/>
    <cellStyle name="Comma 8 6" xfId="27863" xr:uid="{13DCCF13-9CAE-42F8-80E5-F59FFD594C70}"/>
    <cellStyle name="Comma 9" xfId="27864" xr:uid="{8D412242-0CFE-4FA6-B22F-BB06CEF2EFB1}"/>
    <cellStyle name="Comma 9 2" xfId="27865" xr:uid="{8A8003C6-315B-45F9-BF20-95F0646D76D8}"/>
    <cellStyle name="Comma 9 2 2" xfId="27866" xr:uid="{F1347FA8-C25A-4266-A774-149957769C44}"/>
    <cellStyle name="Comma 9 2 2 2" xfId="27867" xr:uid="{0B0A9FBB-D3CB-49EC-8E54-87015675122B}"/>
    <cellStyle name="Comma 9 2 2 3" xfId="27868" xr:uid="{DF967D87-2214-420B-A5A5-6B98A06BDF21}"/>
    <cellStyle name="Comma 9 2 3" xfId="27869" xr:uid="{F1546505-07EF-4CE2-A90C-CB47E0D7CF7B}"/>
    <cellStyle name="Comma 9 2 4" xfId="27870" xr:uid="{B3858C9C-87DA-47F9-A3B0-1A0FAB0BDB66}"/>
    <cellStyle name="Comma 9 2 5" xfId="27871" xr:uid="{D5F8968F-0C41-4DA1-8E8D-EF9DA02ECEC9}"/>
    <cellStyle name="Comma 9 3" xfId="27872" xr:uid="{CFE5D6FC-BFB3-43CD-BA1B-F2D6B9DA9A5F}"/>
    <cellStyle name="Comma 9 3 2" xfId="27873" xr:uid="{A3A60A19-3B8B-4135-B89B-7B465B4FA950}"/>
    <cellStyle name="Comma 9 3 2 2" xfId="27874" xr:uid="{F1831FC7-431E-424C-A105-0197A4747D9C}"/>
    <cellStyle name="Comma 9 3 2 3" xfId="27875" xr:uid="{BE8A5751-0673-4F32-BE65-0FC10B942263}"/>
    <cellStyle name="Comma 9 3 3" xfId="27876" xr:uid="{E44E65E5-D74D-445A-8814-57542195F2DE}"/>
    <cellStyle name="Comma 9 3 4" xfId="27877" xr:uid="{A47D24F6-4010-4C5A-9B13-A38D7A8D3B8C}"/>
    <cellStyle name="Comma 9 3 5" xfId="27878" xr:uid="{5206643E-5EEA-4A23-951D-3E114E974A60}"/>
    <cellStyle name="Comma 9 3 6" xfId="27879" xr:uid="{13A4114C-E69C-463B-A7CF-77090CCDC366}"/>
    <cellStyle name="Comma 9 4" xfId="27880" xr:uid="{0DCCADFD-7EB7-426E-A7AF-D3AB45E2CA74}"/>
    <cellStyle name="Comma 9 4 2" xfId="27881" xr:uid="{301142A2-AB3D-4B7E-8560-356C7AFE34D4}"/>
    <cellStyle name="Comma 9 4 3" xfId="27882" xr:uid="{0A9F8845-17AB-476B-B4C1-13E253F37E8A}"/>
    <cellStyle name="Comma 9 4 4" xfId="27883" xr:uid="{30393B0F-2EE0-42BE-97F0-BEA5D0C5AF1D}"/>
    <cellStyle name="Comma 9 4 5" xfId="27884" xr:uid="{F04A6494-8305-44F1-91E7-DF1A34D2BA5E}"/>
    <cellStyle name="Comma 9 5" xfId="27885" xr:uid="{D3B168CB-0701-454F-B7A7-6C8B1CAEB659}"/>
    <cellStyle name="Comma 9 5 2" xfId="27886" xr:uid="{93140CD4-4509-49AE-8C6C-A1535EEAD64D}"/>
    <cellStyle name="Comma 9 5 3" xfId="27887" xr:uid="{4FD15513-A075-4095-A1F4-8FE0C2446441}"/>
    <cellStyle name="Comma 9 6" xfId="27888" xr:uid="{9A48A8AF-24B7-4C6C-9469-E7F3BB217387}"/>
    <cellStyle name="Comma0" xfId="27889" xr:uid="{AAB4C72D-A064-43CC-8D66-86E649B43CB9}"/>
    <cellStyle name="Comma0 2" xfId="27890" xr:uid="{71DDD2F5-3E19-4B1A-9DB0-58D3E2FC2446}"/>
    <cellStyle name="Comma0 2 2" xfId="27891" xr:uid="{E5145C5F-745D-49AB-9F84-5677D3F90C62}"/>
    <cellStyle name="Comma0 2 3" xfId="27892" xr:uid="{0D6FBA61-FFD1-44F4-B9F8-31F79D2F00C8}"/>
    <cellStyle name="Comma0 2 3 2" xfId="27893" xr:uid="{583846F6-6576-4AE7-BABE-83D83ED1395E}"/>
    <cellStyle name="Comma0 2 3 3" xfId="27894" xr:uid="{F8D85BAB-ED64-4351-A80E-3C357464E174}"/>
    <cellStyle name="Comma0 3" xfId="27895" xr:uid="{3FFAC9C6-84A8-4218-853A-5C4ABE95C320}"/>
    <cellStyle name="Comma0 3 2" xfId="27896" xr:uid="{F66AB778-1DE9-44DC-910C-1ACA7A8B0651}"/>
    <cellStyle name="Comma0 3 2 2" xfId="27897" xr:uid="{9144784F-A6FD-418A-A0D9-158A79503C42}"/>
    <cellStyle name="Comma0 3 2 2 2" xfId="27898" xr:uid="{ED5BA96C-6D09-4070-8287-E77C72151D28}"/>
    <cellStyle name="Comma0 3 2 2 3" xfId="27899" xr:uid="{2FF516C1-D0EC-48E2-A3D8-0DA91AD07FE7}"/>
    <cellStyle name="Comma0 3 2 3" xfId="27900" xr:uid="{8DDBA2D1-8505-41E4-AC2A-D7B67F8B037E}"/>
    <cellStyle name="Comma0 3 2 4" xfId="27901" xr:uid="{9BC24FB9-3251-4383-83AA-7C3800823C80}"/>
    <cellStyle name="Comma0 3 3" xfId="27902" xr:uid="{06C8A1B0-E733-4CAA-AB4D-3BE05D079E1E}"/>
    <cellStyle name="Comma0 3 3 2" xfId="27903" xr:uid="{C66BE4EE-798E-4D6D-9BE9-7D348AB63852}"/>
    <cellStyle name="Comma0 3 3 2 2" xfId="27904" xr:uid="{3B3B4CE2-2D45-453C-A012-35B1C6A945A3}"/>
    <cellStyle name="Comma0 3 3 2 3" xfId="27905" xr:uid="{2C214867-EA7D-4942-BB84-E6306B501464}"/>
    <cellStyle name="Comma0 3 3 3" xfId="27906" xr:uid="{081C6815-253F-48B1-81AA-5228DD7B5874}"/>
    <cellStyle name="Comma0 3 3 4" xfId="27907" xr:uid="{8D8836F7-9E62-4C79-B0F1-C9BE436C4B34}"/>
    <cellStyle name="Comma0 3 4" xfId="27908" xr:uid="{922E3782-1D4B-4D2F-9F31-C1B46705A23B}"/>
    <cellStyle name="Comma0 3 4 2" xfId="27909" xr:uid="{F906CA0E-B984-4128-B9F9-4A0B9057FF67}"/>
    <cellStyle name="Comma0 3 4 3" xfId="27910" xr:uid="{B9D030C1-3E3E-4CB2-979D-2AB808E491D9}"/>
    <cellStyle name="Comma0 3 5" xfId="27911" xr:uid="{DBF760B6-BD37-4254-97D3-B33C8F8C89EA}"/>
    <cellStyle name="Comma0 3 5 2" xfId="27912" xr:uid="{108AB4BE-990F-4560-AAC2-CC6345ECDD96}"/>
    <cellStyle name="Comma0 3 5 3" xfId="27913" xr:uid="{76CE61CC-4ABF-4F6E-A593-E967E26A6554}"/>
    <cellStyle name="Comma0 4" xfId="27914" xr:uid="{1B6D1542-5BB9-4359-914D-7846CD9047FC}"/>
    <cellStyle name="Comma0 4 2" xfId="27915" xr:uid="{1FC39DD6-8EFC-4B7F-AC92-3F4F1139E9F8}"/>
    <cellStyle name="Comma0 4 3" xfId="27916" xr:uid="{6921BD15-983D-462D-94E0-CF3558BC97EE}"/>
    <cellStyle name="Comma0 4 3 2" xfId="27917" xr:uid="{37D21E42-2E08-4322-86F6-D815A4B802DB}"/>
    <cellStyle name="Comma0 4 3 3" xfId="27918" xr:uid="{45145B34-4FE8-4B2F-A459-79622EB01E9C}"/>
    <cellStyle name="Comma0 4 3 4" xfId="27919" xr:uid="{DF73A3C6-1CFE-46F4-A129-6BB5BC11E6B9}"/>
    <cellStyle name="Comma0 4 4" xfId="27920" xr:uid="{0C93C5AD-BEE1-4369-88F8-C3EE1BC6B003}"/>
    <cellStyle name="Comma0 5" xfId="27921" xr:uid="{1ACB5E40-9CB9-49C3-9D77-F5F852E2BB42}"/>
    <cellStyle name="Comma0 5 2" xfId="27922" xr:uid="{CAF07366-E7E9-449F-96A2-65187CA3CE85}"/>
    <cellStyle name="Comma0 5 3" xfId="27923" xr:uid="{5D4BDE5C-B36E-4CDA-9B96-D47F4F3EE7D7}"/>
    <cellStyle name="Comma0 6" xfId="27924" xr:uid="{37801BE1-DFA2-4AE4-88D7-A06421151438}"/>
    <cellStyle name="Comma0 7" xfId="27925" xr:uid="{4DAF8247-7E70-4D6D-AAEC-AF45551ADD50}"/>
    <cellStyle name="Comma-dash" xfId="27926" xr:uid="{C1E1C567-57D5-4236-884D-F245165FFE43}"/>
    <cellStyle name="Comma-dollar" xfId="27927" xr:uid="{2E59F59F-5F54-4FBC-ACC9-A99AB3AC3438}"/>
    <cellStyle name="Curren - Style1" xfId="27928" xr:uid="{B86C1F79-37D2-4201-88DA-442D9BC205D0}"/>
    <cellStyle name="Currency [0] 2" xfId="27929" xr:uid="{20BB0618-2B92-497E-BD65-DC6362766DDE}"/>
    <cellStyle name="Currency [0] 2 2" xfId="27930" xr:uid="{F7345035-C768-4359-9DF9-DA66FE028CD1}"/>
    <cellStyle name="Currency [0] 2 3" xfId="27931" xr:uid="{F4B96BC0-37CE-47E0-BD30-D3BB65031350}"/>
    <cellStyle name="Currency [0] 2 4" xfId="37158" xr:uid="{975506C9-37B1-47BE-92BA-BA23972B9774}"/>
    <cellStyle name="Currency [0] 3" xfId="27932" xr:uid="{90342B48-A216-4D56-AA59-AF9F1AF19784}"/>
    <cellStyle name="Currency [0] 3 2" xfId="37152" xr:uid="{69343A6B-49FE-46F7-B7B9-364124BFC2AA}"/>
    <cellStyle name="Currency 10" xfId="27933" xr:uid="{EAB2F9A6-3130-4B59-83ED-796A357D01FE}"/>
    <cellStyle name="Currency 11" xfId="27934" xr:uid="{10B77C9E-35F6-4157-ADC7-C5A9D0323386}"/>
    <cellStyle name="Currency 12" xfId="27935" xr:uid="{812E66DB-FE40-4B0A-9FF6-9A66D465F2E4}"/>
    <cellStyle name="Currency 13" xfId="27936" xr:uid="{84E04616-D177-4DC8-8642-7A1A06423125}"/>
    <cellStyle name="Currency 14" xfId="27937" xr:uid="{F89A699E-065B-45B6-BE19-964FF773D3EF}"/>
    <cellStyle name="Currency 15" xfId="27938" xr:uid="{2262D116-79E7-4DDB-82C4-EF174D404F33}"/>
    <cellStyle name="Currency 16" xfId="27939" xr:uid="{BC4E1178-8301-4CF9-B68C-6E0A76BBF444}"/>
    <cellStyle name="Currency 17" xfId="27940" xr:uid="{8F22C05B-6AAB-4BC1-8F2D-A25B7FC0AF40}"/>
    <cellStyle name="Currency 18" xfId="27941" xr:uid="{B70CC2BE-2AD8-4086-BE30-C73A8135CC17}"/>
    <cellStyle name="Currency 19" xfId="27942" xr:uid="{F4034379-8105-4832-B829-13AFBBD89DE2}"/>
    <cellStyle name="Currency 2" xfId="27943" xr:uid="{4AFBDFAC-F974-47DA-8C9D-FCEF2435721D}"/>
    <cellStyle name="Currency 2 10" xfId="27944" xr:uid="{EEC9C8D5-968A-4D90-A1DF-77E9E5717BDD}"/>
    <cellStyle name="Currency 2 11" xfId="37157" xr:uid="{0BCE81C3-71EA-4D09-BF6E-F713320FF04B}"/>
    <cellStyle name="Currency 2 2" xfId="27945" xr:uid="{04659E76-FFED-4FE8-BEFB-672B0BB02FAE}"/>
    <cellStyle name="Currency 2 2 2" xfId="27946" xr:uid="{3A581D13-ACE1-4B6E-9582-7F603DD47FF8}"/>
    <cellStyle name="Currency 2 2 2 2" xfId="27947" xr:uid="{03BF58C4-FC9A-4ED1-9CFD-025B4F249BCC}"/>
    <cellStyle name="Currency 2 2 2 3" xfId="27948" xr:uid="{50A07390-4FB9-4CF8-B456-8613C0412A93}"/>
    <cellStyle name="Currency 2 2 2 3 2" xfId="27949" xr:uid="{9CD4FF2F-BEF5-47CC-AB48-6E53792823E8}"/>
    <cellStyle name="Currency 2 2 2 3 3" xfId="27950" xr:uid="{2999886C-2ADF-43D8-A464-FA2E77458622}"/>
    <cellStyle name="Currency 2 2 2 4" xfId="27951" xr:uid="{E28FDB92-6E47-410A-999E-2C118EC10FEA}"/>
    <cellStyle name="Currency 2 2 2 5" xfId="27952" xr:uid="{993D8F49-E9DF-4594-BF03-F1DF005E712C}"/>
    <cellStyle name="Currency 2 2 2 5 2" xfId="27953" xr:uid="{605AA83B-C120-4ADB-BEAF-5C69BD030562}"/>
    <cellStyle name="Currency 2 2 2 5 3" xfId="27954" xr:uid="{EF0579A0-9CD2-4304-AD08-9D72A75B8BE3}"/>
    <cellStyle name="Currency 2 2 2 6" xfId="27955" xr:uid="{712F48C9-1BDF-46BE-B0B2-167C408AE4E1}"/>
    <cellStyle name="Currency 2 2 3" xfId="27956" xr:uid="{DDB79AD5-57CD-4125-8440-7DE88CB960B1}"/>
    <cellStyle name="Currency 2 2 4" xfId="27957" xr:uid="{1520F7C9-5363-471A-9DC1-8BE57B7DEA6E}"/>
    <cellStyle name="Currency 2 2 5" xfId="27958" xr:uid="{7C3F798F-A386-4178-9C46-5E3C55F10308}"/>
    <cellStyle name="Currency 2 3" xfId="27959" xr:uid="{B2E83511-461B-491D-9FDA-A44B9B7FA45C}"/>
    <cellStyle name="Currency 2 3 2" xfId="27960" xr:uid="{5CC3CBB4-930D-4249-82E2-AD07C94B6B0A}"/>
    <cellStyle name="Currency 2 3 3" xfId="27961" xr:uid="{4AFC0187-7724-453B-8EC7-850FDCAF8936}"/>
    <cellStyle name="Currency 2 3 4" xfId="27962" xr:uid="{BB5B997F-A966-4C40-ACD1-EBCDA6508D67}"/>
    <cellStyle name="Currency 2 4" xfId="27963" xr:uid="{17648284-A3A4-4F4A-8790-CF953DFE6211}"/>
    <cellStyle name="Currency 2 4 2" xfId="27964" xr:uid="{D31DB7F8-A9D8-4640-90F2-9374C01D21B0}"/>
    <cellStyle name="Currency 2 4 2 2" xfId="27965" xr:uid="{72FE9FF9-D791-43D7-AB08-6F10F4D65322}"/>
    <cellStyle name="Currency 2 4 2 3" xfId="27966" xr:uid="{2CB5A10A-E8E6-400E-B29B-C7C842B00F09}"/>
    <cellStyle name="Currency 2 4 3" xfId="27967" xr:uid="{6406E2F7-111F-4F2A-B5E5-EEB6E31A148C}"/>
    <cellStyle name="Currency 2 4 3 2" xfId="27968" xr:uid="{03622B23-B730-4AB9-B0E0-2B7568890DED}"/>
    <cellStyle name="Currency 2 4 4" xfId="27969" xr:uid="{95EE83DD-3DFA-41E9-84C0-C61E9F0413A8}"/>
    <cellStyle name="Currency 2 4 5" xfId="27970" xr:uid="{239741A7-D0F1-4ECA-8A96-DC54511310D9}"/>
    <cellStyle name="Currency 2 5" xfId="27971" xr:uid="{5C8BC7FF-6698-4C8B-92F8-D9CB38801694}"/>
    <cellStyle name="Currency 2 5 2" xfId="27972" xr:uid="{4BF5D638-0264-47DB-9F45-A934C603A395}"/>
    <cellStyle name="Currency 2 5 2 2" xfId="27973" xr:uid="{A9D83DD9-A950-4BAA-B411-BA45697A3236}"/>
    <cellStyle name="Currency 2 5 2 3" xfId="27974" xr:uid="{24D543D8-148D-47B0-B6A2-E3E8296965C7}"/>
    <cellStyle name="Currency 2 5 3" xfId="27975" xr:uid="{DDA0A8BD-D2E8-4179-A952-46DFB7F13A91}"/>
    <cellStyle name="Currency 2 5 3 2" xfId="27976" xr:uid="{656F5AAD-DACD-444E-9FFF-758485FDF208}"/>
    <cellStyle name="Currency 2 5 4" xfId="27977" xr:uid="{85609277-F462-49A0-A1D7-040EAF50A41B}"/>
    <cellStyle name="Currency 2 5 5" xfId="27978" xr:uid="{52278ECE-B009-4FA3-8E9B-44E8376C0C1C}"/>
    <cellStyle name="Currency 2 6" xfId="27979" xr:uid="{70A6DBFE-B2E6-4410-9B12-C628A3DB17C9}"/>
    <cellStyle name="Currency 2 6 2" xfId="27980" xr:uid="{2C1E5E05-606A-46BA-9C7B-C50FFE4B63F8}"/>
    <cellStyle name="Currency 2 6 3" xfId="27981" xr:uid="{0C33A403-9341-4380-900A-4DFEF3B1DAE8}"/>
    <cellStyle name="Currency 2 7" xfId="27982" xr:uid="{1D38DD12-1813-41F0-8CCD-1CA5B4B5359C}"/>
    <cellStyle name="Currency 2 7 2" xfId="27983" xr:uid="{5E0FE39A-4697-423A-B851-4D8F652B7B95}"/>
    <cellStyle name="Currency 2 7 3" xfId="27984" xr:uid="{4D929DA1-BC26-43B4-B750-1DE9327A76DB}"/>
    <cellStyle name="Currency 2 8" xfId="27985" xr:uid="{24DA76BD-C20B-4048-B554-21E8A760F448}"/>
    <cellStyle name="Currency 2 9" xfId="27986" xr:uid="{1AFBC74B-00ED-4FFB-8144-B66A99C4A16B}"/>
    <cellStyle name="Currency 3" xfId="27987" xr:uid="{D7152E0F-311A-4C8D-9CBF-A0665F146759}"/>
    <cellStyle name="Currency 3 2" xfId="27988" xr:uid="{9EB4E6AA-18CE-412A-B19D-97BF5847B827}"/>
    <cellStyle name="Currency 3 2 2" xfId="27989" xr:uid="{EBBD2E8C-0070-4E9F-9966-1D443A05A93B}"/>
    <cellStyle name="Currency 3 2 2 2" xfId="27990" xr:uid="{E04C6C85-7A32-4359-B474-8EB042A7C51F}"/>
    <cellStyle name="Currency 3 2 2 3" xfId="27991" xr:uid="{5400E827-DB68-4C71-92F3-151F18463408}"/>
    <cellStyle name="Currency 3 2 3" xfId="27992" xr:uid="{F1DB00A9-D4AA-4B55-83FF-A648C8AC903F}"/>
    <cellStyle name="Currency 3 2 4" xfId="27993" xr:uid="{84D73FBF-00A8-4FF2-AB42-6EF0DF57D70B}"/>
    <cellStyle name="Currency 3 3" xfId="27994" xr:uid="{45FDFF4B-D78C-4F49-BC2D-3AFD193EBDBC}"/>
    <cellStyle name="Currency 3 3 2" xfId="27995" xr:uid="{F4A2E366-6C0C-464C-BC0E-894CB23F7D4B}"/>
    <cellStyle name="Currency 3 3 2 2" xfId="27996" xr:uid="{7B664EF2-52C8-488F-9D74-5652A2DDC91E}"/>
    <cellStyle name="Currency 3 3 2 2 2" xfId="27997" xr:uid="{C54D5681-2674-4717-85AB-69BA15CE9B95}"/>
    <cellStyle name="Currency 3 3 2 3" xfId="27998" xr:uid="{3ECF2471-6C4D-4495-B4AD-5DC129E64BCE}"/>
    <cellStyle name="Currency 3 3 2 4" xfId="27999" xr:uid="{7C29F686-293B-4317-95FC-B33383F4A9E8}"/>
    <cellStyle name="Currency 3 3 3" xfId="28000" xr:uid="{60754444-2598-4FEF-833B-5B636788CB8B}"/>
    <cellStyle name="Currency 3 3 3 2" xfId="28001" xr:uid="{BBFF393B-8C59-4C7F-A619-99F355CCC66C}"/>
    <cellStyle name="Currency 3 3 4" xfId="28002" xr:uid="{8AB89580-45D7-446D-83BC-A03D1319DEC1}"/>
    <cellStyle name="Currency 3 3 5" xfId="28003" xr:uid="{D9BBC00B-9A62-4EFE-9EE1-D2B4C01B0DF8}"/>
    <cellStyle name="Currency 3 4" xfId="28004" xr:uid="{E4F47577-077A-4D75-8638-DD84CB450257}"/>
    <cellStyle name="Currency 3 4 2" xfId="28005" xr:uid="{C0B4C396-15C0-43BC-AE89-739D8395B6E6}"/>
    <cellStyle name="Currency 3 4 2 2" xfId="28006" xr:uid="{E1DD2119-A88C-4605-B87B-7567D35A29C0}"/>
    <cellStyle name="Currency 3 4 3" xfId="28007" xr:uid="{E0769C21-24AD-4420-B9E1-BD103CD9FD6A}"/>
    <cellStyle name="Currency 3 4 4" xfId="28008" xr:uid="{DB1DF46D-8A6E-4DF3-BED3-A9F7AEFDDD24}"/>
    <cellStyle name="Currency 3 5" xfId="28009" xr:uid="{06264CE4-498C-40A3-9B7E-82A325A42B72}"/>
    <cellStyle name="Currency 3 5 2" xfId="28010" xr:uid="{FC10F29E-5011-4D1D-861B-7061EF639E9D}"/>
    <cellStyle name="Currency 3 5 2 2" xfId="28011" xr:uid="{C24D285A-1ED1-4F84-BDF5-005E3A18780F}"/>
    <cellStyle name="Currency 3 5 3" xfId="28012" xr:uid="{AADB7B0C-0267-4759-9E5D-83974DA29400}"/>
    <cellStyle name="Currency 3 5 4" xfId="28013" xr:uid="{3DC55B97-6D57-482A-9979-BE63EA396E76}"/>
    <cellStyle name="Currency 3 6" xfId="28014" xr:uid="{CCE977BE-AFC1-4473-8DDB-8DA5E62D4342}"/>
    <cellStyle name="Currency 3 7" xfId="37151" xr:uid="{4B708093-9EB2-45DE-B849-D9619A95A88C}"/>
    <cellStyle name="Currency 4" xfId="28015" xr:uid="{181E0056-5428-4C77-B6C8-0008D7946108}"/>
    <cellStyle name="Currency 4 10" xfId="37164" xr:uid="{676969BE-7FD3-41DB-91C8-171A4B3989B0}"/>
    <cellStyle name="Currency 4 2" xfId="28016" xr:uid="{350C1D98-3DFE-4F16-89FC-2F5A5A8169C6}"/>
    <cellStyle name="Currency 4 2 2" xfId="28017" xr:uid="{BCE12CC6-B6C8-41B1-A9FC-FB709F9CDE71}"/>
    <cellStyle name="Currency 4 2 2 2" xfId="28018" xr:uid="{38211587-D6A5-4FFF-9F4A-8CC506D77598}"/>
    <cellStyle name="Currency 4 2 2 3" xfId="28019" xr:uid="{645F4F96-C670-4746-829D-B5F2A1B0D8EA}"/>
    <cellStyle name="Currency 4 2 3" xfId="28020" xr:uid="{C9B2588A-9032-4EB8-9EEB-259C05562AA3}"/>
    <cellStyle name="Currency 4 2 3 2" xfId="28021" xr:uid="{BABD5516-2D7F-416C-8F8F-41C1C13FC7E3}"/>
    <cellStyle name="Currency 4 2 4" xfId="28022" xr:uid="{F1553B99-497A-4D98-9E31-DFD2398E2184}"/>
    <cellStyle name="Currency 4 2 5" xfId="28023" xr:uid="{0B689D76-F1A7-47D0-9571-7D5120943F5B}"/>
    <cellStyle name="Currency 4 3" xfId="28024" xr:uid="{F867B07F-21C6-43B6-99D2-D58E9A990F0D}"/>
    <cellStyle name="Currency 4 3 2" xfId="28025" xr:uid="{2A04FF16-F029-4B23-9E82-96C0A6B4B937}"/>
    <cellStyle name="Currency 4 3 2 2" xfId="28026" xr:uid="{92088328-2BD5-44BA-A85A-BA6352FD1E9E}"/>
    <cellStyle name="Currency 4 3 2 3" xfId="28027" xr:uid="{759CBA56-E93D-4D76-A2D6-8447A50F2F04}"/>
    <cellStyle name="Currency 4 3 3" xfId="28028" xr:uid="{2DA76D9F-E82D-45B9-B884-319AB4A46719}"/>
    <cellStyle name="Currency 4 3 4" xfId="28029" xr:uid="{3DBF9EDD-1A39-4C80-8949-23FC69510C06}"/>
    <cellStyle name="Currency 4 4" xfId="28030" xr:uid="{028934EE-B944-47F8-A05D-13F786C5A0A0}"/>
    <cellStyle name="Currency 4 4 2" xfId="28031" xr:uid="{8616F0A7-ECF7-4561-B165-74039C19B23A}"/>
    <cellStyle name="Currency 4 4 3" xfId="28032" xr:uid="{76F9FDF5-AD67-4D55-9192-24E35903EFCA}"/>
    <cellStyle name="Currency 4 5" xfId="28033" xr:uid="{36CFB004-3095-4F1F-95CF-1E2B18B7D527}"/>
    <cellStyle name="Currency 4 5 2" xfId="28034" xr:uid="{845AD4B5-DF7B-4663-B67B-79F7F25E2E71}"/>
    <cellStyle name="Currency 4 6" xfId="28035" xr:uid="{B7F028BE-74DD-4A3C-89D4-B7E42CAD0564}"/>
    <cellStyle name="Currency 4 7" xfId="28036" xr:uid="{C740C214-138E-4DBF-9343-EDCD8F6543DE}"/>
    <cellStyle name="Currency 4 8" xfId="28037" xr:uid="{84D7248A-9752-4A0F-BEDB-43E688BDCCBD}"/>
    <cellStyle name="Currency 4 9" xfId="28038" xr:uid="{99080324-B43D-4250-ADBC-7EC933C6A966}"/>
    <cellStyle name="Currency 5" xfId="28039" xr:uid="{F7225178-CF8E-4B8E-B26D-9018D0F68099}"/>
    <cellStyle name="Currency 5 2" xfId="28040" xr:uid="{52D8E378-DF77-42CD-B691-779A342A7027}"/>
    <cellStyle name="Currency 5 3" xfId="28041" xr:uid="{F27BB057-949C-4884-A846-6396BB2F321A}"/>
    <cellStyle name="Currency 5 3 2" xfId="28042" xr:uid="{31CD41EF-5223-4804-AC1E-F7F477F7BF8B}"/>
    <cellStyle name="Currency 5 3 2 2" xfId="28043" xr:uid="{455D12E0-9D3C-4721-B20E-56BF4096E54E}"/>
    <cellStyle name="Currency 5 3 3" xfId="28044" xr:uid="{6634753F-0E68-4346-90D2-87CF25BE48A7}"/>
    <cellStyle name="Currency 5 3 4" xfId="28045" xr:uid="{DB49921C-80E1-4413-9D96-2451B4E5BC2D}"/>
    <cellStyle name="Currency 5 4" xfId="28046" xr:uid="{F17B994B-7ACD-47F1-9CA5-EA1E1C7CD78C}"/>
    <cellStyle name="Currency 5 5" xfId="28047" xr:uid="{BDFBEA0A-E154-4F6A-A646-035146D1C63A}"/>
    <cellStyle name="Currency 5 6" xfId="28048" xr:uid="{560D6B48-3CFD-4CDD-966B-F3A916EC03C8}"/>
    <cellStyle name="Currency 6" xfId="28049" xr:uid="{8862ABF4-1721-471E-ABE1-ED4E473F611F}"/>
    <cellStyle name="Currency 6 2" xfId="28050" xr:uid="{61BCF5C7-BC5B-4CF5-B6A5-33BDF5410780}"/>
    <cellStyle name="Currency 6 2 2" xfId="28051" xr:uid="{3C8A3BC4-8B13-4524-BCB9-2EF72CF6788C}"/>
    <cellStyle name="Currency 6 2 3" xfId="28052" xr:uid="{31E80368-9E74-4FA4-BC01-B45688FD3F0E}"/>
    <cellStyle name="Currency 6 3" xfId="28053" xr:uid="{1431B4F4-1E78-47E8-9441-7E02AE74557B}"/>
    <cellStyle name="Currency 6 3 2" xfId="28054" xr:uid="{030F5B89-ECD6-40DA-B44E-66BC97C194AF}"/>
    <cellStyle name="Currency 6 4" xfId="28055" xr:uid="{E8658A5A-5BF7-4F6C-8474-2BBFCEDA11CF}"/>
    <cellStyle name="Currency 6 5" xfId="28056" xr:uid="{73CAE80B-89E1-4756-966D-49CC95AFE666}"/>
    <cellStyle name="Currency 6 6" xfId="28057" xr:uid="{CEAE9B55-DB35-4461-8839-15C63A542BDA}"/>
    <cellStyle name="Currency 7" xfId="28058" xr:uid="{D3C802D7-AAB9-40A0-A2EB-B05556D4D8D6}"/>
    <cellStyle name="Currency 7 2" xfId="28059" xr:uid="{CB28D293-CBDF-4730-B742-E35F29FA44B9}"/>
    <cellStyle name="Currency 7 2 2" xfId="28060" xr:uid="{3CBAD2D4-F0A3-48EB-98DD-A5286D199C76}"/>
    <cellStyle name="Currency 7 2 3" xfId="28061" xr:uid="{FDDC0F16-A874-4EA4-B0E9-84E04DB7B809}"/>
    <cellStyle name="Currency 7 3" xfId="28062" xr:uid="{10A0FB42-607E-4638-B36C-281FC994FDBB}"/>
    <cellStyle name="Currency 7 3 2" xfId="28063" xr:uid="{3DA6C3B9-99C9-4AA4-8CC1-C6CD58388F25}"/>
    <cellStyle name="Currency 7 4" xfId="28064" xr:uid="{D454BC45-CF24-46D5-8CFC-C7EEF3E7AABB}"/>
    <cellStyle name="Currency 7 5" xfId="28065" xr:uid="{7941E389-C75A-432D-AAD9-C25C08E92467}"/>
    <cellStyle name="Currency 8" xfId="28066" xr:uid="{2B2125B8-DCE0-4EB1-B95B-6C10AB8BD422}"/>
    <cellStyle name="Currency 8 2" xfId="28067" xr:uid="{AA92C516-DBE8-4FEE-ABA9-47CEFCFCD873}"/>
    <cellStyle name="Currency 8 2 2" xfId="28068" xr:uid="{013C72AF-DA59-4391-9355-1426DBB13ACE}"/>
    <cellStyle name="Currency 8 2 3" xfId="28069" xr:uid="{2A2BD3BD-195B-4673-ACD8-0A6D65B823FD}"/>
    <cellStyle name="Currency 8 3" xfId="28070" xr:uid="{6161A19B-FF27-4104-9639-6901BFC1ACD9}"/>
    <cellStyle name="Currency 8 3 2" xfId="28071" xr:uid="{83E0FE2E-CFBC-49EA-B396-4102A5120B71}"/>
    <cellStyle name="Currency 8 4" xfId="28072" xr:uid="{F13E09A6-453D-4F1B-8915-FA5659E6572C}"/>
    <cellStyle name="Currency 8 5" xfId="28073" xr:uid="{918D6D73-B8DA-49B3-8847-FFA0EB098BF1}"/>
    <cellStyle name="Currency 9" xfId="28074" xr:uid="{C8D35218-A305-47F3-84AB-156194644945}"/>
    <cellStyle name="Currency0" xfId="28075" xr:uid="{1D6AD0E3-3B97-4C07-988A-1CABEEB90451}"/>
    <cellStyle name="Currency0 2" xfId="28076" xr:uid="{4E08650A-1185-479C-86B2-73BA7C4028FB}"/>
    <cellStyle name="Currency0 2 2" xfId="28077" xr:uid="{2B198BB3-2B7D-4D2D-8B9A-C46EB3B88C90}"/>
    <cellStyle name="Currency0 2 3" xfId="28078" xr:uid="{3DE5ECF0-E446-43D5-B2CF-A143F7CCEFF8}"/>
    <cellStyle name="Currency0 2 3 2" xfId="28079" xr:uid="{BC3B5DD7-CC52-460D-9D43-3664BECCDE64}"/>
    <cellStyle name="Currency0 2 3 3" xfId="28080" xr:uid="{B4721CF1-9A05-4AE5-9AE5-5D54C2AD2E7D}"/>
    <cellStyle name="Currency0 3" xfId="28081" xr:uid="{B805A4B1-3FE4-496B-92B1-437AEEA931C0}"/>
    <cellStyle name="Currency0 3 2" xfId="28082" xr:uid="{AC15F9C0-57C1-4010-9311-E33CA284CA73}"/>
    <cellStyle name="Currency0 3 2 2" xfId="28083" xr:uid="{4DFB61AD-1CD1-4385-8D9C-D69DD3344CA3}"/>
    <cellStyle name="Currency0 3 2 2 2" xfId="28084" xr:uid="{F6197140-69CA-4B1C-9C3D-1402C5416CCF}"/>
    <cellStyle name="Currency0 3 2 2 3" xfId="28085" xr:uid="{DA6453ED-31C5-47F2-ACF4-8CA5D8F6C7DA}"/>
    <cellStyle name="Currency0 3 2 3" xfId="28086" xr:uid="{430A43D9-C8F9-47AC-B79C-15638DADE2FC}"/>
    <cellStyle name="Currency0 3 2 4" xfId="28087" xr:uid="{54178315-0632-44A3-9A1A-7550E8604DBA}"/>
    <cellStyle name="Currency0 3 3" xfId="28088" xr:uid="{1C9FF178-C246-4378-9ACC-6DDDB6738077}"/>
    <cellStyle name="Currency0 3 3 2" xfId="28089" xr:uid="{59630956-E056-4E3B-B7A0-8CA820A425C7}"/>
    <cellStyle name="Currency0 3 3 2 2" xfId="28090" xr:uid="{C235D9DB-D3B5-4146-BB89-C8A4D35D8DAD}"/>
    <cellStyle name="Currency0 3 3 2 3" xfId="28091" xr:uid="{D2B20865-D686-4F5E-870B-C1679F75865E}"/>
    <cellStyle name="Currency0 3 3 3" xfId="28092" xr:uid="{D7209951-7FA1-4406-B46A-FC2F022E80C3}"/>
    <cellStyle name="Currency0 3 3 4" xfId="28093" xr:uid="{C04798C8-4FED-4B68-8A8E-7EBA0478C8D5}"/>
    <cellStyle name="Currency0 3 4" xfId="28094" xr:uid="{49845A9C-2824-49E2-A227-192A7A1A46A1}"/>
    <cellStyle name="Currency0 3 4 2" xfId="28095" xr:uid="{7F61F1CE-9D18-4575-B348-83150264514D}"/>
    <cellStyle name="Currency0 3 4 3" xfId="28096" xr:uid="{A1E02F6B-F251-41A0-BAE2-335CDE6D0E3D}"/>
    <cellStyle name="Currency0 3 5" xfId="28097" xr:uid="{918311C1-CA94-499B-8009-24D1EB50D25B}"/>
    <cellStyle name="Currency0 3 5 2" xfId="28098" xr:uid="{3313962A-579D-44BF-A44E-1679C0C87B30}"/>
    <cellStyle name="Currency0 3 5 3" xfId="28099" xr:uid="{17328AFB-D241-4BCF-8293-B16D62225988}"/>
    <cellStyle name="Currency0 4" xfId="28100" xr:uid="{DDE3AB72-8CBD-4AE1-9434-0568C89363DA}"/>
    <cellStyle name="Currency0 4 2" xfId="28101" xr:uid="{56CBCF81-36FD-4157-B2A2-54BA9EFD75C7}"/>
    <cellStyle name="Currency0 4 3" xfId="28102" xr:uid="{0D1E07C4-3A0B-4AC0-B21F-8B8CBF102CD0}"/>
    <cellStyle name="Currency0 4 3 2" xfId="28103" xr:uid="{E3E1684F-97E2-4820-8D55-9B4F471ADE88}"/>
    <cellStyle name="Currency0 4 3 3" xfId="28104" xr:uid="{6CBD3713-B3F5-4C76-99DB-4B57CE20477B}"/>
    <cellStyle name="Currency0 4 3 4" xfId="28105" xr:uid="{16350567-AA91-40E0-AE62-3C925AEFA2D4}"/>
    <cellStyle name="Currency0 4 4" xfId="28106" xr:uid="{001E7C9E-0EC2-49B3-8287-79778180658D}"/>
    <cellStyle name="Currency0 5" xfId="28107" xr:uid="{77C81666-41F3-432C-8ED9-47F8E46C262D}"/>
    <cellStyle name="Currency0 5 2" xfId="28108" xr:uid="{6C02BB51-D45B-4693-9F4A-F32AA45CB81E}"/>
    <cellStyle name="Currency0 5 3" xfId="28109" xr:uid="{0F293D18-FD44-43E4-9281-73A7FD9E2BAE}"/>
    <cellStyle name="Currency0 6" xfId="28110" xr:uid="{A470D2E3-7CB5-4E05-A8C0-B16E24C6D94C}"/>
    <cellStyle name="Currency0 7" xfId="28111" xr:uid="{42A40E3B-3910-448A-9B4C-13135FA0859E}"/>
    <cellStyle name="Custom" xfId="28112" xr:uid="{90C15F69-BD84-42FF-B869-143A6693D3E9}"/>
    <cellStyle name="Data  " xfId="28113" xr:uid="{79FD7ADE-EDF1-4C1E-9DCB-0FB1A3D0B171}"/>
    <cellStyle name="Date" xfId="28114" xr:uid="{10AB9F3D-EBE7-4DCC-AEC9-01A36BCACDA4}"/>
    <cellStyle name="Date 2" xfId="28115" xr:uid="{35C592CB-C82D-436A-834C-2C8E48EA8470}"/>
    <cellStyle name="Date 2 2" xfId="28116" xr:uid="{8DBF7219-D676-4EDB-9888-3C1925119541}"/>
    <cellStyle name="Date 2 3" xfId="28117" xr:uid="{16D81B9C-8959-48FE-9D41-AB4E9E9D6165}"/>
    <cellStyle name="Date 2 3 2" xfId="28118" xr:uid="{0DB72226-B60B-426C-8B4D-00DF8328EB2C}"/>
    <cellStyle name="Date 2 3 3" xfId="28119" xr:uid="{88A6D34D-274D-4700-8629-7B557E70E2BC}"/>
    <cellStyle name="Date 3" xfId="28120" xr:uid="{47DAF26B-EF6A-416F-8EA6-1106D47EE1E1}"/>
    <cellStyle name="Date 3 2" xfId="28121" xr:uid="{EA31E27C-069F-4377-814A-59D597BAB3E0}"/>
    <cellStyle name="Date 3 2 2" xfId="28122" xr:uid="{7DA28919-7177-493F-8429-7A29486AE0D9}"/>
    <cellStyle name="Date 3 2 2 2" xfId="28123" xr:uid="{319658E7-3634-4735-9AF2-A5BD019A4263}"/>
    <cellStyle name="Date 3 2 2 3" xfId="28124" xr:uid="{606BDBDB-0C17-4B31-BB69-A5B88C21AEA5}"/>
    <cellStyle name="Date 3 2 3" xfId="28125" xr:uid="{EA3B8FFE-0BCA-4912-A7AB-7917713E2960}"/>
    <cellStyle name="Date 3 2 4" xfId="28126" xr:uid="{AA5FB2AB-8FC0-4704-98A9-4E89E07BFA90}"/>
    <cellStyle name="Date 3 3" xfId="28127" xr:uid="{358D9C45-DEAD-4304-9971-29CCCE764153}"/>
    <cellStyle name="Date 3 3 2" xfId="28128" xr:uid="{A628C51F-9FD2-4B9E-85FA-E79B8283F4F8}"/>
    <cellStyle name="Date 3 3 2 2" xfId="28129" xr:uid="{2DCB85CC-BDF8-49EA-A648-C90D45607120}"/>
    <cellStyle name="Date 3 3 2 3" xfId="28130" xr:uid="{5956B6E6-F30F-49D1-A42C-2F7D787819D2}"/>
    <cellStyle name="Date 3 3 3" xfId="28131" xr:uid="{66122F7A-54D4-4E6A-9DCD-CF440C559681}"/>
    <cellStyle name="Date 3 3 4" xfId="28132" xr:uid="{D88B52BB-EE40-490F-BB1E-D8EC9118A8AB}"/>
    <cellStyle name="Date 3 4" xfId="28133" xr:uid="{73048E60-66D7-4DED-84A5-DCB0C9BED8D1}"/>
    <cellStyle name="Date 3 4 2" xfId="28134" xr:uid="{A74FE88D-80B8-4488-B502-DC2F1D3FA799}"/>
    <cellStyle name="Date 3 4 3" xfId="28135" xr:uid="{22150939-888E-483A-85CA-2D5A7FB056E0}"/>
    <cellStyle name="Date 3 5" xfId="28136" xr:uid="{0739639F-2AD2-4E7A-B8DF-C362E66A29F2}"/>
    <cellStyle name="Date 3 5 2" xfId="28137" xr:uid="{F369261C-977A-41AB-B12A-E329272EFF49}"/>
    <cellStyle name="Date 3 5 3" xfId="28138" xr:uid="{770BFD34-8C2F-4F32-AE53-92BBFCA3B698}"/>
    <cellStyle name="Date 4" xfId="28139" xr:uid="{D7B82909-F353-4E8A-BA43-0939B3CFD04D}"/>
    <cellStyle name="Date 4 2" xfId="28140" xr:uid="{ED3036DB-1B78-42FB-8D88-4CB72415A7AE}"/>
    <cellStyle name="Date 4 3" xfId="28141" xr:uid="{E379E0AB-9E80-45CE-B644-5D17347366D8}"/>
    <cellStyle name="Date 4 3 2" xfId="28142" xr:uid="{A95112BA-AAD9-4A82-906A-D6E469F9FC0A}"/>
    <cellStyle name="Date 4 3 3" xfId="28143" xr:uid="{C27286E1-CFB5-46F7-A11A-5B65300D03C2}"/>
    <cellStyle name="Date 4 3 4" xfId="28144" xr:uid="{8F66495B-9DAC-4313-9AF1-6C0387CA3BEE}"/>
    <cellStyle name="Date 4 4" xfId="28145" xr:uid="{1F5CD124-1F1E-48C8-8BCF-972D3EF7EC64}"/>
    <cellStyle name="Date 5" xfId="28146" xr:uid="{54598E01-98A3-4D29-B431-D09A310CE0A3}"/>
    <cellStyle name="Date 5 2" xfId="28147" xr:uid="{8EF760E3-DAF8-4915-964F-4F0A20B9738A}"/>
    <cellStyle name="Date 5 3" xfId="28148" xr:uid="{70508A69-CC5C-4681-BA7E-865D0DDBCB35}"/>
    <cellStyle name="Date 6" xfId="28149" xr:uid="{45BB23B3-7438-4063-90EB-C3772BC8274A}"/>
    <cellStyle name="Date 7" xfId="28150" xr:uid="{08D41935-6CD9-4CB4-A532-BEC6F949E676}"/>
    <cellStyle name="Double underline" xfId="28151" xr:uid="{0C4C1860-1AA4-4ED7-85CC-3644922D306D}"/>
    <cellStyle name="Explanatory Text" xfId="28152" builtinId="53" customBuiltin="1"/>
    <cellStyle name="Explanatory Text 2" xfId="28153" xr:uid="{8DFFFC9F-E8A8-4460-ADFC-4457441DBC03}"/>
    <cellStyle name="Explanatory Text 2 2" xfId="28154" xr:uid="{95EC3FD4-2C7E-4423-8524-705AA03F2E31}"/>
    <cellStyle name="Explanatory Text 2 3" xfId="28155" xr:uid="{EA5D29D3-251E-4EA2-91B7-428F18BECBE3}"/>
    <cellStyle name="Explanatory Text 2 4" xfId="28156" xr:uid="{E4685100-06C1-4EC3-BA25-B01C10F09261}"/>
    <cellStyle name="Explanatory Text 2 5" xfId="28157" xr:uid="{D0D259ED-0AF9-4656-93F8-98D4585D5553}"/>
    <cellStyle name="Explanatory Text 2 6" xfId="28158" xr:uid="{7E8D74FA-3DEC-40F4-A728-D597448432C6}"/>
    <cellStyle name="Explanatory Text 3" xfId="28159" xr:uid="{3E47FE55-FDDA-49FB-91A3-08D3C55553C9}"/>
    <cellStyle name="Explanatory Text 3 2" xfId="28160" xr:uid="{5EAEC270-F395-49C8-A075-6549DC553DF6}"/>
    <cellStyle name="Explanatory Text 4" xfId="28161" xr:uid="{707541CC-2497-4145-B619-9FA15645DF2D}"/>
    <cellStyle name="Fixed" xfId="28162" xr:uid="{91C373D2-6545-40C3-9E0C-D7E08731A008}"/>
    <cellStyle name="Fixed 2" xfId="28163" xr:uid="{3C24E7E9-DC18-4093-879C-A6AC39B955FF}"/>
    <cellStyle name="Fixed 2 2" xfId="28164" xr:uid="{660F7BFE-0FB2-4A3C-9DEA-80BC4DD14279}"/>
    <cellStyle name="Fixed 2 3" xfId="28165" xr:uid="{DFFDED1E-AF04-4DA5-8526-BB7EFE308CD3}"/>
    <cellStyle name="Fixed 2 3 2" xfId="28166" xr:uid="{D75D8E38-CDE1-410B-BDCA-33A1C81BCCE6}"/>
    <cellStyle name="Fixed 2 3 3" xfId="28167" xr:uid="{D23EC30F-2151-470D-B139-0246C21BFDB6}"/>
    <cellStyle name="Fixed 3" xfId="28168" xr:uid="{BD144731-A000-4858-9D3D-ABD10634615B}"/>
    <cellStyle name="Fixed 3 2" xfId="28169" xr:uid="{E207F942-C07A-4230-A57E-74FE7D6A2C69}"/>
    <cellStyle name="Fixed 3 2 2" xfId="28170" xr:uid="{A1E81B0F-24AD-4F7A-8EDA-CDF2C0F640FF}"/>
    <cellStyle name="Fixed 3 2 2 2" xfId="28171" xr:uid="{08AA10CF-1FFA-4C41-9102-885FCE857401}"/>
    <cellStyle name="Fixed 3 2 2 3" xfId="28172" xr:uid="{698DB86D-EC4C-4036-B81D-FB80D58A53BB}"/>
    <cellStyle name="Fixed 3 2 3" xfId="28173" xr:uid="{C2725BD2-EA72-4A6F-AD58-ADE5DECB8E17}"/>
    <cellStyle name="Fixed 3 2 4" xfId="28174" xr:uid="{EF4E5A6F-5191-4ACE-8FB9-73583787DE99}"/>
    <cellStyle name="Fixed 3 3" xfId="28175" xr:uid="{E6C23E27-94FE-4972-BC50-93820BCC5EF7}"/>
    <cellStyle name="Fixed 3 3 2" xfId="28176" xr:uid="{138FD623-089C-4413-9EEB-94A67C75F688}"/>
    <cellStyle name="Fixed 3 3 2 2" xfId="28177" xr:uid="{7B8D61FF-3F9E-4922-BD7E-A5B343373C88}"/>
    <cellStyle name="Fixed 3 3 2 3" xfId="28178" xr:uid="{10EAC323-E72F-44FC-89B3-6310043CFC82}"/>
    <cellStyle name="Fixed 3 3 3" xfId="28179" xr:uid="{878C6FA0-6C23-4F00-9C83-1DD280F9A990}"/>
    <cellStyle name="Fixed 3 3 4" xfId="28180" xr:uid="{95698EC7-07B4-42D1-9A89-45F54D5B1A78}"/>
    <cellStyle name="Fixed 3 4" xfId="28181" xr:uid="{55966399-CC97-4B90-9561-04A764DE0E24}"/>
    <cellStyle name="Fixed 3 4 2" xfId="28182" xr:uid="{7937B10E-EA55-4A9B-BBE2-0F06FEE3C4E7}"/>
    <cellStyle name="Fixed 3 4 3" xfId="28183" xr:uid="{462D92D8-1649-48B1-B03F-5D908E662358}"/>
    <cellStyle name="Fixed 3 5" xfId="28184" xr:uid="{53FBF45D-00FC-4B28-A903-6C4E16C8371E}"/>
    <cellStyle name="Fixed 3 5 2" xfId="28185" xr:uid="{228733C6-927E-47D1-BD63-6CE61921C8BF}"/>
    <cellStyle name="Fixed 3 5 3" xfId="28186" xr:uid="{65B660DE-5D13-451F-BE53-0A4FE786EB92}"/>
    <cellStyle name="Fixed 4" xfId="28187" xr:uid="{B4ADE639-C724-48B2-A92F-6E0C3949398E}"/>
    <cellStyle name="Fixed 4 2" xfId="28188" xr:uid="{662D620E-1FBB-4060-BBD9-8EDE02E2BD54}"/>
    <cellStyle name="Fixed 4 3" xfId="28189" xr:uid="{5934FBDD-C571-46A1-AEA1-5A533C348702}"/>
    <cellStyle name="Fixed 4 3 2" xfId="28190" xr:uid="{FE5E7A75-A383-4CE7-B29B-5A0A0C0FC701}"/>
    <cellStyle name="Fixed 4 3 3" xfId="28191" xr:uid="{3B396641-13F7-4BF1-B3EF-93313F5F28D9}"/>
    <cellStyle name="Fixed 4 3 4" xfId="28192" xr:uid="{4B2D23F1-ED4C-401C-981D-E2ED7CCF3EAE}"/>
    <cellStyle name="Fixed 4 4" xfId="28193" xr:uid="{B2DF819C-4070-4C15-A4A1-F3837B571B93}"/>
    <cellStyle name="Fixed 5" xfId="28194" xr:uid="{768F2E4E-EF2F-4B85-ABEB-86EDAA133D39}"/>
    <cellStyle name="Fixed 5 2" xfId="28195" xr:uid="{C8BEC378-E21D-4B9B-9753-839E58F08508}"/>
    <cellStyle name="Fixed 5 3" xfId="28196" xr:uid="{8C7309D2-66FF-4F9B-9517-046A0CAD5F25}"/>
    <cellStyle name="Fixed 6" xfId="28197" xr:uid="{170D0E58-49C5-491C-AE24-F6AC8D7728D9}"/>
    <cellStyle name="Fixed 7" xfId="28198" xr:uid="{2B059313-9A8F-4690-9699-D254648A3C0E}"/>
    <cellStyle name="Formula - size 10" xfId="28199" xr:uid="{4BC8FCBD-5114-4A60-B1FE-4822D3303459}"/>
    <cellStyle name="Formula - size 10 2" xfId="28200" xr:uid="{F945DAED-8CC1-49AC-BED1-514A0ADB83AB}"/>
    <cellStyle name="Formula - size 10 3" xfId="28201" xr:uid="{544700D8-24CE-482C-A593-C9C67D7188E4}"/>
    <cellStyle name="Formula - size 11" xfId="28202" xr:uid="{4A333E84-FD23-4A7E-8E61-DC1E60E45525}"/>
    <cellStyle name="Formula - size 11 2" xfId="28203" xr:uid="{F44B78C2-F090-4FB4-B4CE-678FC6426E7B}"/>
    <cellStyle name="Formula - size 11 3" xfId="28204" xr:uid="{B16BAB80-A56F-480A-AAA6-8115A9C4155B}"/>
    <cellStyle name="Formula - size 8" xfId="28205" xr:uid="{BCE9C18D-BB44-4CA2-92F5-6176FBE4B047}"/>
    <cellStyle name="Formula - size 8 2" xfId="28206" xr:uid="{6519B784-C55A-4F2A-98FA-D56A6B40750A}"/>
    <cellStyle name="Formula - size 8 3" xfId="28207" xr:uid="{D7D02925-5DED-402F-927B-029A9CB929B0}"/>
    <cellStyle name="Formula - size 9" xfId="28208" xr:uid="{C342353C-5DBB-48C7-B74F-E491CD00FC2E}"/>
    <cellStyle name="Formula - size 9 2" xfId="28209" xr:uid="{79F2D7C0-B5A7-48D1-B4AE-1E9942A056E0}"/>
    <cellStyle name="Formula - size 9 3" xfId="28210" xr:uid="{AF46FE45-A148-4BB7-BBC3-CC85B42645A7}"/>
    <cellStyle name="Good" xfId="28211" builtinId="26" customBuiltin="1"/>
    <cellStyle name="Good 2" xfId="28212" xr:uid="{F3766A31-B8AE-43C5-8A29-5012D06A3C84}"/>
    <cellStyle name="Good 2 2" xfId="28213" xr:uid="{E6B0A60C-D99D-489A-ADFE-E0B469844AE8}"/>
    <cellStyle name="Good 2 3" xfId="28214" xr:uid="{2C473E78-E732-4495-B038-7D68A2A409E6}"/>
    <cellStyle name="Good 2 4" xfId="28215" xr:uid="{6AFAABDA-40D4-49ED-96A7-262196EDB479}"/>
    <cellStyle name="Good 2 5" xfId="28216" xr:uid="{05CB046C-23FE-469E-84C5-ECC61538C10F}"/>
    <cellStyle name="Good 2 6" xfId="28217" xr:uid="{EA1D021C-6CC8-439B-958C-2E3D7C5A89D1}"/>
    <cellStyle name="Good 3" xfId="28218" xr:uid="{F475B101-0F43-4BDD-A64B-645B902990F7}"/>
    <cellStyle name="Good 3 2" xfId="28219" xr:uid="{FB6D6BAA-6672-4B22-9727-CEBBD0DB1B0A}"/>
    <cellStyle name="Good 4" xfId="28220" xr:uid="{46812B52-2928-46ED-937C-232929F6BB1A}"/>
    <cellStyle name="Good 5" xfId="28221" xr:uid="{1F6E7607-A407-490A-9AFE-8021A5AF25EC}"/>
    <cellStyle name="Heading 1" xfId="28222" builtinId="16" customBuiltin="1"/>
    <cellStyle name="Heading 1 2" xfId="28223" xr:uid="{3BA376F0-635D-425C-9C89-3B909EB8AA25}"/>
    <cellStyle name="Heading 1 2 2" xfId="28224" xr:uid="{9F6DDEAD-D0AA-48BD-8126-8328817AFB73}"/>
    <cellStyle name="Heading 1 2 2 2" xfId="28225" xr:uid="{073F91FF-9C66-4A76-9C36-522749E5A8C0}"/>
    <cellStyle name="Heading 1 2 2 3" xfId="28226" xr:uid="{71C72AEC-AC27-49FD-988D-2EEBA258BD3A}"/>
    <cellStyle name="Heading 1 2 2 4" xfId="28227" xr:uid="{8F3C08D2-DBD8-4B09-BE5B-7FFC8C88BFFB}"/>
    <cellStyle name="Heading 1 2 3" xfId="28228" xr:uid="{32D61E0B-76C0-4090-ACDF-4DE1120FBBA6}"/>
    <cellStyle name="Heading 1 2 3 2" xfId="28229" xr:uid="{A81E9F2F-75CD-4A7B-9C5F-60994EDA0996}"/>
    <cellStyle name="Heading 1 2 4" xfId="28230" xr:uid="{5FC061CA-5C13-432C-9C5D-7EE623998DBF}"/>
    <cellStyle name="Heading 1 2 5" xfId="28231" xr:uid="{C9A0ED12-5648-4549-BDA6-6F64FA7CEFDA}"/>
    <cellStyle name="Heading 1 2 6" xfId="28232" xr:uid="{BEB07B59-295B-45E0-8FE7-BB3B4AEB509D}"/>
    <cellStyle name="Heading 1 2 7" xfId="28233" xr:uid="{B1B3856A-D865-4BA5-B0D6-F8DCF22DC630}"/>
    <cellStyle name="Heading 1 2 8" xfId="28234" xr:uid="{CB56C11C-2686-454D-AF52-684D689AFDAB}"/>
    <cellStyle name="Heading 1 2 9" xfId="28235" xr:uid="{E4A102C5-43B5-4F61-B582-00A7FBE60631}"/>
    <cellStyle name="Heading 1 3" xfId="28236" xr:uid="{A60E25C2-0AD5-4320-867B-61811F202F38}"/>
    <cellStyle name="Heading 1 3 2" xfId="28237" xr:uid="{F57112A3-8671-4096-A212-9C248E9CF033}"/>
    <cellStyle name="Heading 1 3 2 2" xfId="28238" xr:uid="{3A82554D-F555-4351-A1AF-A0AB93A7ED91}"/>
    <cellStyle name="Heading 1 3 2 2 2" xfId="28239" xr:uid="{C6D0E0B0-F253-4F9A-B136-C20DFD419A62}"/>
    <cellStyle name="Heading 1 3 2 2 3" xfId="28240" xr:uid="{C482C366-3250-43CC-AFB7-A98F2745FFE4}"/>
    <cellStyle name="Heading 1 3 2 3" xfId="28241" xr:uid="{0BEE91F6-4674-4E81-958C-38BBA0462761}"/>
    <cellStyle name="Heading 1 3 2 3 2" xfId="28242" xr:uid="{9C44DD6F-FFFD-47DD-8F34-ABCD23658B89}"/>
    <cellStyle name="Heading 1 3 2 4" xfId="28243" xr:uid="{43DA16C6-C67B-4B00-8A4E-52B75CDBFE6F}"/>
    <cellStyle name="Heading 1 3 3" xfId="28244" xr:uid="{378B0EE3-7B9A-47EE-91A6-D2F81E205E56}"/>
    <cellStyle name="Heading 1 3 3 2" xfId="28245" xr:uid="{9C3AE2E3-FDF9-44D9-B1DF-2E3A17FCC796}"/>
    <cellStyle name="Heading 1 3 3 2 2" xfId="28246" xr:uid="{D5C152D4-C24E-436B-927E-1C67157E4C0E}"/>
    <cellStyle name="Heading 1 3 3 2 3" xfId="28247" xr:uid="{5D7C709B-D25C-42CD-9DD5-1B6CF7C560B5}"/>
    <cellStyle name="Heading 1 3 3 3" xfId="28248" xr:uid="{8F8B9FD1-BB7C-4DB7-8A49-C80AC6C44E08}"/>
    <cellStyle name="Heading 1 3 3 4" xfId="28249" xr:uid="{F6AACCAF-4F57-4BBE-9894-3207C8A75589}"/>
    <cellStyle name="Heading 1 3 4" xfId="28250" xr:uid="{872395B2-C03E-411E-9CAB-FFE390186D4C}"/>
    <cellStyle name="Heading 1 3 4 2" xfId="28251" xr:uid="{24CCEE93-56D9-4350-8380-283363309F99}"/>
    <cellStyle name="Heading 1 3 4 3" xfId="28252" xr:uid="{80780647-1BE7-4D1E-8F28-AE6D68F91830}"/>
    <cellStyle name="Heading 1 3 5" xfId="28253" xr:uid="{71237233-469B-4DDF-840E-DB5137E1BAE2}"/>
    <cellStyle name="Heading 1 3 5 2" xfId="28254" xr:uid="{171B7AC6-CFC6-4A60-9764-7A2FA25CF408}"/>
    <cellStyle name="Heading 1 3 6" xfId="28255" xr:uid="{86F38FB7-B1C5-41B1-B7B8-24200A3A1377}"/>
    <cellStyle name="Heading 1 3 7" xfId="28256" xr:uid="{2943311C-DD33-4B82-AE3B-357242B4D059}"/>
    <cellStyle name="Heading 1 3 8" xfId="28257" xr:uid="{CC75FE8D-E0FC-44F2-A8FA-8C0AF68ED6B8}"/>
    <cellStyle name="Heading 1 3 9" xfId="28258" xr:uid="{B9F5D096-840B-4624-AD6D-DBC5B2B8AD21}"/>
    <cellStyle name="Heading 1 4" xfId="28259" xr:uid="{8E01FFB6-AE09-45CC-9DA8-46E6EB3A6E99}"/>
    <cellStyle name="Heading 1 4 2" xfId="28260" xr:uid="{DBEE21AE-6DF0-4096-BD67-223BF0C71211}"/>
    <cellStyle name="Heading 1 4 3" xfId="28261" xr:uid="{E43E6899-5C39-4212-A1B6-DE8FB4A9E615}"/>
    <cellStyle name="Heading 1 4 3 2" xfId="28262" xr:uid="{8D514290-DA2E-43D9-9ADF-E062B8368296}"/>
    <cellStyle name="Heading 1 4 3 3" xfId="28263" xr:uid="{D19AF739-1BF4-4D1E-9255-510D93122FE6}"/>
    <cellStyle name="Heading 1 4 4" xfId="28264" xr:uid="{81F68CCE-4E84-477C-A1FD-D69C3FEBDC8C}"/>
    <cellStyle name="Heading 1 4 5" xfId="28265" xr:uid="{BCE205BB-6C78-4BC6-BCBA-830AA2EF5EC1}"/>
    <cellStyle name="Heading 1 5" xfId="28266" xr:uid="{260D7DB1-76C7-4771-A9D2-9793B032A13F}"/>
    <cellStyle name="Heading 1 6" xfId="28267" xr:uid="{DD2C94B4-6B26-455B-9EAA-1D7DFC3FA9EE}"/>
    <cellStyle name="Heading 2" xfId="28268" builtinId="17" customBuiltin="1"/>
    <cellStyle name="Heading 2 2" xfId="28269" xr:uid="{766C1915-2DA5-4F7D-A438-9A20DBC796B2}"/>
    <cellStyle name="Heading 2 2 2" xfId="28270" xr:uid="{C4106C81-221A-4A08-A8B2-8FB437FA28EB}"/>
    <cellStyle name="Heading 2 2 2 2" xfId="28271" xr:uid="{41469980-C27D-4B58-B009-748A462AB732}"/>
    <cellStyle name="Heading 2 2 2 3" xfId="28272" xr:uid="{BC23006F-E114-453E-AABA-FE1C075EF1DB}"/>
    <cellStyle name="Heading 2 2 2 4" xfId="28273" xr:uid="{1ABFD86E-9505-4AE2-B192-48CFDE1D7C96}"/>
    <cellStyle name="Heading 2 2 3" xfId="28274" xr:uid="{42714AA9-3308-4116-9A2F-CFA497C89089}"/>
    <cellStyle name="Heading 2 2 3 2" xfId="28275" xr:uid="{D21F2F10-D0FD-4220-AF39-476D6ADFFFD3}"/>
    <cellStyle name="Heading 2 2 4" xfId="28276" xr:uid="{3E332DF3-1F1D-4F04-92A6-6400FE81D78D}"/>
    <cellStyle name="Heading 2 2 5" xfId="28277" xr:uid="{770BA6A2-89EB-4866-8324-9BD0E8C78ADE}"/>
    <cellStyle name="Heading 2 2 6" xfId="28278" xr:uid="{38B42EDE-9024-4922-BFC7-0A237B005139}"/>
    <cellStyle name="Heading 2 2 7" xfId="28279" xr:uid="{00939FCA-C49F-4F83-B72E-16C0018CF5C2}"/>
    <cellStyle name="Heading 2 2 8" xfId="28280" xr:uid="{9BACD153-2FBB-4692-A074-6CD9ECA2391B}"/>
    <cellStyle name="Heading 2 2 9" xfId="28281" xr:uid="{FBCDFA7D-82CF-49B5-B3B1-DA650DD7BD54}"/>
    <cellStyle name="Heading 2 3" xfId="28282" xr:uid="{528A9A0E-576F-4A51-9039-7594708EC888}"/>
    <cellStyle name="Heading 2 3 2" xfId="28283" xr:uid="{8D212D70-CC28-4FC7-87C7-E915EECF4582}"/>
    <cellStyle name="Heading 2 3 2 2" xfId="28284" xr:uid="{5442FB7A-E551-4DEA-8FB4-77D11DD05453}"/>
    <cellStyle name="Heading 2 3 2 2 2" xfId="28285" xr:uid="{D93DF879-5CB9-46A7-B72C-600DB06CE275}"/>
    <cellStyle name="Heading 2 3 2 2 3" xfId="28286" xr:uid="{79E6A15F-1EE1-4C52-8C96-8CB37AADE66F}"/>
    <cellStyle name="Heading 2 3 2 3" xfId="28287" xr:uid="{1F9DDCC7-F692-4834-B8FC-693AED6531AD}"/>
    <cellStyle name="Heading 2 3 2 3 2" xfId="28288" xr:uid="{D9067CC1-A888-4CBB-AC26-4E824EC7689C}"/>
    <cellStyle name="Heading 2 3 2 4" xfId="28289" xr:uid="{E7570700-D7CC-4E9B-88CD-56D01638C33E}"/>
    <cellStyle name="Heading 2 3 3" xfId="28290" xr:uid="{0EA723EF-5FE6-4721-8C6F-7EB5F1DFADC4}"/>
    <cellStyle name="Heading 2 3 3 2" xfId="28291" xr:uid="{EB25BE61-0449-4EFB-8452-B442623BE5E3}"/>
    <cellStyle name="Heading 2 3 3 2 2" xfId="28292" xr:uid="{8178A472-D06F-49CA-B1CA-37AA1C3F5949}"/>
    <cellStyle name="Heading 2 3 3 2 3" xfId="28293" xr:uid="{8FED5589-8BFB-48FA-8788-1ADB5E9D393D}"/>
    <cellStyle name="Heading 2 3 3 3" xfId="28294" xr:uid="{AF669739-140C-44F2-8DE1-EFE05A37A132}"/>
    <cellStyle name="Heading 2 3 3 4" xfId="28295" xr:uid="{9D4609A4-B699-4BCC-8E6F-04BF734C4256}"/>
    <cellStyle name="Heading 2 3 4" xfId="28296" xr:uid="{1DFA85B5-04B1-4392-890D-77DADC56CB10}"/>
    <cellStyle name="Heading 2 3 4 2" xfId="28297" xr:uid="{00614A0E-C29A-4732-9908-CE386EF653A0}"/>
    <cellStyle name="Heading 2 3 4 3" xfId="28298" xr:uid="{D8B61265-E03D-436F-9281-A000A00F753C}"/>
    <cellStyle name="Heading 2 3 5" xfId="28299" xr:uid="{F86D2E4A-7853-40B2-AB94-7452C2E8CD7B}"/>
    <cellStyle name="Heading 2 3 5 2" xfId="28300" xr:uid="{E463B6EB-7CA7-4246-B5C4-7C7E0E3C6583}"/>
    <cellStyle name="Heading 2 3 6" xfId="28301" xr:uid="{41258B24-84B1-40CF-ACF5-5DDABAF64F94}"/>
    <cellStyle name="Heading 2 3 7" xfId="28302" xr:uid="{23A088C5-C425-49B3-82BB-9553D587B100}"/>
    <cellStyle name="Heading 2 3 8" xfId="28303" xr:uid="{71C4C66F-0A43-4915-B41E-B02408931021}"/>
    <cellStyle name="Heading 2 3 9" xfId="28304" xr:uid="{F2514EBC-1BFB-4AD7-A5AB-867B994165C3}"/>
    <cellStyle name="Heading 2 4" xfId="28305" xr:uid="{2EF08F07-B9C5-4EB5-AD01-F68D93D3718F}"/>
    <cellStyle name="Heading 2 4 2" xfId="28306" xr:uid="{9EA00DB7-FEDE-4A03-8BFA-6EE3B1010B24}"/>
    <cellStyle name="Heading 2 4 3" xfId="28307" xr:uid="{6D6CF22C-D744-4AA6-B6B1-F4E5DD43234E}"/>
    <cellStyle name="Heading 2 4 3 2" xfId="28308" xr:uid="{A42276DA-167A-475E-B028-58CB4BD8CBCF}"/>
    <cellStyle name="Heading 2 4 3 3" xfId="28309" xr:uid="{360881E0-8D22-4A49-B322-6B7480F13815}"/>
    <cellStyle name="Heading 2 4 4" xfId="28310" xr:uid="{EB0B6832-E8A4-4FF6-AD90-07E1B377457D}"/>
    <cellStyle name="Heading 2 4 5" xfId="28311" xr:uid="{7685602E-92B8-46BF-A06C-1A9BB0BA8546}"/>
    <cellStyle name="Heading 2 5" xfId="28312" xr:uid="{73024CD6-A562-4868-9A6A-971DE01F3602}"/>
    <cellStyle name="Heading 2 6" xfId="28313" xr:uid="{2D6D1CB1-FF49-4B29-A371-C7C42B65B373}"/>
    <cellStyle name="Heading 3" xfId="28314" builtinId="18" customBuiltin="1"/>
    <cellStyle name="Heading 3 2" xfId="28315" xr:uid="{85D6133A-8208-4C90-BFF9-91211577E842}"/>
    <cellStyle name="Heading 3 2 2" xfId="28316" xr:uid="{100568BC-A2D4-42BB-98E1-13BBD876F380}"/>
    <cellStyle name="Heading 3 2 3" xfId="28317" xr:uid="{1623CFE1-FC1D-4150-B33A-47D9E035CB06}"/>
    <cellStyle name="Heading 3 2 4" xfId="28318" xr:uid="{8A7F5BD6-E406-4CF5-994E-E1CAE053D61E}"/>
    <cellStyle name="Heading 3 2 5" xfId="28319" xr:uid="{18EA5E13-9118-4D96-9218-5A2E309BCF2E}"/>
    <cellStyle name="Heading 3 2 6" xfId="28320" xr:uid="{BE400AE6-1D69-444A-9360-5BA4BDE69601}"/>
    <cellStyle name="Heading 3 3" xfId="28321" xr:uid="{0D8D3F94-2292-4C19-BA95-1EB8F8325969}"/>
    <cellStyle name="Heading 3 3 2" xfId="28322" xr:uid="{67A3B16A-CCF8-41CA-9BE9-38E44C649AB4}"/>
    <cellStyle name="Heading 3 4" xfId="28323" xr:uid="{B3A8FEB6-5A7A-41D0-8D91-28F679A84DEA}"/>
    <cellStyle name="Heading 3 5" xfId="28324" xr:uid="{604EC01D-6216-41ED-AFAF-5D5FF927A358}"/>
    <cellStyle name="Heading 4" xfId="28325" builtinId="19" customBuiltin="1"/>
    <cellStyle name="Heading 4 2" xfId="28326" xr:uid="{65F21FD6-DB97-4F3A-A556-95886BA24CE1}"/>
    <cellStyle name="Heading 4 2 2" xfId="28327" xr:uid="{EF2A0BB8-566B-4DC3-A8B1-799996E91927}"/>
    <cellStyle name="Heading 4 2 3" xfId="28328" xr:uid="{BE876B2F-FBDC-484F-97CB-79CE4ED68F00}"/>
    <cellStyle name="Heading 4 2 4" xfId="28329" xr:uid="{D0C461AE-CBAC-41C4-9C1C-9ED065035999}"/>
    <cellStyle name="Heading 4 2 5" xfId="28330" xr:uid="{3B808439-5459-4C0F-A7CE-7EC5A8743288}"/>
    <cellStyle name="Heading 4 2 6" xfId="28331" xr:uid="{2C719CF5-0AB2-4777-B8A2-52E3CFF8D0B2}"/>
    <cellStyle name="Heading 4 3" xfId="28332" xr:uid="{158C9923-300F-4969-B8B0-FCD48E299822}"/>
    <cellStyle name="Heading 4 3 2" xfId="28333" xr:uid="{511A6656-812E-4FFF-BA82-535C4C3541DC}"/>
    <cellStyle name="Heading 4 4" xfId="28334" xr:uid="{76152C63-D533-4FD3-83C5-2158C6D84D54}"/>
    <cellStyle name="Heading 4 5" xfId="28335" xr:uid="{A99D5E5B-8BAC-4C5C-8A79-D6291C587042}"/>
    <cellStyle name="Hyperlink" xfId="28336" builtinId="8"/>
    <cellStyle name="Hyperlink 2" xfId="28337" xr:uid="{5162CA8E-6E54-4329-99FB-5043138F73DB}"/>
    <cellStyle name="Hyperlink 2 10" xfId="28338" xr:uid="{17B8529E-BDFC-4BAC-A20D-E7F91FBF560B}"/>
    <cellStyle name="Hyperlink 2 11" xfId="37161" xr:uid="{FDE68BFD-5E05-4EB4-854E-B4FE306D0A87}"/>
    <cellStyle name="Hyperlink 2 2" xfId="28339" xr:uid="{DE86D72C-3C3F-473E-8C06-6583C56617DA}"/>
    <cellStyle name="Hyperlink 2 2 2" xfId="28340" xr:uid="{8CEBF2C9-5789-4C84-B967-8F819224E24F}"/>
    <cellStyle name="Hyperlink 2 2 3" xfId="28341" xr:uid="{88BF3214-98EE-4BF6-B735-A7EA2C312AE7}"/>
    <cellStyle name="Hyperlink 2 2 4" xfId="28342" xr:uid="{CE32C4B1-92B0-4554-8B09-B17DE7C94F36}"/>
    <cellStyle name="Hyperlink 2 2 5" xfId="28343" xr:uid="{49DFB8C4-C341-46C8-8486-D58F75FA3372}"/>
    <cellStyle name="Hyperlink 2 2 6" xfId="28344" xr:uid="{C716A3FB-2A5D-4AF1-884F-761BDD701512}"/>
    <cellStyle name="Hyperlink 2 3" xfId="28345" xr:uid="{19BEA24E-2ED0-49BB-977B-E80BC1C3C52F}"/>
    <cellStyle name="Hyperlink 2 3 2" xfId="28346" xr:uid="{48BD65FE-57A4-4AE1-B11B-2F00DB34B2A9}"/>
    <cellStyle name="Hyperlink 2 3 3" xfId="28347" xr:uid="{F5A970C3-BEE2-4FC2-8903-9FB2D3E7BC0C}"/>
    <cellStyle name="Hyperlink 2 4" xfId="28348" xr:uid="{4EF4C047-9D63-4F5D-AAA0-5AFD01DC1E22}"/>
    <cellStyle name="Hyperlink 2 4 2" xfId="28349" xr:uid="{E24CB94D-4654-4DC5-9377-69F6E83E1E0F}"/>
    <cellStyle name="Hyperlink 2 5" xfId="28350" xr:uid="{6B629E34-DC1D-4CC3-AC39-B1B7E0279D7C}"/>
    <cellStyle name="Hyperlink 2 6" xfId="28351" xr:uid="{41D07A45-EC35-426E-9CE7-6E764BA53F8B}"/>
    <cellStyle name="Hyperlink 2 6 2" xfId="28352" xr:uid="{6525F71B-9AE5-46C9-8053-0A68495CC5AD}"/>
    <cellStyle name="Hyperlink 2 6 3" xfId="28353" xr:uid="{196B418C-A6F5-43BD-8218-77210A84FD9B}"/>
    <cellStyle name="Hyperlink 2 7" xfId="28354" xr:uid="{B1260245-1536-4BF6-9EA1-E249CEB7395C}"/>
    <cellStyle name="Hyperlink 2 7 2" xfId="28355" xr:uid="{FC8BAF1F-B901-4D4E-BEC9-D565E16FC089}"/>
    <cellStyle name="Hyperlink 2 7 3" xfId="28356" xr:uid="{2D5EE96E-1A82-4B84-A51C-ECC14D9F7063}"/>
    <cellStyle name="Hyperlink 2 7 4" xfId="28357" xr:uid="{B1DE9E0A-1145-493A-A51A-E32A991DB874}"/>
    <cellStyle name="Hyperlink 2 8" xfId="28358" xr:uid="{FCC1F143-556E-442B-A249-38B50B44F8D8}"/>
    <cellStyle name="Hyperlink 2 9" xfId="28359" xr:uid="{26010C59-AC32-40E1-9AA7-FE9AA0734985}"/>
    <cellStyle name="Hyperlink 3" xfId="28360" xr:uid="{FD7435DD-5D56-4C59-8B8E-3F2A6DD547C8}"/>
    <cellStyle name="Hyperlink 3 2" xfId="28361" xr:uid="{60DB3BBD-D2E6-4E8B-892F-245E209E18E4}"/>
    <cellStyle name="Hyperlink 3 3" xfId="28362" xr:uid="{9CF54BB8-AE88-4D2D-BB1C-21246CDAEFAD}"/>
    <cellStyle name="Hyperlink 4" xfId="28363" xr:uid="{7AF6AC0F-71E8-4F11-800F-10EE508EA235}"/>
    <cellStyle name="Hyperlink 4 2" xfId="28364" xr:uid="{7672DCD6-EAE9-4959-B64B-47FF3A2C87FB}"/>
    <cellStyle name="Hyperlink 5" xfId="28365" xr:uid="{615A0128-D3AA-490F-A1C4-480D0FFE7CBC}"/>
    <cellStyle name="Hyperlink 6" xfId="37155" xr:uid="{DC2EB9AD-1555-432B-8018-BDE66DC6758F}"/>
    <cellStyle name="Input" xfId="28366" builtinId="20" customBuiltin="1"/>
    <cellStyle name="Input 2" xfId="28367" xr:uid="{776A6910-35C1-4282-A56B-A1B3772A3DFF}"/>
    <cellStyle name="Input 2 2" xfId="28368" xr:uid="{412991E2-8AD8-4016-B11B-D2CE5B094F69}"/>
    <cellStyle name="Input 2 3" xfId="28369" xr:uid="{8A8A743B-B198-46BB-BF93-B040210A27B6}"/>
    <cellStyle name="Input 2 4" xfId="28370" xr:uid="{87CEFBA7-93D1-407B-AB74-A2660D55FA60}"/>
    <cellStyle name="Input 2 5" xfId="28371" xr:uid="{CA192FC6-47AD-40C3-9F9A-139F9C61EFB4}"/>
    <cellStyle name="Input 2 6" xfId="28372" xr:uid="{7834320F-8D18-4C28-82A6-5FAB94EB8FC2}"/>
    <cellStyle name="Input 3" xfId="28373" xr:uid="{F43031E0-8F18-4B8C-B73C-EEDBBF50EA58}"/>
    <cellStyle name="Input 3 2" xfId="28374" xr:uid="{BA4CFD2C-C64D-48A9-BD1C-2EB3BB07EB34}"/>
    <cellStyle name="Input 4" xfId="28375" xr:uid="{50838746-B5DF-41AD-A1B6-B1238E6A2AF4}"/>
    <cellStyle name="Input 5" xfId="28376" xr:uid="{295AA4D2-A510-4E7B-B671-164437D2E999}"/>
    <cellStyle name="Labels" xfId="28377" xr:uid="{D20D39A0-353B-48EE-AF6D-8CC4C9E46F5E}"/>
    <cellStyle name="Linked Cell" xfId="28378" builtinId="24" customBuiltin="1"/>
    <cellStyle name="Linked Cell 2" xfId="28379" xr:uid="{9859CF54-CACC-468D-A970-BD790823843A}"/>
    <cellStyle name="Linked Cell 2 2" xfId="28380" xr:uid="{697EBFD9-D388-4B3B-9D87-88B97C0CAB04}"/>
    <cellStyle name="Linked Cell 2 3" xfId="28381" xr:uid="{81ECA638-654C-4B10-B6BC-9722CEBA0A7D}"/>
    <cellStyle name="Linked Cell 2 4" xfId="28382" xr:uid="{7B3CB7F6-2DF8-45F9-A25A-061FFF79ED18}"/>
    <cellStyle name="Linked Cell 2 5" xfId="28383" xr:uid="{FFA658B2-D24B-49FC-B4FC-592244078E23}"/>
    <cellStyle name="Linked Cell 2 6" xfId="28384" xr:uid="{49B82CE6-0EAD-4ECF-A723-A2D010EE2EA1}"/>
    <cellStyle name="Linked Cell 3" xfId="28385" xr:uid="{EB56ACF1-8648-456B-A31E-3C0FA1D744A0}"/>
    <cellStyle name="Linked Cell 3 2" xfId="28386" xr:uid="{9ABA177F-A765-4CE0-865F-66505ACE8991}"/>
    <cellStyle name="Linked Cell 4" xfId="28387" xr:uid="{5F7CFC60-DBAE-4843-AE52-9443C6CB4597}"/>
    <cellStyle name="Linked Cell 5" xfId="28388" xr:uid="{311E4163-DF2F-4EFB-86B4-E9C8C4BC504D}"/>
    <cellStyle name="Neutral" xfId="28389" builtinId="28" customBuiltin="1"/>
    <cellStyle name="Neutral 2" xfId="28390" xr:uid="{E67C798F-1383-4662-94CD-16A577C22C1B}"/>
    <cellStyle name="Neutral 2 2" xfId="28391" xr:uid="{B55FA36E-B50D-4E0A-91CE-DBC56B77CA8F}"/>
    <cellStyle name="Neutral 2 3" xfId="28392" xr:uid="{D5345910-4284-4319-913B-AE1093EA451A}"/>
    <cellStyle name="Neutral 2 4" xfId="28393" xr:uid="{6E400279-966C-4044-AE55-2D0BF48A39A2}"/>
    <cellStyle name="Neutral 2 5" xfId="28394" xr:uid="{ED855081-BF4A-4C6E-85C9-F2693BB8ED08}"/>
    <cellStyle name="Neutral 2 6" xfId="28395" xr:uid="{1C42EB23-D265-410F-B778-96A80D2CFC5F}"/>
    <cellStyle name="Neutral 2 7" xfId="28396" xr:uid="{A49CD098-E8B8-42E6-8216-382C35156CB9}"/>
    <cellStyle name="Neutral 2 8" xfId="28397" xr:uid="{40C9D36B-39F8-4E8D-8BD6-FDE45DF679F2}"/>
    <cellStyle name="Neutral 2 9" xfId="28398" xr:uid="{1FDA5E7E-A758-4EEF-9AD1-23A1D4E226AB}"/>
    <cellStyle name="Neutral 3" xfId="28399" xr:uid="{7B9D4845-AF8B-4ADC-8A42-F3B01678CA45}"/>
    <cellStyle name="Neutral 3 2" xfId="28400" xr:uid="{35FA6078-5527-44FF-8EFD-8EE6FAB492BA}"/>
    <cellStyle name="Neutral 3 3" xfId="28401" xr:uid="{51EFC773-C007-4981-BC40-10943439E548}"/>
    <cellStyle name="Neutral 3 4" xfId="28402" xr:uid="{82457481-CFB0-4A7F-8530-58A24050261E}"/>
    <cellStyle name="Neutral 4" xfId="28403" xr:uid="{26574131-CE4F-4D10-9CFB-4292AE46A6DF}"/>
    <cellStyle name="Neutral 4 2" xfId="28404" xr:uid="{955BDBA9-E21B-4EDF-82E9-BFC6EBB94E63}"/>
    <cellStyle name="Neutral 5" xfId="28405" xr:uid="{724CEA59-EC68-479D-8AB7-4743F9B4054A}"/>
    <cellStyle name="Normal" xfId="0" builtinId="0"/>
    <cellStyle name="Normal - size 10" xfId="28406" xr:uid="{694AE3EA-38D7-410A-9ED3-A1DE8165A1D4}"/>
    <cellStyle name="Normal - size 10 2" xfId="28407" xr:uid="{44459A22-837B-408C-9AC8-8299F0637FCD}"/>
    <cellStyle name="Normal - size 10 3" xfId="28408" xr:uid="{7CF9D287-F7C2-4B60-A3B0-79A72CE68624}"/>
    <cellStyle name="Normal - size 10 3 2" xfId="28409" xr:uid="{961FBDB0-183B-4F11-8A93-A9F5BD8A7C36}"/>
    <cellStyle name="Normal - size 11" xfId="28410" xr:uid="{318DD1D0-42EC-4A8A-83A7-76530850385B}"/>
    <cellStyle name="Normal - size 11 2" xfId="28411" xr:uid="{CC824BC9-7D28-4CED-A035-CAE9B8C705BD}"/>
    <cellStyle name="Normal - size 11 2 2" xfId="28412" xr:uid="{69EDFD72-DDF3-433E-BA42-B37EC66E38F6}"/>
    <cellStyle name="Normal - size 11 3" xfId="28413" xr:uid="{08CD578C-A5FE-4582-94DA-351A9B3B828E}"/>
    <cellStyle name="Normal - size 11 4" xfId="28414" xr:uid="{2BD48229-ED0E-49F4-8C7C-8AAB606CE52F}"/>
    <cellStyle name="Normal - size 11 4 2" xfId="28415" xr:uid="{41E2284B-498B-4636-A934-EF76ED04752A}"/>
    <cellStyle name="Normal - size 8" xfId="28416" xr:uid="{C89388D8-3272-47BA-B88F-4957E384BE98}"/>
    <cellStyle name="Normal - size 8 2" xfId="28417" xr:uid="{C111B71B-D2AC-4C58-9477-7CA180DA4F58}"/>
    <cellStyle name="Normal - size 8 3" xfId="28418" xr:uid="{3E8FC54B-DAAD-46DB-B8BE-C72233361104}"/>
    <cellStyle name="Normal - size 8 3 2" xfId="28419" xr:uid="{A461950F-1785-4FC3-8204-5CBC79AEF08F}"/>
    <cellStyle name="Normal - size 9" xfId="28420" xr:uid="{781D3CBE-EE78-442E-AA54-EFBC27199116}"/>
    <cellStyle name="Normal - size 9 2" xfId="28421" xr:uid="{6310C1CA-E121-4261-95FA-3A740CF06DE9}"/>
    <cellStyle name="Normal - size 9 3" xfId="28422" xr:uid="{FCD695D9-4BD2-4924-AFDF-E5AAE08CCB7A}"/>
    <cellStyle name="Normal - size 9 3 2" xfId="28423" xr:uid="{F8971DE6-DBFB-4E87-90F2-9EC436747D61}"/>
    <cellStyle name="Normal - Style1" xfId="28424" xr:uid="{9FCDBE55-FBF4-40AA-802C-EDB453AE9071}"/>
    <cellStyle name="Normal 10" xfId="28425" xr:uid="{4C63F232-D227-41BA-AB60-B874849F1F4C}"/>
    <cellStyle name="Normal 10 2" xfId="28426" xr:uid="{91EC6824-B8B9-4B20-A154-DB7CADB024A0}"/>
    <cellStyle name="Normal 10 2 2" xfId="28427" xr:uid="{98FFE771-1524-4B44-A8DC-FA5EDC6401D1}"/>
    <cellStyle name="Normal 10 2 2 2" xfId="28428" xr:uid="{28127CD6-666B-4367-ACBC-7916E92AE22E}"/>
    <cellStyle name="Normal 10 2 2 2 2" xfId="28429" xr:uid="{83FC284F-2DA3-42C4-9696-196C6D65A63F}"/>
    <cellStyle name="Normal 10 2 2 3" xfId="28430" xr:uid="{1E99789F-ED73-40F8-ABC0-64BA0FC95B51}"/>
    <cellStyle name="Normal 10 2 2 3 2" xfId="28431" xr:uid="{6232409E-9771-42BA-9BB3-46CAB0D0367E}"/>
    <cellStyle name="Normal 10 2 2 4" xfId="28432" xr:uid="{49B5742A-B48E-40E3-833B-8B70B662C72F}"/>
    <cellStyle name="Normal 10 2 3" xfId="28433" xr:uid="{F68141FE-35E0-41FF-94B1-0166354A1256}"/>
    <cellStyle name="Normal 10 2 3 2" xfId="28434" xr:uid="{5BC57105-7748-4A96-B34D-9F7A1C293F34}"/>
    <cellStyle name="Normal 10 2 3 3" xfId="28435" xr:uid="{9A3680F9-0309-430D-B2F2-5C517D4B8A39}"/>
    <cellStyle name="Normal 10 2 4" xfId="28436" xr:uid="{763A7E27-D4DC-4643-9492-020542B205A3}"/>
    <cellStyle name="Normal 10 2 5" xfId="28437" xr:uid="{06CC77D5-52D3-4E0E-9CFF-84E746D2F53C}"/>
    <cellStyle name="Normal 10 2 5 2" xfId="28438" xr:uid="{BD83969E-D73B-4119-866E-247BF335FF79}"/>
    <cellStyle name="Normal 10 3" xfId="28439" xr:uid="{5C1CE8EB-AF8B-44E3-A49A-2C31E7BD3640}"/>
    <cellStyle name="Normal 10 3 2" xfId="28440" xr:uid="{420759D5-E251-4717-9F5F-B0DC70CFDAC6}"/>
    <cellStyle name="Normal 10 3 2 2" xfId="28441" xr:uid="{F24B1D83-7192-4F7A-AC71-2DF7CD4DB74B}"/>
    <cellStyle name="Normal 10 3 2 3" xfId="28442" xr:uid="{8319171A-3158-444D-BA73-C41701B670BB}"/>
    <cellStyle name="Normal 10 3 3" xfId="28443" xr:uid="{12D8D569-2DC6-4F84-A974-FEE59730E492}"/>
    <cellStyle name="Normal 10 3 3 2" xfId="28444" xr:uid="{C3E31035-F00A-434C-AAC1-51992CA40DDE}"/>
    <cellStyle name="Normal 10 3 4" xfId="28445" xr:uid="{4A81EA7E-D955-4B0B-A796-EAE6A5E8E845}"/>
    <cellStyle name="Normal 10 3 4 2" xfId="28446" xr:uid="{D9140B14-3152-4D6B-A40C-0CE2132ACCB4}"/>
    <cellStyle name="Normal 10 3 5" xfId="28447" xr:uid="{7197B1C1-88AB-420C-B2DF-3718BA571A15}"/>
    <cellStyle name="Normal 10 4" xfId="28448" xr:uid="{94ABAA54-4C92-451C-84BD-0984FCB6D8A7}"/>
    <cellStyle name="Normal 10 4 2" xfId="28449" xr:uid="{74D9A1F5-E7A6-4FA2-B04F-622105215E2B}"/>
    <cellStyle name="Normal 10 4 3" xfId="28450" xr:uid="{284BC2FF-B766-49EF-8F23-FFC63222F559}"/>
    <cellStyle name="Normal 10 5" xfId="28451" xr:uid="{90F23C36-8C28-4721-BB9B-41361FA0287B}"/>
    <cellStyle name="Normal 10 5 2" xfId="28452" xr:uid="{6CFFAF46-4579-4E0E-BEC0-6F758AFCB3F0}"/>
    <cellStyle name="Normal 10 6" xfId="28453" xr:uid="{EE2AD980-A68E-43E1-A0E3-1B310ED32082}"/>
    <cellStyle name="Normal 10 6 2" xfId="28454" xr:uid="{52FA40D8-AF22-4B8F-953D-8DF43F591710}"/>
    <cellStyle name="Normal 10 6 3" xfId="28455" xr:uid="{DAC19E42-74D2-4637-91F7-86D3989076CC}"/>
    <cellStyle name="Normal 10 7" xfId="28456" xr:uid="{157E54F0-3880-4917-A2C2-F1345B1D623B}"/>
    <cellStyle name="Normal 100" xfId="28457" xr:uid="{9B78ECC6-178F-4A48-A9D5-0A6CF400DB5E}"/>
    <cellStyle name="Normal 101" xfId="28458" xr:uid="{CA8D6A62-8148-446D-BCDB-9F637CA65918}"/>
    <cellStyle name="Normal 102" xfId="28459" xr:uid="{1C57E1D4-CCC9-4220-8874-0E7817E0B428}"/>
    <cellStyle name="Normal 103" xfId="28460" xr:uid="{35C66D1E-6BAD-4ED8-8FF9-381C2BB74762}"/>
    <cellStyle name="Normal 104" xfId="28461" xr:uid="{9639325C-510E-42A3-BAD8-3C23A7438D0D}"/>
    <cellStyle name="Normal 105" xfId="28462" xr:uid="{BDB11849-FA6B-46F9-8AC9-D5ADEA026679}"/>
    <cellStyle name="Normal 106" xfId="28463" xr:uid="{47F4BA85-F7FE-459D-991B-B6D6D7D369EE}"/>
    <cellStyle name="Normal 107" xfId="28464" xr:uid="{24A92975-D8C3-4B05-999C-85A854B4818B}"/>
    <cellStyle name="Normal 108" xfId="28465" xr:uid="{626733DA-0FE2-478A-8AF2-1A97142C35A7}"/>
    <cellStyle name="Normal 109" xfId="28466" xr:uid="{CD98E1C1-C3B8-4EC7-865F-BDFC3C596BDF}"/>
    <cellStyle name="Normal 11" xfId="28467" xr:uid="{0A1C43F2-C071-43FC-8324-7FBE95153287}"/>
    <cellStyle name="Normal 11 2" xfId="28468" xr:uid="{75C3605B-594C-4B60-B849-3EFE408FB1AA}"/>
    <cellStyle name="Normal 11 2 2" xfId="28469" xr:uid="{247EF43B-891D-4A1E-88A5-177AF4BE0955}"/>
    <cellStyle name="Normal 11 2 2 2" xfId="28470" xr:uid="{07D4689E-313F-485A-B314-B65810A6CE56}"/>
    <cellStyle name="Normal 11 2 2 2 2" xfId="28471" xr:uid="{6CCA6E2E-3524-4DAF-A2C9-3F37912AFEB2}"/>
    <cellStyle name="Normal 11 2 2 3" xfId="28472" xr:uid="{7B1F7339-F1F8-4BC0-A7EB-D7EF9A643D7B}"/>
    <cellStyle name="Normal 11 2 2 3 2" xfId="28473" xr:uid="{4D77EFAE-0E5C-4297-A6AD-982CD8B4501F}"/>
    <cellStyle name="Normal 11 2 2 4" xfId="28474" xr:uid="{CE5E511E-2817-485A-B5EE-5398499A5FBA}"/>
    <cellStyle name="Normal 11 2 3" xfId="28475" xr:uid="{DB47EB55-AF36-4908-AD8E-DDD110705726}"/>
    <cellStyle name="Normal 11 2 3 2" xfId="28476" xr:uid="{D2AF25AF-40C0-4E32-9768-229A0E4A6CE4}"/>
    <cellStyle name="Normal 11 2 3 3" xfId="28477" xr:uid="{A266BB00-E32F-4518-B4E7-2979B0C3E6D7}"/>
    <cellStyle name="Normal 11 2 4" xfId="28478" xr:uid="{1F658268-9D8D-4D7F-8EAC-3DAAEF286EA8}"/>
    <cellStyle name="Normal 11 2 5" xfId="28479" xr:uid="{AB411768-F125-486F-8B32-4DD3F1F2F3BE}"/>
    <cellStyle name="Normal 11 2 5 2" xfId="28480" xr:uid="{380DACE8-08F7-4754-A6DB-E550E0845BAD}"/>
    <cellStyle name="Normal 11 3" xfId="28481" xr:uid="{239523F5-DBF6-473C-90B7-5827401DD4A3}"/>
    <cellStyle name="Normal 11 3 2" xfId="28482" xr:uid="{76FE3D44-3DEE-49E6-B41B-949416DD368D}"/>
    <cellStyle name="Normal 11 3 2 2" xfId="28483" xr:uid="{D153BCD9-4B29-4F52-A0A4-F3BC54472902}"/>
    <cellStyle name="Normal 11 3 2 3" xfId="28484" xr:uid="{AE155BE3-20A6-4301-89AC-FF1CA02C2CFC}"/>
    <cellStyle name="Normal 11 3 3" xfId="28485" xr:uid="{2F67432F-A7E4-4B64-93AE-084AFD4F4B93}"/>
    <cellStyle name="Normal 11 3 3 2" xfId="28486" xr:uid="{23A9D9DF-2F1A-425B-B83B-4A65ECC225B0}"/>
    <cellStyle name="Normal 11 3 4" xfId="28487" xr:uid="{BDC49ABD-75E4-4153-823A-ACAD03A8883E}"/>
    <cellStyle name="Normal 11 3 4 2" xfId="28488" xr:uid="{D73B7C8C-3CA1-49E8-96CE-58B7ED7BE576}"/>
    <cellStyle name="Normal 11 3 5" xfId="28489" xr:uid="{4F92B79F-745B-43D7-A37E-A5F7152806D0}"/>
    <cellStyle name="Normal 11 4" xfId="28490" xr:uid="{1246ABE1-80F0-4CFE-B6C9-E0F71623C8D7}"/>
    <cellStyle name="Normal 11 4 2" xfId="28491" xr:uid="{62047755-982E-45AF-9498-FC252B02A018}"/>
    <cellStyle name="Normal 11 4 3" xfId="28492" xr:uid="{9A5A870B-F587-4959-99BC-4C4AD1028CCD}"/>
    <cellStyle name="Normal 11 5" xfId="28493" xr:uid="{F3231C83-B810-4EA7-83CC-B5B8BE337C52}"/>
    <cellStyle name="Normal 11 5 2" xfId="28494" xr:uid="{676613B3-650F-437C-91CC-CBE5863F3F72}"/>
    <cellStyle name="Normal 11 6" xfId="28495" xr:uid="{79DE717B-FF4F-4BAF-81A2-53250C2E999C}"/>
    <cellStyle name="Normal 11 7" xfId="28496" xr:uid="{0C099B34-64F9-42E1-AFC0-85102BCCA695}"/>
    <cellStyle name="Normal 11 8" xfId="28497" xr:uid="{28541140-67CC-4491-B425-AED34FD121F6}"/>
    <cellStyle name="Normal 110" xfId="28498" xr:uid="{717D6506-B5FD-4412-9941-09A967F9AC86}"/>
    <cellStyle name="Normal 111" xfId="28499" xr:uid="{5E899CBE-2EB0-4488-A2A4-D8196CEA9D8D}"/>
    <cellStyle name="Normal 112" xfId="28500" xr:uid="{BCCD17DA-EFB2-41A2-80CD-A475D9218191}"/>
    <cellStyle name="Normal 113" xfId="28501" xr:uid="{A830250D-AE33-4E1A-BB6E-D6AF48AFC6E2}"/>
    <cellStyle name="Normal 114" xfId="28502" xr:uid="{2221EFFD-2EB7-4623-A439-28BB75FCE9DF}"/>
    <cellStyle name="Normal 115" xfId="28503" xr:uid="{0D97C0CB-7826-42C9-8E33-DB6527093FB3}"/>
    <cellStyle name="Normal 116" xfId="37148" xr:uid="{EF395F2E-707C-49E7-A2E4-1F33D1FA9631}"/>
    <cellStyle name="Normal 117" xfId="37162" xr:uid="{E630248E-7570-4280-8A9D-F37B4D4E8616}"/>
    <cellStyle name="Normal 118" xfId="37167" xr:uid="{5E79598E-554F-4D07-8B8E-FF520CACEB35}"/>
    <cellStyle name="Normal 119" xfId="37174" xr:uid="{860BDF45-E245-48D9-8E52-57DE6AFB777A}"/>
    <cellStyle name="Normal 12" xfId="28504" xr:uid="{5AA07B4E-D477-451A-A7A1-9EBB055A3830}"/>
    <cellStyle name="Normal 12 10" xfId="28505" xr:uid="{9911128A-532C-4165-AAD9-C207DA7F966A}"/>
    <cellStyle name="Normal 12 10 2" xfId="28506" xr:uid="{07E8E108-D1F6-46B2-A1FE-9C5049FE3C9D}"/>
    <cellStyle name="Normal 12 11" xfId="28507" xr:uid="{769B72BF-1955-46F3-8DEA-FCE5BE118651}"/>
    <cellStyle name="Normal 12 11 2" xfId="28508" xr:uid="{CC0B7FAF-FEAE-4CB6-AA38-008E1F731547}"/>
    <cellStyle name="Normal 12 12" xfId="28509" xr:uid="{F84DB2AF-A612-47CB-8597-B00F433764A6}"/>
    <cellStyle name="Normal 12 12 2" xfId="28510" xr:uid="{6BA4CF72-1A70-4CD4-B22F-7F1D355C7FA3}"/>
    <cellStyle name="Normal 12 13" xfId="28511" xr:uid="{B82C8BFC-FE10-4864-892F-3F7C4F0620FB}"/>
    <cellStyle name="Normal 12 13 2" xfId="28512" xr:uid="{7D891679-E0FE-4264-8AAD-39D80CA2FF35}"/>
    <cellStyle name="Normal 12 13 3" xfId="28513" xr:uid="{F14A627B-B992-41FA-80D4-B316C0930704}"/>
    <cellStyle name="Normal 12 14" xfId="28514" xr:uid="{3CB3E9F3-4A27-489F-9D32-D3D3D7AEA7EC}"/>
    <cellStyle name="Normal 12 15" xfId="28515" xr:uid="{22584958-FB83-4738-95F8-8894C18A92DA}"/>
    <cellStyle name="Normal 12 2" xfId="28516" xr:uid="{B8505AC2-1ED3-47F3-BEA0-4EFFB93EDA05}"/>
    <cellStyle name="Normal 12 2 10" xfId="28517" xr:uid="{D8D1BD6C-E20C-478E-8716-8B1FCF059802}"/>
    <cellStyle name="Normal 12 2 2" xfId="28518" xr:uid="{00C8B3E6-EFFE-4027-AB90-81E9302E6DBF}"/>
    <cellStyle name="Normal 12 2 2 2" xfId="28519" xr:uid="{BB29B513-F1D7-4206-9D36-64F082A82F00}"/>
    <cellStyle name="Normal 12 2 2 2 2" xfId="28520" xr:uid="{2B64E216-6149-44AA-9DCE-6C10B8F061D4}"/>
    <cellStyle name="Normal 12 2 2 2 2 2" xfId="28521" xr:uid="{FD129DD0-31A1-4290-9B72-43A68F3509D6}"/>
    <cellStyle name="Normal 12 2 2 2 3" xfId="28522" xr:uid="{54C9B51B-3135-48F4-A163-A6AA50993249}"/>
    <cellStyle name="Normal 12 2 2 2 3 2" xfId="28523" xr:uid="{C25D86DB-D1F0-4E11-82FE-1BD12EDA1A28}"/>
    <cellStyle name="Normal 12 2 2 2 4" xfId="28524" xr:uid="{5B40995E-DD4E-405D-8D86-596BD023D0B9}"/>
    <cellStyle name="Normal 12 2 2 3" xfId="28525" xr:uid="{37EC0686-1B34-4455-9A11-51A43550CF75}"/>
    <cellStyle name="Normal 12 2 2 3 2" xfId="28526" xr:uid="{05926801-C491-4AE1-BA64-8649C7BCE459}"/>
    <cellStyle name="Normal 12 2 2 4" xfId="28527" xr:uid="{EA52D3E1-B524-4070-8800-1D61FE98569A}"/>
    <cellStyle name="Normal 12 2 2 4 2" xfId="28528" xr:uid="{692AD86A-87C5-456D-88AC-77605C45965D}"/>
    <cellStyle name="Normal 12 2 2 5" xfId="28529" xr:uid="{ABA62617-388C-473E-8BBD-C17F434616A2}"/>
    <cellStyle name="Normal 12 2 2 5 2" xfId="28530" xr:uid="{8F176A79-5656-4A27-94CC-18914E20F33E}"/>
    <cellStyle name="Normal 12 2 2 6" xfId="28531" xr:uid="{AE6ECE87-B2F5-49C3-9FFE-312D8D0785EA}"/>
    <cellStyle name="Normal 12 2 2 6 2" xfId="28532" xr:uid="{4BE71678-C319-47F8-B34D-2FCFCCB7EE77}"/>
    <cellStyle name="Normal 12 2 2 7" xfId="28533" xr:uid="{CF4D0BBE-E219-42C4-853A-60C44CA36DFE}"/>
    <cellStyle name="Normal 12 2 2 7 2" xfId="28534" xr:uid="{A169A1BD-BF67-4372-A290-46904851DE37}"/>
    <cellStyle name="Normal 12 2 2 8" xfId="28535" xr:uid="{891F62A7-003A-4385-BB94-284F189A7389}"/>
    <cellStyle name="Normal 12 2 3" xfId="28536" xr:uid="{1CD4AC6A-3410-4105-B8D2-F06B4C1C5795}"/>
    <cellStyle name="Normal 12 2 3 2" xfId="28537" xr:uid="{373AD84E-CEAC-4C28-B8A0-C1B9048EBE20}"/>
    <cellStyle name="Normal 12 2 3 2 2" xfId="28538" xr:uid="{4878CD72-CC83-438C-921A-56DEA368AB06}"/>
    <cellStyle name="Normal 12 2 3 2 2 2" xfId="28539" xr:uid="{E2B89D7A-5EED-4C36-924E-45B38AA1D2FD}"/>
    <cellStyle name="Normal 12 2 3 2 3" xfId="28540" xr:uid="{2E27F0A7-5C95-498A-8B22-4794D442D6C4}"/>
    <cellStyle name="Normal 12 2 3 2 3 2" xfId="28541" xr:uid="{F8A933B0-2EA7-4678-BEFB-EEF596A0A878}"/>
    <cellStyle name="Normal 12 2 3 2 4" xfId="28542" xr:uid="{45F5EC57-67BC-4A6D-B504-838B68C8F75A}"/>
    <cellStyle name="Normal 12 2 3 3" xfId="28543" xr:uid="{F752A278-5808-453A-B12F-ECFEF0539BD9}"/>
    <cellStyle name="Normal 12 2 3 3 2" xfId="28544" xr:uid="{91A7D151-16DB-430A-ADF3-60026911C429}"/>
    <cellStyle name="Normal 12 2 3 4" xfId="28545" xr:uid="{D804DCFA-04BE-4B86-80B4-8735C2442012}"/>
    <cellStyle name="Normal 12 2 3 4 2" xfId="28546" xr:uid="{2F3DE41B-3A06-4209-A721-A9DC851CE5EC}"/>
    <cellStyle name="Normal 12 2 3 5" xfId="28547" xr:uid="{D263F678-8CDE-43DC-913C-8B59AD0AFDF3}"/>
    <cellStyle name="Normal 12 2 3 5 2" xfId="28548" xr:uid="{9AC477F6-0EC0-4ADC-AB7D-24CB728FB1A8}"/>
    <cellStyle name="Normal 12 2 3 6" xfId="28549" xr:uid="{EB4E1311-88BE-4BE8-943C-1AB78632D2B2}"/>
    <cellStyle name="Normal 12 2 3 6 2" xfId="28550" xr:uid="{2557C704-CF21-4F5C-BDF8-03C19F0DD017}"/>
    <cellStyle name="Normal 12 2 3 7" xfId="28551" xr:uid="{AD290EF6-CF77-41D0-B079-E6AB2F7DC906}"/>
    <cellStyle name="Normal 12 2 3 7 2" xfId="28552" xr:uid="{7CD0BD98-358D-4311-8930-B0B351105CC9}"/>
    <cellStyle name="Normal 12 2 3 8" xfId="28553" xr:uid="{562D65A4-2352-4CF1-8126-6B119B33785C}"/>
    <cellStyle name="Normal 12 2 4" xfId="28554" xr:uid="{F4A2D21D-75B5-425D-A7E5-BCD4CBAFCBDA}"/>
    <cellStyle name="Normal 12 2 4 2" xfId="28555" xr:uid="{063DFFDF-1C76-4F64-B088-B1FDE3700EE7}"/>
    <cellStyle name="Normal 12 2 4 2 2" xfId="28556" xr:uid="{2A5B1045-40E7-4970-A8F9-AB2D60310CFD}"/>
    <cellStyle name="Normal 12 2 4 3" xfId="28557" xr:uid="{F3B70549-B89F-40E8-9CE1-E8DF280605F9}"/>
    <cellStyle name="Normal 12 2 4 3 2" xfId="28558" xr:uid="{6328BD5B-5794-47EE-8159-EE3B0CEBE7A2}"/>
    <cellStyle name="Normal 12 2 4 4" xfId="28559" xr:uid="{C68E2853-C8A0-4EC6-9465-243A8A034123}"/>
    <cellStyle name="Normal 12 2 5" xfId="28560" xr:uid="{B725204B-8926-43DE-B480-AFF7DCAC901B}"/>
    <cellStyle name="Normal 12 2 5 2" xfId="28561" xr:uid="{BE87F162-6EF6-45FB-9E64-431677B8741D}"/>
    <cellStyle name="Normal 12 2 6" xfId="28562" xr:uid="{2EA5FD44-0C44-4433-9F15-82F3D2D203F4}"/>
    <cellStyle name="Normal 12 2 6 2" xfId="28563" xr:uid="{200B1763-D061-4287-9DE9-BB0CC1389DB8}"/>
    <cellStyle name="Normal 12 2 7" xfId="28564" xr:uid="{594603BC-3AE3-4B97-A116-63BA1558E91C}"/>
    <cellStyle name="Normal 12 2 7 2" xfId="28565" xr:uid="{546B8694-A6E3-4FA2-98C9-25ED6491A51F}"/>
    <cellStyle name="Normal 12 2 8" xfId="28566" xr:uid="{DB03707F-D14F-43C5-B364-36444AEDC4D0}"/>
    <cellStyle name="Normal 12 2 9" xfId="28567" xr:uid="{6DDDEB8E-3FDD-44D2-B327-6227A68EB654}"/>
    <cellStyle name="Normal 12 2 9 2" xfId="28568" xr:uid="{BC542E37-5A18-4F24-A21C-03211500685D}"/>
    <cellStyle name="Normal 12 3" xfId="28569" xr:uid="{E17A0B22-2AFE-4A20-8A35-7040BFE602F4}"/>
    <cellStyle name="Normal 12 3 10" xfId="28570" xr:uid="{7A483EE8-E325-49D7-9014-56B38B353113}"/>
    <cellStyle name="Normal 12 3 11" xfId="28571" xr:uid="{EF6A2754-DC57-4B50-81BF-D12DABE245DE}"/>
    <cellStyle name="Normal 12 3 2" xfId="28572" xr:uid="{721A99AC-ECBF-4535-B334-52469F778F9C}"/>
    <cellStyle name="Normal 12 3 2 2" xfId="28573" xr:uid="{825AF7D6-83F7-406F-B533-99A773C7183D}"/>
    <cellStyle name="Normal 12 3 2 2 2" xfId="28574" xr:uid="{AAFEA470-9B31-4689-B781-900D080E395B}"/>
    <cellStyle name="Normal 12 3 2 2 2 2" xfId="28575" xr:uid="{60409685-14D8-4830-9009-82921A46990A}"/>
    <cellStyle name="Normal 12 3 2 2 3" xfId="28576" xr:uid="{9D7A22AC-55C9-417C-9824-ACCCA9A4F16E}"/>
    <cellStyle name="Normal 12 3 2 2 3 2" xfId="28577" xr:uid="{71DE2C5F-0D76-4691-B583-B6F6D11D9DC5}"/>
    <cellStyle name="Normal 12 3 2 2 4" xfId="28578" xr:uid="{BA9BC2BE-6606-499F-851F-634F3C93B0BC}"/>
    <cellStyle name="Normal 12 3 2 3" xfId="28579" xr:uid="{A42E6C0E-C320-4904-99FB-6CC534DD58AC}"/>
    <cellStyle name="Normal 12 3 2 3 2" xfId="28580" xr:uid="{86507247-B1F4-42BA-9D56-119E44D33DCD}"/>
    <cellStyle name="Normal 12 3 2 4" xfId="28581" xr:uid="{FC8DE5F0-AC8D-4B6D-A84A-4FD4A90273ED}"/>
    <cellStyle name="Normal 12 3 2 4 2" xfId="28582" xr:uid="{2A60DC72-C3B0-43A9-B4EE-7D39126C4036}"/>
    <cellStyle name="Normal 12 3 2 5" xfId="28583" xr:uid="{30503F50-74BA-445F-BB19-CE48018D1BF9}"/>
    <cellStyle name="Normal 12 3 2 5 2" xfId="28584" xr:uid="{31B2269A-A35E-4614-BDC2-97EFE9C169A8}"/>
    <cellStyle name="Normal 12 3 2 6" xfId="28585" xr:uid="{56DD27BA-A519-4D3D-81E6-E5786BA64486}"/>
    <cellStyle name="Normal 12 3 2 6 2" xfId="28586" xr:uid="{B2942078-5E47-48C2-924C-C2768BEA5E7C}"/>
    <cellStyle name="Normal 12 3 2 7" xfId="28587" xr:uid="{A65D6C78-A00E-4506-A623-CC9A21D9D140}"/>
    <cellStyle name="Normal 12 3 2 7 2" xfId="28588" xr:uid="{AB937760-1A7C-402F-A1C1-185554F4D847}"/>
    <cellStyle name="Normal 12 3 2 8" xfId="28589" xr:uid="{17E274B0-C453-4834-92BF-F9BB7FD45E55}"/>
    <cellStyle name="Normal 12 3 3" xfId="28590" xr:uid="{E3733A12-1B37-4C8A-8F74-ABA7F082E36F}"/>
    <cellStyle name="Normal 12 3 3 2" xfId="28591" xr:uid="{C96616F7-F546-4AA5-B60B-4CEA129479ED}"/>
    <cellStyle name="Normal 12 3 3 2 2" xfId="28592" xr:uid="{949FE42E-9F77-43BB-9B24-B6A4C50CFF42}"/>
    <cellStyle name="Normal 12 3 3 2 2 2" xfId="28593" xr:uid="{EF0BEC38-ACB6-45BB-9637-5E4898344614}"/>
    <cellStyle name="Normal 12 3 3 2 3" xfId="28594" xr:uid="{214DF8BF-B04A-4BB5-B965-8EC174BD1D4E}"/>
    <cellStyle name="Normal 12 3 3 2 3 2" xfId="28595" xr:uid="{ED25115B-F6FD-4A4E-B1EE-105B016E8E57}"/>
    <cellStyle name="Normal 12 3 3 2 4" xfId="28596" xr:uid="{EB780CC6-2BB9-4174-B5C2-3EDC35934A5F}"/>
    <cellStyle name="Normal 12 3 3 3" xfId="28597" xr:uid="{5F968980-F3DD-4AE7-A510-3A559309A375}"/>
    <cellStyle name="Normal 12 3 3 3 2" xfId="28598" xr:uid="{F5C547DB-36B6-41AB-BE09-C3346B70DD9B}"/>
    <cellStyle name="Normal 12 3 3 4" xfId="28599" xr:uid="{4E7E5FAF-195C-43E5-9DD1-6FF528530624}"/>
    <cellStyle name="Normal 12 3 3 4 2" xfId="28600" xr:uid="{064348A8-5458-42C9-92F0-5146FE773D5C}"/>
    <cellStyle name="Normal 12 3 3 5" xfId="28601" xr:uid="{6B3C8663-995F-4C6D-847A-589E5B6D101F}"/>
    <cellStyle name="Normal 12 3 3 5 2" xfId="28602" xr:uid="{98B2D9A3-F906-4DC8-82BD-343DF992C75B}"/>
    <cellStyle name="Normal 12 3 3 6" xfId="28603" xr:uid="{C56DFB5B-AF0F-4D18-98A7-6E9639BC0A60}"/>
    <cellStyle name="Normal 12 3 4" xfId="28604" xr:uid="{2B250AC6-748E-4F00-9F54-FB5CABACE4D3}"/>
    <cellStyle name="Normal 12 3 4 2" xfId="28605" xr:uid="{C7A88B77-5898-42FD-96B3-A9F77AA1119F}"/>
    <cellStyle name="Normal 12 3 4 2 2" xfId="28606" xr:uid="{1EE87ACC-3ABF-4A44-AEF4-66B83CB0BDD3}"/>
    <cellStyle name="Normal 12 3 4 3" xfId="28607" xr:uid="{DB049853-CB0A-4D52-8E75-01707DCD30B6}"/>
    <cellStyle name="Normal 12 3 4 3 2" xfId="28608" xr:uid="{046A2212-D324-4BB6-98CA-6D02A725D9EC}"/>
    <cellStyle name="Normal 12 3 4 4" xfId="28609" xr:uid="{DC98BC0B-D265-457B-BEE9-9D00CFD9EA00}"/>
    <cellStyle name="Normal 12 3 5" xfId="28610" xr:uid="{D2671845-7E8F-4A71-B9B7-D4E24D8718EC}"/>
    <cellStyle name="Normal 12 3 5 2" xfId="28611" xr:uid="{DD820F8F-D1E4-41EA-A4E0-00D12CEB5D32}"/>
    <cellStyle name="Normal 12 3 6" xfId="28612" xr:uid="{0EEF974F-6D9A-4369-B5DC-82D1EE9A59C2}"/>
    <cellStyle name="Normal 12 3 6 2" xfId="28613" xr:uid="{F35C30BB-AC2A-472E-B933-9E76E037E8CC}"/>
    <cellStyle name="Normal 12 3 7" xfId="28614" xr:uid="{88353A21-9EEF-4572-8998-B5DD11D23228}"/>
    <cellStyle name="Normal 12 3 7 2" xfId="28615" xr:uid="{7FBFFB9C-B778-4786-BACC-26A56EDEC331}"/>
    <cellStyle name="Normal 12 3 8" xfId="28616" xr:uid="{08D2CD53-0F4F-4D60-8648-86088CC29813}"/>
    <cellStyle name="Normal 12 3 8 2" xfId="28617" xr:uid="{5369A8EC-B2BB-47C4-9C30-4837503FA031}"/>
    <cellStyle name="Normal 12 3 9" xfId="28618" xr:uid="{C7FF8D22-3626-4878-81F4-7989DBE2ED67}"/>
    <cellStyle name="Normal 12 3 9 2" xfId="28619" xr:uid="{5B5A0595-F2CE-4BB3-BECC-6BD99789F375}"/>
    <cellStyle name="Normal 12 4" xfId="28620" xr:uid="{8658D809-561B-4D3A-911B-A0DEE4F427A1}"/>
    <cellStyle name="Normal 12 4 10" xfId="28621" xr:uid="{414855C5-A776-426A-84B5-C363BBB517AF}"/>
    <cellStyle name="Normal 12 4 11" xfId="28622" xr:uid="{68240511-22E0-45AC-9DD8-C0F45DC586BB}"/>
    <cellStyle name="Normal 12 4 2" xfId="28623" xr:uid="{19FED2DA-B331-44AC-9CB5-D02BDAFA6C21}"/>
    <cellStyle name="Normal 12 4 2 2" xfId="28624" xr:uid="{77E4F569-C070-4DEB-BB20-28E63DC1E73D}"/>
    <cellStyle name="Normal 12 4 2 2 2" xfId="28625" xr:uid="{1343167F-E19F-4E7B-9B1C-DB8631357588}"/>
    <cellStyle name="Normal 12 4 2 2 2 2" xfId="28626" xr:uid="{9308588B-E792-4764-8DEA-8B315BB667DB}"/>
    <cellStyle name="Normal 12 4 2 2 3" xfId="28627" xr:uid="{CCB13902-1EFC-4881-A3B0-47B8BE41BD9A}"/>
    <cellStyle name="Normal 12 4 2 2 3 2" xfId="28628" xr:uid="{0957102B-570F-4487-AB67-C99A0D0BBF7D}"/>
    <cellStyle name="Normal 12 4 2 2 4" xfId="28629" xr:uid="{0AD90695-BC7A-40B1-BBAE-8D78556D68B8}"/>
    <cellStyle name="Normal 12 4 2 3" xfId="28630" xr:uid="{5DA2C12D-145D-4A98-A88E-8386A7380072}"/>
    <cellStyle name="Normal 12 4 2 3 2" xfId="28631" xr:uid="{C095471B-0A8B-4261-82CB-46A4BA20714B}"/>
    <cellStyle name="Normal 12 4 2 4" xfId="28632" xr:uid="{E2A3FDEF-5E81-4902-BFB1-262978605FBB}"/>
    <cellStyle name="Normal 12 4 2 4 2" xfId="28633" xr:uid="{70B3599A-CDF1-45C4-A589-00254840F201}"/>
    <cellStyle name="Normal 12 4 2 5" xfId="28634" xr:uid="{8D5DBDC6-4B4E-4940-9B24-759BB0E5FAC9}"/>
    <cellStyle name="Normal 12 4 2 5 2" xfId="28635" xr:uid="{D9B0D098-24B8-4974-AD52-EEA3E5F582C5}"/>
    <cellStyle name="Normal 12 4 2 6" xfId="28636" xr:uid="{A9EF829A-609C-4866-A35D-C7EF87919DF3}"/>
    <cellStyle name="Normal 12 4 3" xfId="28637" xr:uid="{C790D77E-7A40-42F6-8F27-0E6F79E8047D}"/>
    <cellStyle name="Normal 12 4 3 2" xfId="28638" xr:uid="{75AA417F-5FBD-4072-A692-A1ACF41D7D10}"/>
    <cellStyle name="Normal 12 4 3 2 2" xfId="28639" xr:uid="{4A5F4F7E-0A6F-49E8-8FFF-8E11F24247F3}"/>
    <cellStyle name="Normal 12 4 3 2 2 2" xfId="28640" xr:uid="{D20F613D-9BFC-46B9-AD80-08FC5AF8AA93}"/>
    <cellStyle name="Normal 12 4 3 2 3" xfId="28641" xr:uid="{ABF20536-6EDD-4A50-9291-61F431BF9A3F}"/>
    <cellStyle name="Normal 12 4 3 2 3 2" xfId="28642" xr:uid="{07B0B2BF-D060-4518-86A1-8C64B04C52B4}"/>
    <cellStyle name="Normal 12 4 3 2 4" xfId="28643" xr:uid="{6C214950-1E68-4CBE-A440-6F8D7704C9B5}"/>
    <cellStyle name="Normal 12 4 3 3" xfId="28644" xr:uid="{9589FED1-7C89-4B14-B618-2F43383B07D3}"/>
    <cellStyle name="Normal 12 4 3 3 2" xfId="28645" xr:uid="{9215FF60-883C-4EA0-8E99-BCCD46C257B5}"/>
    <cellStyle name="Normal 12 4 3 4" xfId="28646" xr:uid="{75ADDC5B-BC9D-4F00-A0BE-6F42E8EF5D14}"/>
    <cellStyle name="Normal 12 4 3 4 2" xfId="28647" xr:uid="{4E3BFB04-C8F9-49BC-B8B5-84AD5D9F3846}"/>
    <cellStyle name="Normal 12 4 3 5" xfId="28648" xr:uid="{1481DBB5-ACCD-4F5E-9C3E-6E68AE815C01}"/>
    <cellStyle name="Normal 12 4 3 5 2" xfId="28649" xr:uid="{03081FDD-6BC9-47BD-A1E7-6D4110170BFC}"/>
    <cellStyle name="Normal 12 4 3 6" xfId="28650" xr:uid="{C7D98CF7-4E2C-454A-9F3B-85079B4D7942}"/>
    <cellStyle name="Normal 12 4 4" xfId="28651" xr:uid="{8AF76660-7ADC-4DB7-AEF0-4F0D154484E2}"/>
    <cellStyle name="Normal 12 4 4 2" xfId="28652" xr:uid="{D3C25CD3-7FBD-4E51-B701-FAB82559B3C2}"/>
    <cellStyle name="Normal 12 4 4 2 2" xfId="28653" xr:uid="{D685029B-576E-4745-9687-495C9330E193}"/>
    <cellStyle name="Normal 12 4 4 3" xfId="28654" xr:uid="{18703336-F8F4-446E-9B83-CA69945D0B7F}"/>
    <cellStyle name="Normal 12 4 4 3 2" xfId="28655" xr:uid="{1F041DA6-0CB5-4F80-8E07-96C52D1A3770}"/>
    <cellStyle name="Normal 12 4 4 4" xfId="28656" xr:uid="{E15382FB-76B7-4C25-80E0-4A64D1B4940B}"/>
    <cellStyle name="Normal 12 4 5" xfId="28657" xr:uid="{73212B8C-7BCC-4F8E-9BF8-805349D88471}"/>
    <cellStyle name="Normal 12 4 5 2" xfId="28658" xr:uid="{F093D96F-70B7-418E-910E-E5E22E52DB03}"/>
    <cellStyle name="Normal 12 4 6" xfId="28659" xr:uid="{9C7A54F1-152C-45CB-A598-6FA9F3C42726}"/>
    <cellStyle name="Normal 12 4 6 2" xfId="28660" xr:uid="{37550FA5-109B-4E91-BAC2-0EC0599E9F8A}"/>
    <cellStyle name="Normal 12 4 7" xfId="28661" xr:uid="{070FE367-A0FC-4CCD-883E-7CF09D9A1DF5}"/>
    <cellStyle name="Normal 12 4 7 2" xfId="28662" xr:uid="{AF268BB4-152C-4F51-9E3B-D95CEEA83C20}"/>
    <cellStyle name="Normal 12 4 8" xfId="28663" xr:uid="{E6DA8BC5-3E7E-418C-9575-BB9E5FF6B467}"/>
    <cellStyle name="Normal 12 4 8 2" xfId="28664" xr:uid="{8FC253DA-5ED2-4EF8-B219-84BDF8CC1744}"/>
    <cellStyle name="Normal 12 4 9" xfId="28665" xr:uid="{1A8F08BA-40FE-46C5-A9BE-A77438B9B8B0}"/>
    <cellStyle name="Normal 12 4 9 2" xfId="28666" xr:uid="{B886254B-D8A1-4243-A653-5A64E4C15661}"/>
    <cellStyle name="Normal 12 5" xfId="28667" xr:uid="{79DE7D40-FBA2-48DD-AD68-518CF523DF09}"/>
    <cellStyle name="Normal 12 5 2" xfId="28668" xr:uid="{48E8E884-B5CE-4A42-A324-A2B19007DE19}"/>
    <cellStyle name="Normal 12 5 2 2" xfId="28669" xr:uid="{C0AA68E3-4532-46F5-89DB-0128E352F5C2}"/>
    <cellStyle name="Normal 12 5 2 2 2" xfId="28670" xr:uid="{AC962848-4669-4645-BF11-947AF679AD74}"/>
    <cellStyle name="Normal 12 5 2 3" xfId="28671" xr:uid="{1E00A458-1953-4877-B208-607737F4B5DF}"/>
    <cellStyle name="Normal 12 5 2 3 2" xfId="28672" xr:uid="{A7683E74-37CA-4868-A905-170A523622EC}"/>
    <cellStyle name="Normal 12 5 2 4" xfId="28673" xr:uid="{4AEC0B0B-6043-46D7-A740-FB156C500544}"/>
    <cellStyle name="Normal 12 5 3" xfId="28674" xr:uid="{DAC63A48-25BF-47A2-B60C-74EE7CB70F04}"/>
    <cellStyle name="Normal 12 5 3 2" xfId="28675" xr:uid="{8820DAA9-909C-4F98-A495-ADDF8D7AB98D}"/>
    <cellStyle name="Normal 12 5 4" xfId="28676" xr:uid="{E4F87471-D367-4510-9F32-8203EE2727D7}"/>
    <cellStyle name="Normal 12 5 4 2" xfId="28677" xr:uid="{886DD6C0-9BDA-4C84-AB5B-AF40DB80E434}"/>
    <cellStyle name="Normal 12 5 5" xfId="28678" xr:uid="{EE02176E-830B-4F5F-B45E-897D21973549}"/>
    <cellStyle name="Normal 12 5 5 2" xfId="28679" xr:uid="{0529CA42-06A2-45B0-901D-A723754E3514}"/>
    <cellStyle name="Normal 12 5 6" xfId="28680" xr:uid="{703531A2-96E6-4063-B504-4B5E173BEFD8}"/>
    <cellStyle name="Normal 12 5 6 2" xfId="28681" xr:uid="{0831265F-F240-46BB-AE10-6B4C0DC418F9}"/>
    <cellStyle name="Normal 12 5 7" xfId="28682" xr:uid="{5BC4F477-967B-4037-80D0-EE1A87DCBB92}"/>
    <cellStyle name="Normal 12 5 8" xfId="28683" xr:uid="{370BA40A-F928-4D93-93C1-3FC52905FBB4}"/>
    <cellStyle name="Normal 12 6" xfId="28684" xr:uid="{581D460B-690F-4EE9-8C82-BF0371686D61}"/>
    <cellStyle name="Normal 12 6 2" xfId="28685" xr:uid="{03F2DA32-7D7A-4BED-8435-CE0F234AE36E}"/>
    <cellStyle name="Normal 12 6 2 2" xfId="28686" xr:uid="{FBBE8D46-8670-4EF9-AC68-16FEE1385E11}"/>
    <cellStyle name="Normal 12 6 2 2 2" xfId="28687" xr:uid="{00A8BFDF-28E6-4FBE-921A-8EE4F8E7DD91}"/>
    <cellStyle name="Normal 12 6 2 3" xfId="28688" xr:uid="{B052FDB5-6F85-4799-8738-0F76FCC78C80}"/>
    <cellStyle name="Normal 12 6 2 3 2" xfId="28689" xr:uid="{46388D89-2D5A-40C7-9665-60038543C7F4}"/>
    <cellStyle name="Normal 12 6 2 4" xfId="28690" xr:uid="{1B09C80F-8AF3-4D53-8CD2-0B0791959A53}"/>
    <cellStyle name="Normal 12 6 3" xfId="28691" xr:uid="{429545A9-8AC4-4FEF-A458-6357E3539251}"/>
    <cellStyle name="Normal 12 6 3 2" xfId="28692" xr:uid="{105CB219-52AF-4E8A-B980-CD0ABDF56CAB}"/>
    <cellStyle name="Normal 12 6 4" xfId="28693" xr:uid="{E3784D80-FBDF-466E-A007-C95DCD9AC318}"/>
    <cellStyle name="Normal 12 6 4 2" xfId="28694" xr:uid="{94FB68A2-C8EB-4370-B049-FA3A33B6F8A6}"/>
    <cellStyle name="Normal 12 6 5" xfId="28695" xr:uid="{38CD5473-2DAC-401B-AC34-C78A46D65551}"/>
    <cellStyle name="Normal 12 6 5 2" xfId="28696" xr:uid="{F35257B7-3E93-4F25-AA31-7DE69CB837B6}"/>
    <cellStyle name="Normal 12 6 6" xfId="28697" xr:uid="{66BB5EC3-4CD2-47EC-B11F-8714DACF91C8}"/>
    <cellStyle name="Normal 12 7" xfId="28698" xr:uid="{A180FE64-1B50-436C-9200-2E760DCD67D8}"/>
    <cellStyle name="Normal 12 7 2" xfId="28699" xr:uid="{B2CBC791-3D56-4E61-B803-A1DDB43FABED}"/>
    <cellStyle name="Normal 12 7 2 2" xfId="28700" xr:uid="{3183DC15-B9BA-4E66-9388-05C5D26F8930}"/>
    <cellStyle name="Normal 12 7 3" xfId="28701" xr:uid="{6538FCE0-9F4A-4CD9-929A-FA47391E98E0}"/>
    <cellStyle name="Normal 12 7 3 2" xfId="28702" xr:uid="{0EE629D3-2922-4312-8579-54205AE4D094}"/>
    <cellStyle name="Normal 12 7 4" xfId="28703" xr:uid="{D8DADE20-B680-4537-B6DF-07A0D40BC855}"/>
    <cellStyle name="Normal 12 8" xfId="28704" xr:uid="{9CB29180-0471-476D-B4A4-C21A9DABD236}"/>
    <cellStyle name="Normal 12 8 2" xfId="28705" xr:uid="{15E0E96D-D9EC-410B-B660-A4053CFAFC06}"/>
    <cellStyle name="Normal 12 9" xfId="28706" xr:uid="{266E6CFA-5981-4474-99F3-5A97A55ACA56}"/>
    <cellStyle name="Normal 12 9 2" xfId="28707" xr:uid="{0107F425-9E0C-437A-8227-6268695C7953}"/>
    <cellStyle name="Normal 120" xfId="37170" xr:uid="{FE343732-CC8D-4A36-987D-BA5FF6CDEA67}"/>
    <cellStyle name="Normal 121" xfId="37168" xr:uid="{D0F70791-45C8-4673-8646-EAA945142853}"/>
    <cellStyle name="Normal 13" xfId="28708" xr:uid="{1BD38D40-4F42-4F85-BB57-504FC0492491}"/>
    <cellStyle name="Normal 13 10" xfId="28709" xr:uid="{35015C2E-E4A4-461A-9DBE-C93E9A0F51AE}"/>
    <cellStyle name="Normal 13 11" xfId="28710" xr:uid="{801FC9B2-35D7-4053-9F88-103BB549238D}"/>
    <cellStyle name="Normal 13 2" xfId="28711" xr:uid="{FB917CD3-5FEB-487F-A0E5-27996973490D}"/>
    <cellStyle name="Normal 13 2 2" xfId="28712" xr:uid="{F39FEC8B-F476-4CBE-B6C2-F84ECDA638BB}"/>
    <cellStyle name="Normal 13 2 2 2" xfId="28713" xr:uid="{D71ABC80-2B7C-4DB3-AC25-BDA1ED041796}"/>
    <cellStyle name="Normal 13 2 2 2 2" xfId="28714" xr:uid="{12F05B94-DA81-4580-B8A9-E36D8A568B2A}"/>
    <cellStyle name="Normal 13 2 2 3" xfId="28715" xr:uid="{19C154CD-A54F-42E1-A5A6-57936DEF2F2B}"/>
    <cellStyle name="Normal 13 2 2 3 2" xfId="28716" xr:uid="{9D3DE9F7-A30D-454B-B4A4-63F0F1B3C6C6}"/>
    <cellStyle name="Normal 13 2 2 4" xfId="28717" xr:uid="{A70B2A4F-8F3B-4655-BBE9-B766B9740649}"/>
    <cellStyle name="Normal 13 2 2 4 2" xfId="28718" xr:uid="{074ECA21-29B5-422E-8432-05D07DB1504A}"/>
    <cellStyle name="Normal 13 2 2 5" xfId="28719" xr:uid="{2ED31F9B-40F6-4F94-903E-3F7128D9268F}"/>
    <cellStyle name="Normal 13 2 2 5 2" xfId="28720" xr:uid="{835AA1CF-2D22-4451-B51F-7678EDF8431A}"/>
    <cellStyle name="Normal 13 2 2 6" xfId="28721" xr:uid="{5671D824-7CE8-47A3-91C4-F29876E15914}"/>
    <cellStyle name="Normal 13 2 3" xfId="28722" xr:uid="{41966ABB-9298-4B71-819A-076B6EEBBC8A}"/>
    <cellStyle name="Normal 13 2 3 2" xfId="28723" xr:uid="{19489A6E-18D8-4427-823E-77CF551483CF}"/>
    <cellStyle name="Normal 13 2 3 2 2" xfId="28724" xr:uid="{47E0D8D2-8031-4505-95EE-F66FB44BC031}"/>
    <cellStyle name="Normal 13 2 3 3" xfId="28725" xr:uid="{0064BB6C-0CDB-4967-B50D-1D86B2A63F5B}"/>
    <cellStyle name="Normal 13 2 3 3 2" xfId="28726" xr:uid="{2E681879-CBF4-4765-B79F-13DFE230CA87}"/>
    <cellStyle name="Normal 13 2 3 4" xfId="28727" xr:uid="{416ADB57-B088-43B6-AFBA-809147487B37}"/>
    <cellStyle name="Normal 13 2 4" xfId="28728" xr:uid="{200296D7-0D05-459D-9F4D-FD78B34745ED}"/>
    <cellStyle name="Normal 13 2 4 2" xfId="28729" xr:uid="{9E7E763B-78C8-4CBB-AFAB-52B55CDB1B21}"/>
    <cellStyle name="Normal 13 2 5" xfId="28730" xr:uid="{9C4779FD-B67E-496B-9495-2F91A41FF3DA}"/>
    <cellStyle name="Normal 13 2 5 2" xfId="28731" xr:uid="{CA077DC6-B988-4315-A7EE-52A449B06763}"/>
    <cellStyle name="Normal 13 2 6" xfId="28732" xr:uid="{D8CF572E-B6A5-43CB-B680-04B22B7F048A}"/>
    <cellStyle name="Normal 13 2 6 2" xfId="28733" xr:uid="{44FB4BEF-EBEE-44F8-B3C7-DE05116A2FE3}"/>
    <cellStyle name="Normal 13 2 7" xfId="28734" xr:uid="{56551320-F3FE-4951-87E8-BB8B8E6B8C82}"/>
    <cellStyle name="Normal 13 2 8" xfId="28735" xr:uid="{7EC5505F-50E3-4C11-B113-48EDA7D13C28}"/>
    <cellStyle name="Normal 13 2 8 2" xfId="28736" xr:uid="{AA5AD426-45C3-49EC-A5CB-84076F4E2D9A}"/>
    <cellStyle name="Normal 13 2 9" xfId="28737" xr:uid="{1CC483F0-AB34-40E6-B504-352FB2B3A780}"/>
    <cellStyle name="Normal 13 3" xfId="28738" xr:uid="{84D4AC7B-2EC0-4FB8-80F4-5033F61AF95B}"/>
    <cellStyle name="Normal 13 3 2" xfId="28739" xr:uid="{69C0A3CA-A24A-4A31-B379-EAF3DEFEF68F}"/>
    <cellStyle name="Normal 13 3 2 2" xfId="28740" xr:uid="{2C0AFCE1-0A87-4F6E-A4DD-5BC9179E660E}"/>
    <cellStyle name="Normal 13 3 2 2 2" xfId="28741" xr:uid="{05B9C775-727B-4362-B4FE-BF252FB5C493}"/>
    <cellStyle name="Normal 13 3 2 3" xfId="28742" xr:uid="{B9CA750B-4BCF-4E43-A746-5D5195E6191E}"/>
    <cellStyle name="Normal 13 3 2 3 2" xfId="28743" xr:uid="{4B0428D7-9585-4473-BA4B-310400470004}"/>
    <cellStyle name="Normal 13 3 2 4" xfId="28744" xr:uid="{F5FD3A89-2CFF-4FEB-B730-DCFAC3F9C985}"/>
    <cellStyle name="Normal 13 3 2 4 2" xfId="28745" xr:uid="{95929D8B-76F9-48CF-B2B2-92D67C30DA93}"/>
    <cellStyle name="Normal 13 3 2 5" xfId="28746" xr:uid="{50394CD7-5C85-44AD-A27E-824E051C79D4}"/>
    <cellStyle name="Normal 13 3 2 5 2" xfId="28747" xr:uid="{E4030711-7CFE-4E68-939C-5E8BAE7DDF3E}"/>
    <cellStyle name="Normal 13 3 2 6" xfId="28748" xr:uid="{C68D7A6F-6E8D-4E2E-9E55-6A3A13085618}"/>
    <cellStyle name="Normal 13 3 3" xfId="28749" xr:uid="{D5C5847D-D25E-4B8A-8038-56588DF5848B}"/>
    <cellStyle name="Normal 13 3 3 2" xfId="28750" xr:uid="{B4EF7082-6BA0-48B5-8DBF-255579BC84A7}"/>
    <cellStyle name="Normal 13 3 4" xfId="28751" xr:uid="{8D0F1F9D-1C99-4FD4-B9F5-5F8CDE931191}"/>
    <cellStyle name="Normal 13 3 4 2" xfId="28752" xr:uid="{6B37A0EB-7EF0-4588-A257-16494EA40F50}"/>
    <cellStyle name="Normal 13 3 5" xfId="28753" xr:uid="{2EFD350B-BC84-4D25-B768-AE45B026B138}"/>
    <cellStyle name="Normal 13 3 5 2" xfId="28754" xr:uid="{850C3180-CE2E-402C-88A6-7F819977F32A}"/>
    <cellStyle name="Normal 13 3 6" xfId="28755" xr:uid="{34D83B6E-9BD4-41C5-974D-8A99D07728E7}"/>
    <cellStyle name="Normal 13 3 6 2" xfId="28756" xr:uid="{FA3DAD00-427C-410E-9F31-ABBF9CFB8BFC}"/>
    <cellStyle name="Normal 13 3 7" xfId="28757" xr:uid="{F7E63B6C-FD43-47DB-863D-80D847D7EB0D}"/>
    <cellStyle name="Normal 13 3 7 2" xfId="28758" xr:uid="{03A03470-2B5B-4049-8C4E-F267D52D26FF}"/>
    <cellStyle name="Normal 13 3 8" xfId="28759" xr:uid="{AE9228DC-03F9-4FAE-B32E-4BAE896A09B4}"/>
    <cellStyle name="Normal 13 3 9" xfId="28760" xr:uid="{FD094346-1646-4A5B-9C03-A65F56EDC744}"/>
    <cellStyle name="Normal 13 4" xfId="28761" xr:uid="{C7BE9BE3-BF25-4E99-9B78-CD0C2FFBDEC7}"/>
    <cellStyle name="Normal 13 4 2" xfId="28762" xr:uid="{98E99DF0-29F1-4B19-8250-89FA4D0E9A38}"/>
    <cellStyle name="Normal 13 4 2 2" xfId="28763" xr:uid="{98A5255C-EFEA-4B85-86C3-CE679E0882FF}"/>
    <cellStyle name="Normal 13 4 3" xfId="28764" xr:uid="{D357A55B-4B63-4BA5-8EF5-37C49CC118A3}"/>
    <cellStyle name="Normal 13 4 3 2" xfId="28765" xr:uid="{374C4250-896F-4E5D-91AB-A842A6D3AFD4}"/>
    <cellStyle name="Normal 13 4 4" xfId="28766" xr:uid="{97C09C8B-7245-4A78-BA2F-2F692971CBAE}"/>
    <cellStyle name="Normal 13 4 4 2" xfId="28767" xr:uid="{59130156-7713-4E44-BE99-F85D9A050EAC}"/>
    <cellStyle name="Normal 13 4 5" xfId="28768" xr:uid="{D001A43E-2FE7-40DD-8AC6-7BF175FE936C}"/>
    <cellStyle name="Normal 13 4 5 2" xfId="28769" xr:uid="{EE15A4D9-C3E3-4151-A4BD-6AE4311F2150}"/>
    <cellStyle name="Normal 13 4 6" xfId="28770" xr:uid="{256A5742-4632-40C4-BB78-E90E6B9F470A}"/>
    <cellStyle name="Normal 13 4 7" xfId="28771" xr:uid="{7EEBC4A0-23C9-438D-BD71-7F2812CB0E0F}"/>
    <cellStyle name="Normal 13 5" xfId="28772" xr:uid="{F394EA3E-C243-46AE-ABBA-396AB09AAE4A}"/>
    <cellStyle name="Normal 13 5 2" xfId="28773" xr:uid="{C1EB3459-95D6-4263-AABE-2852D878907D}"/>
    <cellStyle name="Normal 13 5 3" xfId="28774" xr:uid="{E9E50AC5-BC29-4A14-B1D1-4F533680F7A6}"/>
    <cellStyle name="Normal 13 6" xfId="28775" xr:uid="{6B60635E-3D4D-444A-9A4F-BBB132223FD4}"/>
    <cellStyle name="Normal 13 6 2" xfId="28776" xr:uid="{D1631625-76E4-41ED-9D50-A962FC2FDF9C}"/>
    <cellStyle name="Normal 13 7" xfId="28777" xr:uid="{9D877FD5-1081-4091-A49B-52D6CFF291E3}"/>
    <cellStyle name="Normal 13 7 2" xfId="28778" xr:uid="{CE022A2D-D420-4D0A-AF37-9BDC5EA8D2CF}"/>
    <cellStyle name="Normal 13 8" xfId="28779" xr:uid="{ADDCE257-74CE-46F8-BDBA-74415002555C}"/>
    <cellStyle name="Normal 13 8 2" xfId="28780" xr:uid="{8B2F5770-EA08-4E64-960E-E7A81689330D}"/>
    <cellStyle name="Normal 13 9" xfId="28781" xr:uid="{06AD2312-460B-4FD9-8834-4A1BCF610492}"/>
    <cellStyle name="Normal 13 9 2" xfId="28782" xr:uid="{2DC6F606-1B46-40B7-98D7-A09311D02BCD}"/>
    <cellStyle name="Normal 14" xfId="28783" xr:uid="{AC709EA9-8D4A-4D36-B8E7-2AA02A4D198A}"/>
    <cellStyle name="Normal 14 10" xfId="28784" xr:uid="{AEC6E150-5F6B-49CE-8B18-F58A212BEEA1}"/>
    <cellStyle name="Normal 14 11" xfId="28785" xr:uid="{5FE2A79D-8CFF-4CA9-9E42-09B594F32C93}"/>
    <cellStyle name="Normal 14 2" xfId="28786" xr:uid="{8D421724-E3A7-47CB-BB63-61364324A21C}"/>
    <cellStyle name="Normal 14 2 2" xfId="28787" xr:uid="{3503EB9A-36F3-4099-8F76-53D009C5BFCF}"/>
    <cellStyle name="Normal 14 2 2 2" xfId="28788" xr:uid="{FF2EF546-4016-4F24-9174-99AF54B822A5}"/>
    <cellStyle name="Normal 14 2 2 2 2" xfId="28789" xr:uid="{5C4F9EF2-756D-44F3-A1FE-D52D5399FEDC}"/>
    <cellStyle name="Normal 14 2 2 3" xfId="28790" xr:uid="{AA128583-8A1D-4FFB-A842-7F8739A819EF}"/>
    <cellStyle name="Normal 14 2 2 3 2" xfId="28791" xr:uid="{36EAD7A0-8025-4024-BF66-DD4C309EA9B7}"/>
    <cellStyle name="Normal 14 2 2 4" xfId="28792" xr:uid="{46F05C26-989A-47C0-8EC7-4FD1EFD27138}"/>
    <cellStyle name="Normal 14 2 2 4 2" xfId="28793" xr:uid="{0F1945B8-D629-41C0-BECB-D7FC81331615}"/>
    <cellStyle name="Normal 14 2 2 5" xfId="28794" xr:uid="{00B7F2A2-6D41-46EA-9469-0784F0EF3784}"/>
    <cellStyle name="Normal 14 2 2 5 2" xfId="28795" xr:uid="{EBC91413-2C17-41E9-936B-3AF09FD6B086}"/>
    <cellStyle name="Normal 14 2 2 6" xfId="28796" xr:uid="{38E0BB9E-8B43-4A08-B117-7010F97FD110}"/>
    <cellStyle name="Normal 14 2 3" xfId="28797" xr:uid="{0B65AF8E-AB0E-4AEA-878D-5379EF99D472}"/>
    <cellStyle name="Normal 14 2 3 2" xfId="28798" xr:uid="{4D2932B8-6309-415B-8708-39A5711C5620}"/>
    <cellStyle name="Normal 14 2 3 2 2" xfId="28799" xr:uid="{6862D0D1-E21E-4920-8F0F-D4A82F293334}"/>
    <cellStyle name="Normal 14 2 3 3" xfId="28800" xr:uid="{00A014AD-4BD1-451A-B25C-4C75488C5E75}"/>
    <cellStyle name="Normal 14 2 3 3 2" xfId="28801" xr:uid="{AC510ED8-3540-462B-808B-79C92B309FAE}"/>
    <cellStyle name="Normal 14 2 3 4" xfId="28802" xr:uid="{663368B0-7BF4-4FC8-9B82-095C7E91F10B}"/>
    <cellStyle name="Normal 14 2 4" xfId="28803" xr:uid="{649DDF45-BE42-4728-A293-EE51E929F35D}"/>
    <cellStyle name="Normal 14 2 4 2" xfId="28804" xr:uid="{BF58C101-5F1B-4A42-B413-0403F5418C81}"/>
    <cellStyle name="Normal 14 2 5" xfId="28805" xr:uid="{A02D3003-205C-4A0D-B9CB-A8B1AD2AF86B}"/>
    <cellStyle name="Normal 14 2 5 2" xfId="28806" xr:uid="{4D8CE3AD-B307-46EA-A0E9-E3E7DD5B610D}"/>
    <cellStyle name="Normal 14 2 6" xfId="28807" xr:uid="{16085EAE-030F-45A0-B050-AE77C3111D97}"/>
    <cellStyle name="Normal 14 2 6 2" xfId="28808" xr:uid="{6AC2D3A6-EFA7-4B3F-A209-DEC6DF0FB39D}"/>
    <cellStyle name="Normal 14 2 7" xfId="28809" xr:uid="{C8F5D42D-7A22-435D-8255-9B1D1D4A297B}"/>
    <cellStyle name="Normal 14 2 8" xfId="28810" xr:uid="{C15EA82F-02DF-4181-83E1-5B24CD8F0A5A}"/>
    <cellStyle name="Normal 14 2 8 2" xfId="28811" xr:uid="{16634575-9C17-40E7-AA56-624543B08C1E}"/>
    <cellStyle name="Normal 14 2 9" xfId="28812" xr:uid="{3889AFA5-8B6F-4ED3-932C-0D6F75B860F6}"/>
    <cellStyle name="Normal 14 3" xfId="28813" xr:uid="{2319FA38-4EA8-494A-AB41-00D537C1FC90}"/>
    <cellStyle name="Normal 14 3 2" xfId="28814" xr:uid="{8E394E01-A0DE-4B73-987B-BBA8988A12A0}"/>
    <cellStyle name="Normal 14 3 2 2" xfId="28815" xr:uid="{89DB053B-D200-4D26-8594-92DA332370FD}"/>
    <cellStyle name="Normal 14 3 2 2 2" xfId="28816" xr:uid="{F614DACC-43EC-40CB-B3F2-339E641D1874}"/>
    <cellStyle name="Normal 14 3 2 3" xfId="28817" xr:uid="{D625EC22-223F-492F-92EE-B3D4E5620DF7}"/>
    <cellStyle name="Normal 14 3 2 3 2" xfId="28818" xr:uid="{FF1A50E5-1C03-4A58-9CEF-3E0AD05EEF02}"/>
    <cellStyle name="Normal 14 3 2 4" xfId="28819" xr:uid="{9038324B-EB01-4F81-B9F1-6BB86EBADCF5}"/>
    <cellStyle name="Normal 14 3 2 4 2" xfId="28820" xr:uid="{77039C59-F588-4A22-AA80-80AE2EAEDD29}"/>
    <cellStyle name="Normal 14 3 2 5" xfId="28821" xr:uid="{CF6F08A3-0275-4C3F-B972-0F8C09F8BCE5}"/>
    <cellStyle name="Normal 14 3 2 5 2" xfId="28822" xr:uid="{4F92E399-21D7-4E5F-9184-F439CAE6BFF1}"/>
    <cellStyle name="Normal 14 3 2 6" xfId="28823" xr:uid="{2B3F0758-8071-4EDD-AFC1-82EEE4A30086}"/>
    <cellStyle name="Normal 14 3 3" xfId="28824" xr:uid="{393A191C-DBFF-4D7B-93C7-411F3BA83D4F}"/>
    <cellStyle name="Normal 14 3 3 2" xfId="28825" xr:uid="{9DA220DC-A1AB-4CD7-A52C-16CB3789819B}"/>
    <cellStyle name="Normal 14 3 4" xfId="28826" xr:uid="{11DE9A91-1DA5-4B19-9B23-D48F312C044A}"/>
    <cellStyle name="Normal 14 3 4 2" xfId="28827" xr:uid="{8F46C516-7085-4F26-B15E-6EBC6C25032A}"/>
    <cellStyle name="Normal 14 3 5" xfId="28828" xr:uid="{8B2BF32C-0D58-48B8-9D6C-9A041052E2E9}"/>
    <cellStyle name="Normal 14 3 5 2" xfId="28829" xr:uid="{76E90B85-58E5-400F-87A5-445AA324CEEB}"/>
    <cellStyle name="Normal 14 3 6" xfId="28830" xr:uid="{BE9B3DF1-DE50-4D9C-B864-2DE2FFF6ADB1}"/>
    <cellStyle name="Normal 14 3 6 2" xfId="28831" xr:uid="{9014F0DA-F952-4676-BF21-D45C21CDB5BB}"/>
    <cellStyle name="Normal 14 3 7" xfId="28832" xr:uid="{DEE68AB0-5117-45E6-84A6-D010E047CCE7}"/>
    <cellStyle name="Normal 14 3 7 2" xfId="28833" xr:uid="{D4AC8E86-921C-43F2-93A6-FB101CC4FE12}"/>
    <cellStyle name="Normal 14 3 8" xfId="28834" xr:uid="{604CCF25-4B20-4869-BFAB-3E3859F8C069}"/>
    <cellStyle name="Normal 14 3 9" xfId="28835" xr:uid="{18A72257-3472-467E-8A82-E8814BD09DED}"/>
    <cellStyle name="Normal 14 4" xfId="28836" xr:uid="{9812D5DB-3A38-434C-8CCB-D532A23A171A}"/>
    <cellStyle name="Normal 14 4 2" xfId="28837" xr:uid="{D147DCC6-0BB8-4574-BD00-715C6F712F40}"/>
    <cellStyle name="Normal 14 4 2 2" xfId="28838" xr:uid="{96DBE6E3-56F9-4353-A429-EF9AA892C81A}"/>
    <cellStyle name="Normal 14 4 3" xfId="28839" xr:uid="{94319DE4-3A7F-4DFF-87E5-17DB8AFCD0DC}"/>
    <cellStyle name="Normal 14 4 3 2" xfId="28840" xr:uid="{5232C724-3762-4FBD-8A76-5967D6D8A3DE}"/>
    <cellStyle name="Normal 14 4 4" xfId="28841" xr:uid="{9BE209D1-0B9D-4242-8C93-7F1F35770CAC}"/>
    <cellStyle name="Normal 14 4 4 2" xfId="28842" xr:uid="{EADEAA1C-B2EE-431A-A9D2-B0BDAA78C186}"/>
    <cellStyle name="Normal 14 4 5" xfId="28843" xr:uid="{DE9434C9-04B9-4AA5-9C6D-467D157C901B}"/>
    <cellStyle name="Normal 14 4 5 2" xfId="28844" xr:uid="{43701874-7E2B-45BE-9D9A-9A3CC816B470}"/>
    <cellStyle name="Normal 14 4 6" xfId="28845" xr:uid="{B3E7B7DF-D476-4B1F-B91E-447AFC5C5118}"/>
    <cellStyle name="Normal 14 4 7" xfId="28846" xr:uid="{996182FE-4294-4F47-BE9E-2116C316EA72}"/>
    <cellStyle name="Normal 14 5" xfId="28847" xr:uid="{2474815A-982B-481F-8E14-DDEB08AD4FAC}"/>
    <cellStyle name="Normal 14 5 2" xfId="28848" xr:uid="{B7F31F2F-956D-433A-B211-C8EADADE5861}"/>
    <cellStyle name="Normal 14 5 3" xfId="28849" xr:uid="{6DC71838-A1DE-4E7D-BA67-FA934F62B196}"/>
    <cellStyle name="Normal 14 6" xfId="28850" xr:uid="{A33D6B0F-4302-4241-98DE-799EE3EC986B}"/>
    <cellStyle name="Normal 14 6 2" xfId="28851" xr:uid="{06C17CDC-AA92-4244-A7A3-66FFCC15BC46}"/>
    <cellStyle name="Normal 14 7" xfId="28852" xr:uid="{B1C98E9D-AD07-4BDD-AC79-DBB6DE729579}"/>
    <cellStyle name="Normal 14 7 2" xfId="28853" xr:uid="{7F30F9BD-6656-4655-AA59-B89A2E90478F}"/>
    <cellStyle name="Normal 14 8" xfId="28854" xr:uid="{7CAD373C-57F1-46DE-A6AE-9C3A2C6D3C0B}"/>
    <cellStyle name="Normal 14 8 2" xfId="28855" xr:uid="{0527A4E7-76A0-42F4-BD0D-243277AF860C}"/>
    <cellStyle name="Normal 14 9" xfId="28856" xr:uid="{2ABCE9BC-AD22-4777-AB30-1D3E08731D4C}"/>
    <cellStyle name="Normal 14 9 2" xfId="28857" xr:uid="{48C39D2B-2D3D-4740-B73E-C527A789D0CB}"/>
    <cellStyle name="Normal 15" xfId="28858" xr:uid="{A2040AC5-1748-47AC-8A17-B839C4B6135E}"/>
    <cellStyle name="Normal 15 10" xfId="28859" xr:uid="{9A325D7E-9442-4389-9535-CFBAB876148A}"/>
    <cellStyle name="Normal 15 11" xfId="28860" xr:uid="{622613F3-5BC2-4DC8-AE3B-BCA645E516B0}"/>
    <cellStyle name="Normal 15 2" xfId="28861" xr:uid="{A4B52ABA-F69C-483A-8147-9B644EEA1097}"/>
    <cellStyle name="Normal 15 2 2" xfId="28862" xr:uid="{209CDEA7-F1A9-4823-9ADC-6A5AA26D122B}"/>
    <cellStyle name="Normal 15 2 2 2" xfId="28863" xr:uid="{7BBFEDC3-28A3-4B60-9CF6-0EF89200DB24}"/>
    <cellStyle name="Normal 15 2 2 2 2" xfId="28864" xr:uid="{B93A4BA3-E55A-4A08-8E53-606385B6DA28}"/>
    <cellStyle name="Normal 15 2 2 3" xfId="28865" xr:uid="{817F64CF-3549-4439-A221-6F4B8F706A9E}"/>
    <cellStyle name="Normal 15 2 2 3 2" xfId="28866" xr:uid="{23EA67C0-22C7-4FD2-B688-DF1E5A1DCA6B}"/>
    <cellStyle name="Normal 15 2 2 4" xfId="28867" xr:uid="{6352A819-609E-499B-9BF0-AE9FBEDDCA3B}"/>
    <cellStyle name="Normal 15 2 2 4 2" xfId="28868" xr:uid="{D40C7443-08BE-4CA3-B346-891CA83E2202}"/>
    <cellStyle name="Normal 15 2 2 5" xfId="28869" xr:uid="{57319562-EA77-42D4-8758-B73D6CF8D6DF}"/>
    <cellStyle name="Normal 15 2 2 5 2" xfId="28870" xr:uid="{E5219050-6243-427E-90A5-467B5D230618}"/>
    <cellStyle name="Normal 15 2 2 6" xfId="28871" xr:uid="{BE53F007-E455-42A5-B1B0-9F53225207D4}"/>
    <cellStyle name="Normal 15 2 3" xfId="28872" xr:uid="{A268B9D1-ACF8-42E6-B965-F57391A59471}"/>
    <cellStyle name="Normal 15 2 3 2" xfId="28873" xr:uid="{D344CC9C-45B6-4F1F-BBCC-E57A8785400D}"/>
    <cellStyle name="Normal 15 2 3 2 2" xfId="28874" xr:uid="{CC3AFE56-2C58-4C2F-8AC9-A7668C93A467}"/>
    <cellStyle name="Normal 15 2 3 3" xfId="28875" xr:uid="{3A69DDDA-8010-4BDC-8287-AF4370AA11F4}"/>
    <cellStyle name="Normal 15 2 3 3 2" xfId="28876" xr:uid="{4EE137C5-C925-4C4D-9042-B8E43264E5ED}"/>
    <cellStyle name="Normal 15 2 3 4" xfId="28877" xr:uid="{3C1E18D5-9E63-419F-A496-53167166936B}"/>
    <cellStyle name="Normal 15 2 4" xfId="28878" xr:uid="{078DDF1B-1D54-4AAC-ABB5-CA0B100236E0}"/>
    <cellStyle name="Normal 15 2 4 2" xfId="28879" xr:uid="{0A90DC11-BE8A-4F6D-8731-0D4AD7E6DCD9}"/>
    <cellStyle name="Normal 15 2 5" xfId="28880" xr:uid="{E04971F5-EFF2-4F55-9E40-37A98E76FECC}"/>
    <cellStyle name="Normal 15 2 5 2" xfId="28881" xr:uid="{4CFD6C45-29DF-4F9A-AEEA-F2569281AF7C}"/>
    <cellStyle name="Normal 15 2 6" xfId="28882" xr:uid="{8C6AF040-E22C-4B0E-ABFE-F77D487D46C6}"/>
    <cellStyle name="Normal 15 2 6 2" xfId="28883" xr:uid="{53086A97-F167-42FA-A5D5-E4C79A0D4D34}"/>
    <cellStyle name="Normal 15 2 7" xfId="28884" xr:uid="{A98A964E-12DF-4FE3-9157-783BD6F3435B}"/>
    <cellStyle name="Normal 15 2 8" xfId="28885" xr:uid="{3567D82D-3D0D-4569-B82C-F0E7E97DCDB9}"/>
    <cellStyle name="Normal 15 2 8 2" xfId="28886" xr:uid="{9BDC8C71-F685-496F-A638-081912EF6B15}"/>
    <cellStyle name="Normal 15 2 9" xfId="28887" xr:uid="{FB0A0ACD-2C5C-4F5D-ADA9-422CDE1CAB7E}"/>
    <cellStyle name="Normal 15 3" xfId="28888" xr:uid="{B5C9145D-31D4-4433-AF75-B977CC0D1831}"/>
    <cellStyle name="Normal 15 3 10" xfId="28889" xr:uid="{AA594F02-794F-4168-8D76-0F4E2E9CCB7F}"/>
    <cellStyle name="Normal 15 3 2" xfId="28890" xr:uid="{2D98B4E0-3C41-4813-9D5C-34E19A001FDE}"/>
    <cellStyle name="Normal 15 3 2 2" xfId="28891" xr:uid="{299A1A98-1B5B-44B3-82F6-EE0F8EE7381C}"/>
    <cellStyle name="Normal 15 3 2 2 2" xfId="28892" xr:uid="{A264943B-13FC-49F0-A2DD-17A284A9A68A}"/>
    <cellStyle name="Normal 15 3 2 2 2 2" xfId="28893" xr:uid="{5CA249F5-C56F-4BD3-B1C3-805348A00AB2}"/>
    <cellStyle name="Normal 15 3 2 2 3" xfId="28894" xr:uid="{35A9A5AD-1D56-4EB3-8A8A-26420872A50F}"/>
    <cellStyle name="Normal 15 3 2 2 3 2" xfId="28895" xr:uid="{BFF9E61C-2343-49EB-A3CA-723D014818CF}"/>
    <cellStyle name="Normal 15 3 2 2 4" xfId="28896" xr:uid="{9B6CB04E-8FEA-497E-8E5E-7FB0E1F906B6}"/>
    <cellStyle name="Normal 15 3 2 3" xfId="28897" xr:uid="{F9BA247A-3C21-4BB6-B5A5-DF751819E0C2}"/>
    <cellStyle name="Normal 15 3 2 3 2" xfId="28898" xr:uid="{CD512C66-95B0-430B-8C9A-8D0F99726BBA}"/>
    <cellStyle name="Normal 15 3 2 4" xfId="28899" xr:uid="{DBCF3F9D-F680-44B2-A812-1A7DB7A0AD19}"/>
    <cellStyle name="Normal 15 3 2 5" xfId="28900" xr:uid="{5494B0D4-E1A4-442A-9447-7366D8D15BF0}"/>
    <cellStyle name="Normal 15 3 2 5 2" xfId="28901" xr:uid="{B3F86F1F-FF4C-47DD-A0DE-34F5FD059650}"/>
    <cellStyle name="Normal 15 3 3" xfId="28902" xr:uid="{13235399-C7AD-4975-8668-1C5E4CF366AD}"/>
    <cellStyle name="Normal 15 3 3 2" xfId="28903" xr:uid="{5774E440-0A10-420E-B780-A602A40D68F9}"/>
    <cellStyle name="Normal 15 3 3 2 2" xfId="28904" xr:uid="{21A730EB-0C8B-495E-93F3-5B7F30DC54D8}"/>
    <cellStyle name="Normal 15 3 3 3" xfId="28905" xr:uid="{B6098B41-802F-4A4B-A9A9-85AFDFF3F910}"/>
    <cellStyle name="Normal 15 3 3 3 2" xfId="28906" xr:uid="{4A36ED0F-A09A-42A4-9A28-794ACB893AD7}"/>
    <cellStyle name="Normal 15 3 3 4" xfId="28907" xr:uid="{3385A734-9E43-4652-A220-5BA3DE940340}"/>
    <cellStyle name="Normal 15 3 4" xfId="28908" xr:uid="{3EB96807-AA78-437F-A36B-907146D32107}"/>
    <cellStyle name="Normal 15 3 4 2" xfId="28909" xr:uid="{48F3A671-093D-4171-9D3D-55E8BBDD2C5A}"/>
    <cellStyle name="Normal 15 3 5" xfId="28910" xr:uid="{3EC4CABB-8577-43F5-A76D-E40470AF0258}"/>
    <cellStyle name="Normal 15 3 5 2" xfId="28911" xr:uid="{0FF47062-7895-4946-AD19-8E73D65E1C9D}"/>
    <cellStyle name="Normal 15 3 6" xfId="28912" xr:uid="{4BDCD364-9916-4DFD-8A8F-E9F1BFCC2DE4}"/>
    <cellStyle name="Normal 15 3 6 2" xfId="28913" xr:uid="{D5EDDB2D-0D99-4026-B6B6-AF4CC8540B41}"/>
    <cellStyle name="Normal 15 3 6 3" xfId="28914" xr:uid="{AA3BEDAF-554F-48D9-A561-75EBB4D54D6E}"/>
    <cellStyle name="Normal 15 3 7" xfId="28915" xr:uid="{C8C6EDFD-D043-4DB6-B3D3-69E8ED769EB3}"/>
    <cellStyle name="Normal 15 3 7 2" xfId="28916" xr:uid="{B76F9210-8A3C-4D7C-A1A7-050CF6470B4D}"/>
    <cellStyle name="Normal 15 3 8" xfId="28917" xr:uid="{463C25EE-2AA1-4541-B18A-A223DCD5C850}"/>
    <cellStyle name="Normal 15 3 8 2" xfId="28918" xr:uid="{CAB84518-0193-45FA-ADCB-1E0608C4C04C}"/>
    <cellStyle name="Normal 15 3 8 3" xfId="28919" xr:uid="{70E73553-5DD8-46B0-B70B-4C3C0B5AB1F6}"/>
    <cellStyle name="Normal 15 3 9" xfId="28920" xr:uid="{51BFEDCC-9324-4E57-98EB-0F30BCBBB9FF}"/>
    <cellStyle name="Normal 15 4" xfId="28921" xr:uid="{249A2DE9-9755-49B8-9A10-2906EE41509F}"/>
    <cellStyle name="Normal 15 4 2" xfId="28922" xr:uid="{8C203F60-73CF-48B3-BEFF-072A1CCBCC74}"/>
    <cellStyle name="Normal 15 4 2 2" xfId="28923" xr:uid="{A44A55D5-9258-4839-9035-DD0376CD7CBC}"/>
    <cellStyle name="Normal 15 4 2 2 2" xfId="28924" xr:uid="{16B2AE3D-C7A9-41D1-9583-34F0955094E1}"/>
    <cellStyle name="Normal 15 4 2 3" xfId="28925" xr:uid="{DF147C7C-88DB-4D3C-9A46-F31AEE1DFE72}"/>
    <cellStyle name="Normal 15 4 2 3 2" xfId="28926" xr:uid="{35208335-21D3-4C08-B8B6-366478F745AF}"/>
    <cellStyle name="Normal 15 4 2 4" xfId="28927" xr:uid="{A59306CD-40AF-41E1-B377-BDCA3774F694}"/>
    <cellStyle name="Normal 15 4 3" xfId="28928" xr:uid="{5A590F96-CCCF-4BD7-8E8C-C939F1F773B5}"/>
    <cellStyle name="Normal 15 4 3 2" xfId="28929" xr:uid="{4C7AACC5-FD6C-4923-ACDA-BBA5434B6754}"/>
    <cellStyle name="Normal 15 4 4" xfId="28930" xr:uid="{B84A7203-C05F-4C08-BB7F-7BDEC86D9725}"/>
    <cellStyle name="Normal 15 4 5" xfId="28931" xr:uid="{C78E325D-033B-4735-AA43-7ACF3EE4BC66}"/>
    <cellStyle name="Normal 15 4 5 2" xfId="28932" xr:uid="{9D9E3956-FAB8-43FA-B5B7-4DACEC633CD7}"/>
    <cellStyle name="Normal 15 4 6" xfId="28933" xr:uid="{64E6C364-03C7-4113-A425-27A8296A8858}"/>
    <cellStyle name="Normal 15 5" xfId="28934" xr:uid="{EF86345C-1479-4808-94C8-5B19C865905A}"/>
    <cellStyle name="Normal 15 5 2" xfId="28935" xr:uid="{7009F4B1-203B-4652-AD97-B5B756EF40F2}"/>
    <cellStyle name="Normal 15 5 3" xfId="28936" xr:uid="{7C2DC985-73AA-402D-80AD-61B0016B1A94}"/>
    <cellStyle name="Normal 15 6" xfId="28937" xr:uid="{02198179-F956-401B-8B15-CB8CE97C0885}"/>
    <cellStyle name="Normal 15 6 2" xfId="28938" xr:uid="{967F212E-5794-4F4A-91C1-F4E9CEAD206B}"/>
    <cellStyle name="Normal 15 7" xfId="28939" xr:uid="{83AB199D-2A11-47A3-97A9-C4CC019A9B90}"/>
    <cellStyle name="Normal 15 7 2" xfId="28940" xr:uid="{90E2AC88-12FD-4467-8623-EBCA8C528B48}"/>
    <cellStyle name="Normal 15 8" xfId="28941" xr:uid="{CC653433-296A-40C8-8A27-F5FC8A87CCEE}"/>
    <cellStyle name="Normal 15 8 2" xfId="28942" xr:uid="{F61A0B40-C5B8-4153-B9B6-C24149B2495F}"/>
    <cellStyle name="Normal 15 9" xfId="28943" xr:uid="{CA628D5B-9C6D-42B4-9723-31D1A3782830}"/>
    <cellStyle name="Normal 15 9 2" xfId="28944" xr:uid="{93113B16-C68F-4743-A591-B42142ED7A3A}"/>
    <cellStyle name="Normal 16" xfId="28945" xr:uid="{CA6620FE-0C68-437C-93FA-7CDF45581052}"/>
    <cellStyle name="Normal 16 2" xfId="28946" xr:uid="{34EF183B-1B9D-4236-B4D6-8CEE87385F5C}"/>
    <cellStyle name="Normal 16 2 2" xfId="28947" xr:uid="{63A25D0E-DBCC-4550-AEE4-5D5390CB8EEE}"/>
    <cellStyle name="Normal 16 2 2 2" xfId="28948" xr:uid="{289EA6C2-073C-428D-87D1-C7F190DC63C5}"/>
    <cellStyle name="Normal 16 2 2 2 2" xfId="28949" xr:uid="{ABE6F6AC-FF1C-49B5-A44B-262A455E6FCC}"/>
    <cellStyle name="Normal 16 2 2 3" xfId="28950" xr:uid="{E0321146-8692-490F-A850-F88809FB571D}"/>
    <cellStyle name="Normal 16 2 2 3 2" xfId="28951" xr:uid="{672EB496-2E5C-4703-8EE0-9FA40ACB532C}"/>
    <cellStyle name="Normal 16 2 2 4" xfId="28952" xr:uid="{20FB525F-D9D9-4EF8-893F-4E2F28D10F1B}"/>
    <cellStyle name="Normal 16 2 3" xfId="28953" xr:uid="{9D665654-5A02-404A-A893-FF7D4D529329}"/>
    <cellStyle name="Normal 16 2 3 2" xfId="28954" xr:uid="{9974E819-751F-40F7-87ED-2F99CCB8AF2B}"/>
    <cellStyle name="Normal 16 2 3 3" xfId="28955" xr:uid="{21F83D6D-E3D1-4DEE-A840-9030A7E57402}"/>
    <cellStyle name="Normal 16 2 4" xfId="28956" xr:uid="{FAA39DC2-ECD9-4D54-A747-EACA8EA29CC1}"/>
    <cellStyle name="Normal 16 2 5" xfId="28957" xr:uid="{2B57DEDB-84C5-4358-8B7B-C30757905812}"/>
    <cellStyle name="Normal 16 2 5 2" xfId="28958" xr:uid="{E4AD6A85-650C-4758-87A2-1F9A7E2B1859}"/>
    <cellStyle name="Normal 16 2 6" xfId="28959" xr:uid="{384CCA0B-5451-4F64-A452-EF870CC04597}"/>
    <cellStyle name="Normal 16 3" xfId="28960" xr:uid="{D169B976-EE58-4F92-A504-F1A262739708}"/>
    <cellStyle name="Normal 16 3 2" xfId="28961" xr:uid="{A22356AD-63FA-47F4-A7DE-627727F47A4B}"/>
    <cellStyle name="Normal 16 3 2 2" xfId="28962" xr:uid="{D73E99D6-0677-49F4-8586-62D7DC660E14}"/>
    <cellStyle name="Normal 16 3 2 3" xfId="28963" xr:uid="{687B7CAC-95A4-4703-BE52-FBCE93439EDF}"/>
    <cellStyle name="Normal 16 3 3" xfId="28964" xr:uid="{D6437D19-A036-46A0-A28F-BF1D7709E027}"/>
    <cellStyle name="Normal 16 3 4" xfId="28965" xr:uid="{285C160A-EC67-47DA-9DED-FF38B4146953}"/>
    <cellStyle name="Normal 16 3 5" xfId="28966" xr:uid="{47692A67-A3FB-4CC5-8AB5-8D1B1A836298}"/>
    <cellStyle name="Normal 16 4" xfId="28967" xr:uid="{0DCC6817-7D48-474E-A333-187615B9CFA4}"/>
    <cellStyle name="Normal 16 4 2" xfId="28968" xr:uid="{0D1BB9AB-172D-41AA-AE15-E5A16E0641D5}"/>
    <cellStyle name="Normal 16 4 3" xfId="28969" xr:uid="{553E866D-B491-4394-A683-3760882CDA26}"/>
    <cellStyle name="Normal 16 4 4" xfId="28970" xr:uid="{0CBCE77A-74E5-41CA-898E-6D2223552929}"/>
    <cellStyle name="Normal 16 5" xfId="28971" xr:uid="{C888EFA8-9D68-4741-9753-908CADB45526}"/>
    <cellStyle name="Normal 16 5 2" xfId="28972" xr:uid="{A9B79EC7-CFFE-413D-AAE0-60E9448DB853}"/>
    <cellStyle name="Normal 16 5 3" xfId="28973" xr:uid="{242E6A63-EB4C-4E18-9CD6-92DAF3F23215}"/>
    <cellStyle name="Normal 16 6" xfId="28974" xr:uid="{7847029B-D2BB-471F-BD44-5DE2A625E728}"/>
    <cellStyle name="Normal 16 6 2" xfId="28975" xr:uid="{71530647-D228-4688-B51F-868E7CFAF498}"/>
    <cellStyle name="Normal 16 7" xfId="28976" xr:uid="{74D92B1D-F50C-409F-B0B7-94A12369FD6D}"/>
    <cellStyle name="Normal 16 8" xfId="28977" xr:uid="{8F46ADBD-6641-42E7-AD31-C8195CFCF0E6}"/>
    <cellStyle name="Normal 17" xfId="28978" xr:uid="{7C50BDD3-8DC2-4E33-82FD-726621DEBE09}"/>
    <cellStyle name="Normal 17 2" xfId="28979" xr:uid="{FCF6A6FF-5092-426F-B4FF-1B3A016E64A4}"/>
    <cellStyle name="Normal 17 2 2" xfId="28980" xr:uid="{F5E81B09-BEBB-403E-84E7-9B8A94E9D835}"/>
    <cellStyle name="Normal 17 2 2 2" xfId="28981" xr:uid="{728AB437-B92C-455E-A6FE-CC42BA945517}"/>
    <cellStyle name="Normal 17 2 2 2 2" xfId="28982" xr:uid="{C623FC0B-BFF5-47C4-B937-73DF48D6786B}"/>
    <cellStyle name="Normal 17 2 2 2 3" xfId="28983" xr:uid="{1E5AC9BA-D3FE-45C8-9E52-22CD8F598CED}"/>
    <cellStyle name="Normal 17 2 3" xfId="28984" xr:uid="{DFC7E8EC-E895-40DF-9B3C-D25B1E3D2CD0}"/>
    <cellStyle name="Normal 17 2 3 2" xfId="28985" xr:uid="{C41AB6C1-60B3-46B0-93CF-DC15F35D5F85}"/>
    <cellStyle name="Normal 17 2 3 3" xfId="28986" xr:uid="{1F82BCC9-6C71-446F-966F-CD2100246685}"/>
    <cellStyle name="Normal 17 2 4" xfId="28987" xr:uid="{ACED3307-37E8-414F-9995-FF879F549C98}"/>
    <cellStyle name="Normal 17 2 4 2" xfId="28988" xr:uid="{24312119-C591-4690-B510-EF2BD427716D}"/>
    <cellStyle name="Normal 17 2 4 3" xfId="28989" xr:uid="{A9FEFC28-EF4A-4840-8F05-FF7ED0D5D3D9}"/>
    <cellStyle name="Normal 17 2 5" xfId="28990" xr:uid="{27095D70-2145-4904-8C3A-ECAFE92FD7EC}"/>
    <cellStyle name="Normal 17 2 5 2" xfId="28991" xr:uid="{D0958DBE-0107-490C-BEE6-A9B6E44C5AD3}"/>
    <cellStyle name="Normal 17 2 6" xfId="28992" xr:uid="{889CE16C-08F9-474E-A1DC-FA8D7A08770D}"/>
    <cellStyle name="Normal 17 2 6 2" xfId="28993" xr:uid="{1BCC0D41-C756-4610-A26E-A19700606089}"/>
    <cellStyle name="Normal 17 2 6 3" xfId="28994" xr:uid="{4F1CB9AF-480F-4DD0-B717-0DABE65F51F1}"/>
    <cellStyle name="Normal 17 2 7" xfId="28995" xr:uid="{F5276E7A-4FE7-4B16-ADC8-433556DC5C42}"/>
    <cellStyle name="Normal 17 2 8" xfId="28996" xr:uid="{FDE56238-AFF9-4CB0-A87B-2E45F8D5844B}"/>
    <cellStyle name="Normal 17 3" xfId="28997" xr:uid="{AA76A469-A08C-444F-A6DE-E87997065901}"/>
    <cellStyle name="Normal 17 3 2" xfId="28998" xr:uid="{AF0FB821-03CF-4F55-8BCA-CFEB4496A7CF}"/>
    <cellStyle name="Normal 17 3 2 2" xfId="28999" xr:uid="{88458CBD-E8EE-4247-A070-8DE60CE2D182}"/>
    <cellStyle name="Normal 17 3 2 3" xfId="29000" xr:uid="{DF56BF4D-5021-4832-99FF-0D4E1204443C}"/>
    <cellStyle name="Normal 17 3 3" xfId="29001" xr:uid="{166BE321-2DD2-44C4-B323-C98A296CFEDA}"/>
    <cellStyle name="Normal 17 3 3 2" xfId="29002" xr:uid="{8893BCDE-F197-4B81-8614-D9C88C4A87D9}"/>
    <cellStyle name="Normal 17 3 3 3" xfId="29003" xr:uid="{EAB2AAAA-8377-437F-96FF-D41093913091}"/>
    <cellStyle name="Normal 17 3 4" xfId="29004" xr:uid="{76E620A3-6C6B-4CA4-A8AD-A710ECDF7AAA}"/>
    <cellStyle name="Normal 17 4" xfId="29005" xr:uid="{7D19C76E-552E-48ED-88BE-04FEDDE02EF4}"/>
    <cellStyle name="Normal 17 4 2" xfId="29006" xr:uid="{F48F2E65-5CC0-4A2E-97D2-0C90644BF645}"/>
    <cellStyle name="Normal 17 4 3" xfId="29007" xr:uid="{480000B9-45A7-44C5-B1CF-30D087A2DA94}"/>
    <cellStyle name="Normal 17 4 4" xfId="29008" xr:uid="{EFE09923-CA55-4822-8E77-1E46687CA14A}"/>
    <cellStyle name="Normal 17 5" xfId="29009" xr:uid="{D1151749-4F99-4B84-B74D-C835980CD7BC}"/>
    <cellStyle name="Normal 17 5 2" xfId="29010" xr:uid="{AA4E488C-3DFF-4A34-B859-D6B246DD6E59}"/>
    <cellStyle name="Normal 17 5 3" xfId="29011" xr:uid="{67586153-9151-4199-863F-60161070F037}"/>
    <cellStyle name="Normal 17 6" xfId="29012" xr:uid="{AB63A1C6-E564-496D-9B88-BC9E0F93894A}"/>
    <cellStyle name="Normal 17 6 2" xfId="29013" xr:uid="{43D4205A-58F3-4044-AAFF-1F75E0076D6C}"/>
    <cellStyle name="Normal 17 7" xfId="29014" xr:uid="{CAF5B56D-15D0-4597-BACB-2A6C18B51191}"/>
    <cellStyle name="Normal 17 8" xfId="29015" xr:uid="{CA1CF391-EEFB-4231-9647-983E9FDF43BD}"/>
    <cellStyle name="Normal 18" xfId="29016" xr:uid="{1354D1E8-CA24-405D-B5D4-AD39C82CE2F9}"/>
    <cellStyle name="Normal 18 10" xfId="29017" xr:uid="{1F92ADB1-86A5-4D19-9495-A26BD1B69868}"/>
    <cellStyle name="Normal 18 11" xfId="29018" xr:uid="{F856A39A-3DAF-4E67-92F1-26511D4D8D4D}"/>
    <cellStyle name="Normal 18 2" xfId="29019" xr:uid="{1524FF22-0F7F-48F2-8351-11F2928C8392}"/>
    <cellStyle name="Normal 18 2 10" xfId="29020" xr:uid="{ABD1D2B1-34D5-4B78-9432-83BEF8017A0F}"/>
    <cellStyle name="Normal 18 2 11" xfId="29021" xr:uid="{D30BF794-D1C6-4073-9B81-5AD6D41B93C2}"/>
    <cellStyle name="Normal 18 2 2" xfId="29022" xr:uid="{60BF9D7F-8D09-44D7-983A-0F6DE263DD5A}"/>
    <cellStyle name="Normal 18 2 2 2" xfId="29023" xr:uid="{D33C8FF1-7982-489D-9CBD-BD1073C98F0E}"/>
    <cellStyle name="Normal 18 2 2 2 2" xfId="29024" xr:uid="{1AE9263B-2BEE-4958-B3B6-10040A29523E}"/>
    <cellStyle name="Normal 18 2 2 2 2 2" xfId="29025" xr:uid="{F82CE39B-2F5B-431E-AD65-4D584097BCCD}"/>
    <cellStyle name="Normal 18 2 2 2 3" xfId="29026" xr:uid="{49713B12-133C-4D56-A8D6-B1B713D8B3E7}"/>
    <cellStyle name="Normal 18 2 2 2 3 2" xfId="29027" xr:uid="{AA4238FC-B89C-4EA0-87EA-D39A1323B57F}"/>
    <cellStyle name="Normal 18 2 2 2 4" xfId="29028" xr:uid="{CA73757F-EE53-4F49-AA23-0422F06D561D}"/>
    <cellStyle name="Normal 18 2 2 3" xfId="29029" xr:uid="{BB249E8E-9CF0-4153-825D-5358EE662A5F}"/>
    <cellStyle name="Normal 18 2 2 3 2" xfId="29030" xr:uid="{887E1B8D-760C-484D-88EB-CDF12A8DA37B}"/>
    <cellStyle name="Normal 18 2 2 4" xfId="29031" xr:uid="{19E4B696-BD51-4BFD-913E-1295D52911EC}"/>
    <cellStyle name="Normal 18 2 2 5" xfId="29032" xr:uid="{DC375E5D-CB1A-46F5-BA68-5929178D36C4}"/>
    <cellStyle name="Normal 18 2 2 5 2" xfId="29033" xr:uid="{29887E6C-1602-42A2-8167-DD20C4F750B3}"/>
    <cellStyle name="Normal 18 2 3" xfId="29034" xr:uid="{F403D0C5-78D8-445C-8D3C-75530624EC60}"/>
    <cellStyle name="Normal 18 2 3 2" xfId="29035" xr:uid="{311B8B27-72B3-43AA-8F88-5DEA2D55CE39}"/>
    <cellStyle name="Normal 18 2 3 2 2" xfId="29036" xr:uid="{440702C1-92D6-4141-8F03-5B591B7EA791}"/>
    <cellStyle name="Normal 18 2 3 3" xfId="29037" xr:uid="{D1115C6E-B801-46CC-A481-76BA3F797451}"/>
    <cellStyle name="Normal 18 2 3 3 2" xfId="29038" xr:uid="{58694F36-24CF-4B97-8745-B9AE63B7ECD0}"/>
    <cellStyle name="Normal 18 2 3 4" xfId="29039" xr:uid="{840C3D50-ED12-4581-B7FC-2A52DD822091}"/>
    <cellStyle name="Normal 18 2 4" xfId="29040" xr:uid="{38ABAA7C-811A-4FC2-BD1B-25A1703E41CF}"/>
    <cellStyle name="Normal 18 2 4 2" xfId="29041" xr:uid="{792BF133-B9A6-4632-A943-CBD78785EABB}"/>
    <cellStyle name="Normal 18 2 5" xfId="29042" xr:uid="{A552816B-0052-4F47-B6F6-FE5880D70F10}"/>
    <cellStyle name="Normal 18 2 5 2" xfId="29043" xr:uid="{0DE12014-3DD1-4BAC-9062-C6E4D8B8635A}"/>
    <cellStyle name="Normal 18 2 6" xfId="29044" xr:uid="{5032A7FF-37E7-48B4-82A5-FF1D668E5930}"/>
    <cellStyle name="Normal 18 2 6 2" xfId="29045" xr:uid="{FA1632D2-C2F0-4AEB-BD4E-5E8B65EF4AFD}"/>
    <cellStyle name="Normal 18 2 7" xfId="29046" xr:uid="{B5589D28-A2A2-43B5-8467-813AD05ACC57}"/>
    <cellStyle name="Normal 18 2 7 2" xfId="29047" xr:uid="{DE0FAF4E-6B83-4906-9400-675BDB72A04F}"/>
    <cellStyle name="Normal 18 2 7 3" xfId="29048" xr:uid="{C5B24DC3-C728-4D5F-9417-2CC03C88C324}"/>
    <cellStyle name="Normal 18 2 8" xfId="29049" xr:uid="{FD6892A9-8A8A-4809-BD39-A968963FA3AE}"/>
    <cellStyle name="Normal 18 2 8 2" xfId="29050" xr:uid="{C934A240-DA91-466B-AB68-63488B72D09F}"/>
    <cellStyle name="Normal 18 2 9" xfId="29051" xr:uid="{395A3511-923F-47DF-886E-5BDA069FE017}"/>
    <cellStyle name="Normal 18 2 9 2" xfId="29052" xr:uid="{D48140B4-73DF-4FA5-9916-A7E528726B8A}"/>
    <cellStyle name="Normal 18 2 9 3" xfId="29053" xr:uid="{217FEEB9-3C6D-4F14-849C-C0D1948D77C9}"/>
    <cellStyle name="Normal 18 3" xfId="29054" xr:uid="{E1F74F7A-87C9-415D-8B5D-C07BD2AFE6F8}"/>
    <cellStyle name="Normal 18 3 2" xfId="29055" xr:uid="{2CB1730D-FC4A-4319-AC8E-4DBDDAEF701D}"/>
    <cellStyle name="Normal 18 3 2 2" xfId="29056" xr:uid="{A1CB4F01-7F74-46F8-8DC0-F55A39C82BCF}"/>
    <cellStyle name="Normal 18 3 2 2 2" xfId="29057" xr:uid="{78189259-5F2E-4B31-89D2-40CAC4CCAF65}"/>
    <cellStyle name="Normal 18 3 2 3" xfId="29058" xr:uid="{DE05BF5D-029E-45A1-B5D2-B5320E8C0C35}"/>
    <cellStyle name="Normal 18 3 2 3 2" xfId="29059" xr:uid="{6F4B848A-3F72-40AD-9A2E-25F91E54AEEE}"/>
    <cellStyle name="Normal 18 3 2 4" xfId="29060" xr:uid="{73231B7A-01E5-4C79-BFB3-14C849C4E31B}"/>
    <cellStyle name="Normal 18 3 2 4 2" xfId="29061" xr:uid="{0C95D4F3-E8C4-4004-AEAC-12ABCE383C7C}"/>
    <cellStyle name="Normal 18 3 2 5" xfId="29062" xr:uid="{D071AA67-52B8-4C8E-91FA-B837E0ED14FF}"/>
    <cellStyle name="Normal 18 3 2 5 2" xfId="29063" xr:uid="{EF81F68C-860C-4BC0-AB50-897E85CE3803}"/>
    <cellStyle name="Normal 18 3 2 6" xfId="29064" xr:uid="{64593EB0-D783-4B95-93E7-2A132CD65381}"/>
    <cellStyle name="Normal 18 3 3" xfId="29065" xr:uid="{E9564CDC-9F26-4F36-A9A7-C0E131963D88}"/>
    <cellStyle name="Normal 18 3 3 2" xfId="29066" xr:uid="{9D1E56FC-D907-4A39-AC68-82C1C4F63B9F}"/>
    <cellStyle name="Normal 18 3 3 2 2" xfId="29067" xr:uid="{76A8D47B-A68D-4A66-B0C9-8023CF3F41B5}"/>
    <cellStyle name="Normal 18 3 3 3" xfId="29068" xr:uid="{3B421E3C-AB8F-467E-9296-0A1BD5F29F74}"/>
    <cellStyle name="Normal 18 3 3 3 2" xfId="29069" xr:uid="{2E0DF3B5-7330-420A-83F2-99310739FD9B}"/>
    <cellStyle name="Normal 18 3 3 4" xfId="29070" xr:uid="{4E6E9960-7DB9-4023-8078-95F1C27F276F}"/>
    <cellStyle name="Normal 18 3 4" xfId="29071" xr:uid="{BBACC815-ABC3-4132-975F-5C51EBFC2F03}"/>
    <cellStyle name="Normal 18 3 4 2" xfId="29072" xr:uid="{67096B68-6827-451E-B87E-0B65D2C2FB48}"/>
    <cellStyle name="Normal 18 3 5" xfId="29073" xr:uid="{BEE5BBD8-5E62-4BA8-95C0-8B0B26DA66ED}"/>
    <cellStyle name="Normal 18 3 5 2" xfId="29074" xr:uid="{1A128534-1317-482F-8C25-28EE68B999DC}"/>
    <cellStyle name="Normal 18 3 6" xfId="29075" xr:uid="{F98EE020-93EE-46AB-8695-33978DF5818B}"/>
    <cellStyle name="Normal 18 3 7" xfId="29076" xr:uid="{23815B8E-20F5-4F3B-95A3-39476E5ACA5A}"/>
    <cellStyle name="Normal 18 3 7 2" xfId="29077" xr:uid="{22934314-9F54-4011-B33D-85C09FE73719}"/>
    <cellStyle name="Normal 18 3 8" xfId="29078" xr:uid="{BB1D53C3-2DF0-42BC-9C33-32A9F72365A2}"/>
    <cellStyle name="Normal 18 4" xfId="29079" xr:uid="{60213250-49CD-4E37-94E9-70C584F8CBA6}"/>
    <cellStyle name="Normal 18 4 2" xfId="29080" xr:uid="{BCC029A7-A732-4D8E-9B78-B6C26A8AE7F6}"/>
    <cellStyle name="Normal 18 4 2 2" xfId="29081" xr:uid="{BA26726B-6686-4355-8ECA-7D66D97C7432}"/>
    <cellStyle name="Normal 18 4 3" xfId="29082" xr:uid="{00D53897-6883-4B25-8349-9FE6F03E9D53}"/>
    <cellStyle name="Normal 18 4 3 2" xfId="29083" xr:uid="{BE54067D-0CB1-4956-8BC2-D13B029D0586}"/>
    <cellStyle name="Normal 18 4 4" xfId="29084" xr:uid="{2BFA20BE-FCAA-44DE-BB3C-2E3F1B0FE39C}"/>
    <cellStyle name="Normal 18 4 4 2" xfId="29085" xr:uid="{98204101-AB92-4D8B-8342-A560D60457A2}"/>
    <cellStyle name="Normal 18 4 5" xfId="29086" xr:uid="{9C714665-2142-4413-B5B0-46EB20121BD3}"/>
    <cellStyle name="Normal 18 4 5 2" xfId="29087" xr:uid="{5FE685E0-F220-4E07-835D-4DE78CCD627C}"/>
    <cellStyle name="Normal 18 4 6" xfId="29088" xr:uid="{8FC1C2A1-888B-43FC-BC4A-A7D4CCE10672}"/>
    <cellStyle name="Normal 18 4 7" xfId="29089" xr:uid="{50597582-E399-4D1C-AC03-145EC5629C92}"/>
    <cellStyle name="Normal 18 5" xfId="29090" xr:uid="{A1D02351-0672-44C1-B9DD-7A104E585B8C}"/>
    <cellStyle name="Normal 18 5 2" xfId="29091" xr:uid="{E26A6E2D-63A0-4626-8744-292540166F6F}"/>
    <cellStyle name="Normal 18 5 3" xfId="29092" xr:uid="{8B36886E-67DA-461E-B32B-F9312E9E8802}"/>
    <cellStyle name="Normal 18 6" xfId="29093" xr:uid="{11D54678-6692-4225-91D6-C4D61D23F4B8}"/>
    <cellStyle name="Normal 18 6 2" xfId="29094" xr:uid="{7052673F-6CC8-45B7-AF75-38A9EB66C7DB}"/>
    <cellStyle name="Normal 18 7" xfId="29095" xr:uid="{EE6F6E99-BB4B-4679-B7F8-6739048B18B4}"/>
    <cellStyle name="Normal 18 7 2" xfId="29096" xr:uid="{61042528-F82E-4C8A-AE4B-E2268CDE7AEE}"/>
    <cellStyle name="Normal 18 8" xfId="29097" xr:uid="{1941B10A-D2F6-42BC-8637-09A821F3B9C9}"/>
    <cellStyle name="Normal 18 8 2" xfId="29098" xr:uid="{C9A07290-1D91-47B8-9FD8-B95A7195E4BA}"/>
    <cellStyle name="Normal 18 9" xfId="29099" xr:uid="{56B559E9-CF93-472C-8DEB-9267C3D3DB72}"/>
    <cellStyle name="Normal 18 9 2" xfId="29100" xr:uid="{23A92468-81DD-41D6-AF6A-EB60AAE1C5B1}"/>
    <cellStyle name="Normal 19" xfId="29101" xr:uid="{3ED5A94E-B29E-41C6-A19F-314D4A8D92D5}"/>
    <cellStyle name="Normal 19 10" xfId="29102" xr:uid="{A395FDA1-2935-44E6-BB55-B88EE663A4BE}"/>
    <cellStyle name="Normal 19 11" xfId="29103" xr:uid="{700D4683-2777-40B0-BB63-5158DF526C5B}"/>
    <cellStyle name="Normal 19 2" xfId="29104" xr:uid="{AA801D62-4BED-4DD1-BA4E-EB63D8FAE827}"/>
    <cellStyle name="Normal 19 2 10" xfId="29105" xr:uid="{CD324C86-EA14-44D9-936E-65EE67AC11EB}"/>
    <cellStyle name="Normal 19 2 11" xfId="29106" xr:uid="{BE9FF4C8-9C01-426D-A00A-7FD0A9601CCD}"/>
    <cellStyle name="Normal 19 2 2" xfId="29107" xr:uid="{FF3B863B-134D-4E81-BA04-954AC6F7D9B4}"/>
    <cellStyle name="Normal 19 2 2 2" xfId="29108" xr:uid="{8E0C7510-965B-49FC-A37C-4627E44EB86D}"/>
    <cellStyle name="Normal 19 2 2 2 2" xfId="29109" xr:uid="{59B492D1-0805-4DA2-9ECD-AA4AE3D07F55}"/>
    <cellStyle name="Normal 19 2 2 2 2 2" xfId="29110" xr:uid="{2A251ACE-77D5-4E24-8E8B-60683B0D9F07}"/>
    <cellStyle name="Normal 19 2 2 2 3" xfId="29111" xr:uid="{B1C079D9-C3A3-4B77-AFC5-C981B5C3E993}"/>
    <cellStyle name="Normal 19 2 2 2 3 2" xfId="29112" xr:uid="{9ECD7FFF-282B-49D1-84E6-C93CD6BD2ED3}"/>
    <cellStyle name="Normal 19 2 2 2 4" xfId="29113" xr:uid="{4540402E-9A93-4941-8DB9-3EE4B8D5E863}"/>
    <cellStyle name="Normal 19 2 2 3" xfId="29114" xr:uid="{DE9FE8AE-F6EA-4279-A634-52961FF86636}"/>
    <cellStyle name="Normal 19 2 2 3 2" xfId="29115" xr:uid="{6FCB29DB-064F-4275-B228-389239A3FF9B}"/>
    <cellStyle name="Normal 19 2 2 4" xfId="29116" xr:uid="{A001C32A-E5E3-42D3-93A7-8DDB3BF987FA}"/>
    <cellStyle name="Normal 19 2 2 5" xfId="29117" xr:uid="{31DFE057-3563-4202-B2AD-60518AFB1A2E}"/>
    <cellStyle name="Normal 19 2 2 5 2" xfId="29118" xr:uid="{94354E6D-C795-4699-81B9-DDBB13723829}"/>
    <cellStyle name="Normal 19 2 3" xfId="29119" xr:uid="{EE884747-9B78-403B-8895-E0F4FEA6CB6B}"/>
    <cellStyle name="Normal 19 2 3 2" xfId="29120" xr:uid="{588DFF33-1D14-483B-8659-AA61FC5C57E5}"/>
    <cellStyle name="Normal 19 2 3 2 2" xfId="29121" xr:uid="{F6B8215B-8482-47D7-82CE-0FC46263BEFA}"/>
    <cellStyle name="Normal 19 2 3 3" xfId="29122" xr:uid="{2BBC3F44-7165-4D22-974F-C881D6F0F6B6}"/>
    <cellStyle name="Normal 19 2 3 3 2" xfId="29123" xr:uid="{B8503504-7A98-420E-8962-1944BD3ACBF2}"/>
    <cellStyle name="Normal 19 2 3 4" xfId="29124" xr:uid="{327B40BD-6471-44E7-9CE6-6809F4C17C8B}"/>
    <cellStyle name="Normal 19 2 4" xfId="29125" xr:uid="{052D269E-70F1-4DF2-ABCE-BD781B404CC0}"/>
    <cellStyle name="Normal 19 2 4 2" xfId="29126" xr:uid="{04B96528-7AC8-4891-826E-D4ADC7323B8A}"/>
    <cellStyle name="Normal 19 2 5" xfId="29127" xr:uid="{82A69EE9-1959-4FEA-B462-D9FEBD64EBD8}"/>
    <cellStyle name="Normal 19 2 5 2" xfId="29128" xr:uid="{C2834C7A-3352-4277-B6D8-D42D1CB3B4B0}"/>
    <cellStyle name="Normal 19 2 6" xfId="29129" xr:uid="{1608B7AE-993C-4477-962E-DBB8D22014A6}"/>
    <cellStyle name="Normal 19 2 6 2" xfId="29130" xr:uid="{A367F708-F5E6-4D90-8367-247F01CD010D}"/>
    <cellStyle name="Normal 19 2 7" xfId="29131" xr:uid="{62106A79-C046-4EA2-BFE8-5A53ADE279B6}"/>
    <cellStyle name="Normal 19 2 7 2" xfId="29132" xr:uid="{5C561705-FC86-4BCF-ACF7-251BBCC168C2}"/>
    <cellStyle name="Normal 19 2 7 3" xfId="29133" xr:uid="{FD881FCC-3C75-4E5E-B43A-EAD9A40B4239}"/>
    <cellStyle name="Normal 19 2 8" xfId="29134" xr:uid="{0B7645CB-62E4-4EF5-ABE6-60FB5EEE4AC8}"/>
    <cellStyle name="Normal 19 2 8 2" xfId="29135" xr:uid="{DA9557E6-7BC6-407F-985E-9DE65049E390}"/>
    <cellStyle name="Normal 19 2 9" xfId="29136" xr:uid="{351EEA3F-9242-4130-978B-9C45BA1B7CC9}"/>
    <cellStyle name="Normal 19 2 9 2" xfId="29137" xr:uid="{F71E1318-986F-407B-92AB-21C64F0EA7DD}"/>
    <cellStyle name="Normal 19 2 9 3" xfId="29138" xr:uid="{11FC6CEE-066D-47F3-9853-B40725887640}"/>
    <cellStyle name="Normal 19 3" xfId="29139" xr:uid="{2FAF9E90-5394-4CB7-8783-837F23A11532}"/>
    <cellStyle name="Normal 19 3 2" xfId="29140" xr:uid="{1B437BEA-E7A1-494D-A72C-7A7BFE4B3602}"/>
    <cellStyle name="Normal 19 3 2 2" xfId="29141" xr:uid="{EF7003C9-4B5F-493F-8B97-F6B8BF39A3FB}"/>
    <cellStyle name="Normal 19 3 2 2 2" xfId="29142" xr:uid="{23ED7458-191A-4044-AAA7-5C1893DABA7D}"/>
    <cellStyle name="Normal 19 3 2 3" xfId="29143" xr:uid="{26B3B2FE-87CC-4A77-9E9F-CEF9537FD89B}"/>
    <cellStyle name="Normal 19 3 2 3 2" xfId="29144" xr:uid="{C62A7DE9-FFDC-4CF1-97B5-E4CBF8742C29}"/>
    <cellStyle name="Normal 19 3 2 4" xfId="29145" xr:uid="{49A5158D-AD56-4823-88D8-CA9EC9241B26}"/>
    <cellStyle name="Normal 19 3 2 4 2" xfId="29146" xr:uid="{030529DE-CB01-4FBD-9CDF-946D9139AB81}"/>
    <cellStyle name="Normal 19 3 2 5" xfId="29147" xr:uid="{C0DE1F40-C288-41E1-AEC0-61A44CB73EAA}"/>
    <cellStyle name="Normal 19 3 2 5 2" xfId="29148" xr:uid="{CD038E5E-4EFD-41AD-B586-2B71D203FB85}"/>
    <cellStyle name="Normal 19 3 2 6" xfId="29149" xr:uid="{724F9B42-AA7A-4E6A-A57E-50417A8A2485}"/>
    <cellStyle name="Normal 19 3 3" xfId="29150" xr:uid="{93E2C076-A722-4DE2-A4C0-C3B18E8D7927}"/>
    <cellStyle name="Normal 19 3 3 2" xfId="29151" xr:uid="{564BB16F-30CC-4EFA-80D1-89733700BEAB}"/>
    <cellStyle name="Normal 19 3 3 2 2" xfId="29152" xr:uid="{60E2196A-6D5C-4456-9FCD-022231675193}"/>
    <cellStyle name="Normal 19 3 3 3" xfId="29153" xr:uid="{71CF59BF-6E32-40C0-9FEE-CB895AE11B11}"/>
    <cellStyle name="Normal 19 3 3 3 2" xfId="29154" xr:uid="{4E837940-E4E2-46C4-B24C-2C66FC5E8E25}"/>
    <cellStyle name="Normal 19 3 3 4" xfId="29155" xr:uid="{38371AA4-F680-486F-9F9A-8CCE27E159C2}"/>
    <cellStyle name="Normal 19 3 4" xfId="29156" xr:uid="{6778475F-7A17-4825-A0FE-FAEEF4CAC88E}"/>
    <cellStyle name="Normal 19 3 4 2" xfId="29157" xr:uid="{85668CBB-1AC5-4045-A8C4-E5D9D94B0BAC}"/>
    <cellStyle name="Normal 19 3 5" xfId="29158" xr:uid="{8E3F3E47-E383-4257-9FFC-DE36F68F0BB2}"/>
    <cellStyle name="Normal 19 3 5 2" xfId="29159" xr:uid="{A00982FA-7CAD-497A-BB89-7BE98711DBAF}"/>
    <cellStyle name="Normal 19 3 6" xfId="29160" xr:uid="{FF9A9F5D-D776-4E01-9407-38681620FB0D}"/>
    <cellStyle name="Normal 19 3 7" xfId="29161" xr:uid="{C26F37D9-E393-498A-B395-FAD3E2FF4DCA}"/>
    <cellStyle name="Normal 19 3 7 2" xfId="29162" xr:uid="{172FFA50-2695-404B-B071-970AE26C81CD}"/>
    <cellStyle name="Normal 19 3 8" xfId="29163" xr:uid="{3DEEC400-243C-4592-9CD9-ECFEED874324}"/>
    <cellStyle name="Normal 19 4" xfId="29164" xr:uid="{11394F5A-2D22-4E3B-AE12-6A46AB96E597}"/>
    <cellStyle name="Normal 19 4 2" xfId="29165" xr:uid="{176C96C0-826E-4DDB-B54A-2B3693DF07A7}"/>
    <cellStyle name="Normal 19 4 2 2" xfId="29166" xr:uid="{E4CB0E54-FB1F-4502-BEBC-DF84D3C9953C}"/>
    <cellStyle name="Normal 19 4 3" xfId="29167" xr:uid="{7D05DCEA-3895-4C8D-AF7B-95CE6BAD5EB3}"/>
    <cellStyle name="Normal 19 4 3 2" xfId="29168" xr:uid="{9FCC276C-26D5-460C-A507-8D3BACBEA705}"/>
    <cellStyle name="Normal 19 4 4" xfId="29169" xr:uid="{0562EED1-FAEA-4C7D-B417-1F2685DDA28E}"/>
    <cellStyle name="Normal 19 4 4 2" xfId="29170" xr:uid="{CC9ACAAB-535B-4E44-BDC7-1C128A5BD472}"/>
    <cellStyle name="Normal 19 4 5" xfId="29171" xr:uid="{F7AC2D29-9E20-4FC8-B853-69C4499CD435}"/>
    <cellStyle name="Normal 19 4 5 2" xfId="29172" xr:uid="{6457021E-AB30-4BD4-876A-3DBC5ABEC38C}"/>
    <cellStyle name="Normal 19 4 6" xfId="29173" xr:uid="{F97465E8-8834-43E9-9C79-890A85904B21}"/>
    <cellStyle name="Normal 19 4 7" xfId="29174" xr:uid="{A921C8BB-39A1-452B-913B-930C785916CF}"/>
    <cellStyle name="Normal 19 5" xfId="29175" xr:uid="{A59A5A27-243A-4C48-8557-8992975BDC13}"/>
    <cellStyle name="Normal 19 5 2" xfId="29176" xr:uid="{DA9F3799-C9A9-46B2-BAB7-06E5A2F0BD06}"/>
    <cellStyle name="Normal 19 5 3" xfId="29177" xr:uid="{8F04C121-18A8-46FE-B730-56F585636BC5}"/>
    <cellStyle name="Normal 19 6" xfId="29178" xr:uid="{8F17D7AB-3379-4C64-B2F2-A72EEB699902}"/>
    <cellStyle name="Normal 19 6 2" xfId="29179" xr:uid="{D88DE18F-DA59-48DA-96A5-D5A9D4C00FC3}"/>
    <cellStyle name="Normal 19 7" xfId="29180" xr:uid="{07AB617A-09D6-4568-9B90-4D0A11A16493}"/>
    <cellStyle name="Normal 19 7 2" xfId="29181" xr:uid="{C072638E-0F18-49DC-A002-A445B9983655}"/>
    <cellStyle name="Normal 19 8" xfId="29182" xr:uid="{9416F562-CE63-4F54-B464-79496D8D7959}"/>
    <cellStyle name="Normal 19 8 2" xfId="29183" xr:uid="{BADCFC7B-81A1-4848-8EC7-3AE1B4133AE8}"/>
    <cellStyle name="Normal 19 9" xfId="29184" xr:uid="{4D305135-22A6-4B8E-A036-834BD8F112C3}"/>
    <cellStyle name="Normal 19 9 2" xfId="29185" xr:uid="{CF1B005D-82C8-4141-B10F-E3C824B081EC}"/>
    <cellStyle name="Normal 2" xfId="29186" xr:uid="{B190D761-ADDB-4CFB-8149-54EEFCE0B1C0}"/>
    <cellStyle name="Normal 2 10" xfId="29187" xr:uid="{2C9644C1-23C4-4122-9A8A-8553EFDF31B5}"/>
    <cellStyle name="Normal 2 10 2" xfId="29188" xr:uid="{6F071559-F1E4-4AE9-A200-2E95637C3076}"/>
    <cellStyle name="Normal 2 10 2 2" xfId="29189" xr:uid="{E57D0F49-5DEB-44BC-BB3B-C244E0668C25}"/>
    <cellStyle name="Normal 2 10 2 3" xfId="29190" xr:uid="{5D767857-C8F6-46C3-B211-8AB5C9011998}"/>
    <cellStyle name="Normal 2 10 3" xfId="29191" xr:uid="{8CF65769-2731-46A1-B9E8-02A7EDD1DA58}"/>
    <cellStyle name="Normal 2 10 3 2" xfId="29192" xr:uid="{B34A519E-8704-4BE0-B6ED-BA5978C97E13}"/>
    <cellStyle name="Normal 2 10 4" xfId="29193" xr:uid="{E7811F57-BF23-4697-AEBE-FD097ED07148}"/>
    <cellStyle name="Normal 2 10 4 2" xfId="29194" xr:uid="{115AB887-6C45-4994-8F70-ECE71DD44C3D}"/>
    <cellStyle name="Normal 2 10 5" xfId="29195" xr:uid="{75C7D167-D265-49A8-AABF-3D51730F7431}"/>
    <cellStyle name="Normal 2 11" xfId="29196" xr:uid="{4F0D5BA6-18CE-48AE-B729-C17F0F3A9CBB}"/>
    <cellStyle name="Normal 2 11 2" xfId="29197" xr:uid="{4D09133F-4D52-460A-9983-976E7F7838DF}"/>
    <cellStyle name="Normal 2 11 2 2" xfId="29198" xr:uid="{50782FEA-2AD9-4735-B553-61F50C322F2A}"/>
    <cellStyle name="Normal 2 11 2 3" xfId="29199" xr:uid="{F59487F9-4499-4FF2-8A73-F7AAB4043F11}"/>
    <cellStyle name="Normal 2 11 3" xfId="29200" xr:uid="{2257576C-AF69-4E32-A994-D9B2BA480CF2}"/>
    <cellStyle name="Normal 2 11 3 2" xfId="29201" xr:uid="{DBF5E801-86D4-4C83-95CA-DCA275175FFC}"/>
    <cellStyle name="Normal 2 11 4" xfId="29202" xr:uid="{5710C28A-D899-4391-A38F-A0C6BC103164}"/>
    <cellStyle name="Normal 2 11 4 2" xfId="29203" xr:uid="{198C4324-2323-4A08-98D2-B29C0AF76656}"/>
    <cellStyle name="Normal 2 11 5" xfId="29204" xr:uid="{ED9FB023-D4A1-49F6-AD22-F0DDDB88EBA0}"/>
    <cellStyle name="Normal 2 12" xfId="29205" xr:uid="{2CAEF228-4A99-4F11-BADC-767CE9EDBEC0}"/>
    <cellStyle name="Normal 2 12 2" xfId="29206" xr:uid="{A9875365-4207-49D9-AE21-D21BB10C2A03}"/>
    <cellStyle name="Normal 2 12 2 2" xfId="29207" xr:uid="{A69A2E48-0D2A-4ADB-83EB-01EA3062D552}"/>
    <cellStyle name="Normal 2 12 2 3" xfId="29208" xr:uid="{F30DE957-EF0B-452A-9D50-97971DDDBC3F}"/>
    <cellStyle name="Normal 2 12 3" xfId="29209" xr:uid="{326DE037-5468-4866-847A-349FBC958B61}"/>
    <cellStyle name="Normal 2 12 3 2" xfId="29210" xr:uid="{626E5D97-6217-4F7A-B73F-7BF74945FBBF}"/>
    <cellStyle name="Normal 2 12 4" xfId="29211" xr:uid="{98BB1F24-55E1-4110-B37E-03BB7BFA16AF}"/>
    <cellStyle name="Normal 2 12 4 2" xfId="29212" xr:uid="{F790197F-B846-4932-95EC-1FD9EA7301A7}"/>
    <cellStyle name="Normal 2 12 5" xfId="29213" xr:uid="{F5D81283-FAB4-486B-909A-49D5C032FDD4}"/>
    <cellStyle name="Normal 2 13" xfId="29214" xr:uid="{A2F6766B-8073-4B0B-B57F-6DED9C535149}"/>
    <cellStyle name="Normal 2 13 2" xfId="29215" xr:uid="{0D11B6D8-ABFA-493E-9464-02C18F07B66A}"/>
    <cellStyle name="Normal 2 13 2 2" xfId="29216" xr:uid="{5A23B7CF-BAC5-407D-B025-DB26009293D8}"/>
    <cellStyle name="Normal 2 13 2 3" xfId="29217" xr:uid="{C29DB69C-4B8E-4BB5-9CD2-16E115592D25}"/>
    <cellStyle name="Normal 2 13 3" xfId="29218" xr:uid="{6B2EBF13-B005-4315-B591-CE07A435A959}"/>
    <cellStyle name="Normal 2 13 3 2" xfId="29219" xr:uid="{DD76E6B5-45D4-44D1-8B68-4A194B642E80}"/>
    <cellStyle name="Normal 2 13 4" xfId="29220" xr:uid="{C6582634-80FE-4336-91FA-9D570157598A}"/>
    <cellStyle name="Normal 2 13 5" xfId="29221" xr:uid="{C469DAF8-C5EF-41AB-94FD-8F8DBC0A9EB8}"/>
    <cellStyle name="Normal 2 14" xfId="29222" xr:uid="{176168F8-A8E4-478A-B23B-028852144D5F}"/>
    <cellStyle name="Normal 2 14 2" xfId="29223" xr:uid="{5A65D178-A977-4C1F-ACD2-FD80F806E645}"/>
    <cellStyle name="Normal 2 14 2 2" xfId="29224" xr:uid="{22142BC8-51AA-43FC-B1B2-69C919A2EA70}"/>
    <cellStyle name="Normal 2 14 2 3" xfId="29225" xr:uid="{2EBC71AD-0BA5-447C-8C85-B829E2ABA6B2}"/>
    <cellStyle name="Normal 2 14 3" xfId="29226" xr:uid="{080F8227-246A-45D2-A14F-5775FBF979DF}"/>
    <cellStyle name="Normal 2 14 3 2" xfId="29227" xr:uid="{603215F9-13F2-4FD4-8CEB-2FE7760B2D99}"/>
    <cellStyle name="Normal 2 14 4" xfId="29228" xr:uid="{2EA1FF7A-70BE-4754-AFE9-C6912B3048EB}"/>
    <cellStyle name="Normal 2 14 4 2" xfId="29229" xr:uid="{D8AFB112-354F-45A1-86D7-8BFBDFC4E91C}"/>
    <cellStyle name="Normal 2 14 4 3" xfId="29230" xr:uid="{9D6AD82B-9B3D-4302-9C75-12830ED1324A}"/>
    <cellStyle name="Normal 2 14 5" xfId="29231" xr:uid="{F169E4D6-2823-43DE-AE2B-05109D219320}"/>
    <cellStyle name="Normal 2 15" xfId="29232" xr:uid="{A7A582BF-C1F8-4AA9-86BE-C142E4B62010}"/>
    <cellStyle name="Normal 2 15 2" xfId="29233" xr:uid="{BB16AACC-05A9-4A48-B57B-CBFA017200D3}"/>
    <cellStyle name="Normal 2 15 2 2" xfId="29234" xr:uid="{BDAC4271-B758-41C3-AC19-335195BEE4A9}"/>
    <cellStyle name="Normal 2 15 2 3" xfId="29235" xr:uid="{56F7C8F7-0DAE-4B4B-AC1B-656A060C1060}"/>
    <cellStyle name="Normal 2 15 3" xfId="29236" xr:uid="{6AA9C168-D175-476F-9206-B0048C845A63}"/>
    <cellStyle name="Normal 2 15 3 2" xfId="29237" xr:uid="{0187D24E-529D-47B6-A0F1-39B3C8D53AF6}"/>
    <cellStyle name="Normal 2 15 4" xfId="29238" xr:uid="{D6D150F6-FDE0-461B-8437-80B5438209BF}"/>
    <cellStyle name="Normal 2 15 4 2" xfId="29239" xr:uid="{FD0E452E-6DD2-471A-A84A-701DD1A8BFA5}"/>
    <cellStyle name="Normal 2 15 5" xfId="29240" xr:uid="{17ED96B7-40E8-440C-BD71-89C9D10DE0B5}"/>
    <cellStyle name="Normal 2 16" xfId="29241" xr:uid="{6C71FF4A-209C-4423-B1F7-2260D3227FE3}"/>
    <cellStyle name="Normal 2 16 2" xfId="29242" xr:uid="{59D8F5BE-5EB5-42A4-BE16-A70C035945AF}"/>
    <cellStyle name="Normal 2 16 3" xfId="29243" xr:uid="{518AD2E7-E8B0-4AF6-9E0B-88C151729FC3}"/>
    <cellStyle name="Normal 2 17" xfId="29244" xr:uid="{1623F3A0-07E2-41A6-B41F-B6BDEFF61CBD}"/>
    <cellStyle name="Normal 2 17 2" xfId="29245" xr:uid="{1B28D748-68EA-465C-BF35-96B12157C052}"/>
    <cellStyle name="Normal 2 17 3" xfId="29246" xr:uid="{AF2EDABF-C253-44B6-95EE-6E2A0B6656E0}"/>
    <cellStyle name="Normal 2 18" xfId="29247" xr:uid="{2046F3CA-35B4-4AA3-B621-A2B89CB82248}"/>
    <cellStyle name="Normal 2 18 2" xfId="29248" xr:uid="{6D74D7E8-4EED-46E6-AAF6-C78E38ECD3CE}"/>
    <cellStyle name="Normal 2 18 3" xfId="29249" xr:uid="{3D88D164-C561-459E-A86E-DC8049BE0EA4}"/>
    <cellStyle name="Normal 2 19" xfId="29250" xr:uid="{15406CA0-E9EF-4F59-954F-E45EFCED6306}"/>
    <cellStyle name="Normal 2 19 2" xfId="29251" xr:uid="{D8460F99-3F2C-4D5E-B58D-7715F02156FC}"/>
    <cellStyle name="Normal 2 19 3" xfId="29252" xr:uid="{4A2B80E1-1F46-4BBB-918F-D21C789AA8E2}"/>
    <cellStyle name="Normal 2 2" xfId="29253" xr:uid="{E4AC5737-C1D5-4E32-8757-C48F3A5AD2F9}"/>
    <cellStyle name="Normal 2 2 10" xfId="29254" xr:uid="{B94F6238-3E87-49B6-AAB4-C2705ABB19E8}"/>
    <cellStyle name="Normal 2 2 10 2" xfId="29255" xr:uid="{39D8C0B5-68D6-4091-B352-B831FB1AFA87}"/>
    <cellStyle name="Normal 2 2 10 2 2" xfId="29256" xr:uid="{FE32F9AC-FC35-4FC6-9931-6C0D48BE7F6E}"/>
    <cellStyle name="Normal 2 2 10 2 2 2" xfId="29257" xr:uid="{FF72E41F-6407-41F5-BF75-ABDDE5AD75CB}"/>
    <cellStyle name="Normal 2 2 10 2 2 3" xfId="29258" xr:uid="{B78CDCEC-90DF-4A5C-AE4E-BE86E4EC976D}"/>
    <cellStyle name="Normal 2 2 10 2 3" xfId="29259" xr:uid="{AE4C25CE-AB7E-4158-9C85-C99E27832B2C}"/>
    <cellStyle name="Normal 2 2 10 2 4" xfId="29260" xr:uid="{87E7AABC-66DF-4F18-A40F-BAB93803254A}"/>
    <cellStyle name="Normal 2 2 10 3" xfId="29261" xr:uid="{B2C3DB28-4693-4BDC-ADA6-005B157606B5}"/>
    <cellStyle name="Normal 2 2 10 3 2" xfId="29262" xr:uid="{4AA5EB41-9623-483E-87D1-750540A0E258}"/>
    <cellStyle name="Normal 2 2 10 3 2 2" xfId="29263" xr:uid="{99653BD3-7B8C-40E5-AE63-7B6AC97A3293}"/>
    <cellStyle name="Normal 2 2 10 3 2 3" xfId="29264" xr:uid="{9D6B7EE8-F316-4847-B4C0-193BC4DC3E9D}"/>
    <cellStyle name="Normal 2 2 10 3 3" xfId="29265" xr:uid="{D199BDCA-5E83-4C90-AD16-3FE879D027B6}"/>
    <cellStyle name="Normal 2 2 10 3 4" xfId="29266" xr:uid="{831B7863-9EC7-4F5E-B68C-C28C0588C120}"/>
    <cellStyle name="Normal 2 2 10 4" xfId="29267" xr:uid="{8C3BC94A-C64A-4DFF-ABC0-76C97D4CF5CF}"/>
    <cellStyle name="Normal 2 2 10 4 2" xfId="29268" xr:uid="{5146D243-41B0-46FD-96E3-9098B52D79BA}"/>
    <cellStyle name="Normal 2 2 10 4 3" xfId="29269" xr:uid="{43154068-CB88-4ECD-A5CE-6FC74FEB0D3E}"/>
    <cellStyle name="Normal 2 2 10 5" xfId="29270" xr:uid="{288A8C8B-A77E-493A-9676-24090268647A}"/>
    <cellStyle name="Normal 2 2 10 5 2" xfId="29271" xr:uid="{098BCC9B-605E-475E-B67F-1CD98C1418BB}"/>
    <cellStyle name="Normal 2 2 10 6" xfId="29272" xr:uid="{BDCF90F0-D1F9-4627-8F96-C37F7724D44C}"/>
    <cellStyle name="Normal 2 2 10 6 2" xfId="29273" xr:uid="{3A60EBEF-0BF5-4568-9D75-B39B3F5C1414}"/>
    <cellStyle name="Normal 2 2 10 7" xfId="29274" xr:uid="{70E795C7-E2E0-4493-8A62-D01BE9811378}"/>
    <cellStyle name="Normal 2 2 11" xfId="29275" xr:uid="{9A649960-8A2A-483A-A5F0-7BDB01780E74}"/>
    <cellStyle name="Normal 2 2 11 2" xfId="29276" xr:uid="{A172B488-D285-4D7A-BEB0-0C07E56406F3}"/>
    <cellStyle name="Normal 2 2 11 2 2" xfId="29277" xr:uid="{39481C87-7CD0-46ED-8099-2690EE5E7044}"/>
    <cellStyle name="Normal 2 2 11 2 2 2" xfId="29278" xr:uid="{584672A4-8076-4CCD-B3E4-5DEC26C1C7F2}"/>
    <cellStyle name="Normal 2 2 11 2 2 3" xfId="29279" xr:uid="{0D06B1F1-3F57-495A-ACDF-358E82FB8D2D}"/>
    <cellStyle name="Normal 2 2 11 2 3" xfId="29280" xr:uid="{18D565EF-103D-4210-A624-2C797E8BC4BD}"/>
    <cellStyle name="Normal 2 2 11 2 4" xfId="29281" xr:uid="{DF4AE3D4-EF77-45D3-A3EC-9129A8109F9A}"/>
    <cellStyle name="Normal 2 2 11 3" xfId="29282" xr:uid="{C7C7D7D2-2FFD-4A48-AB28-D03EA8F6F945}"/>
    <cellStyle name="Normal 2 2 11 3 2" xfId="29283" xr:uid="{D4309D6D-5917-467C-9B41-39A193D2CA27}"/>
    <cellStyle name="Normal 2 2 11 3 2 2" xfId="29284" xr:uid="{7E335374-C175-4216-8491-3FF4E52DFAE5}"/>
    <cellStyle name="Normal 2 2 11 3 2 3" xfId="29285" xr:uid="{B783FA88-223E-4495-82CF-9873FAAD90C4}"/>
    <cellStyle name="Normal 2 2 11 3 3" xfId="29286" xr:uid="{3C6A7DB6-5C78-4150-A416-D47FCE2162D2}"/>
    <cellStyle name="Normal 2 2 11 3 4" xfId="29287" xr:uid="{46BD49BD-5E81-488E-A6C7-146F27300282}"/>
    <cellStyle name="Normal 2 2 11 4" xfId="29288" xr:uid="{949FE890-0FAA-4AF0-AF8D-13C6362AB47A}"/>
    <cellStyle name="Normal 2 2 11 4 2" xfId="29289" xr:uid="{75256ADC-6473-4468-89D4-8ACEACE75C09}"/>
    <cellStyle name="Normal 2 2 11 4 3" xfId="29290" xr:uid="{39A81325-58EB-4351-98D9-8A168F7B9E13}"/>
    <cellStyle name="Normal 2 2 11 5" xfId="29291" xr:uid="{48749F07-A16A-4A76-8D97-85FA171807EF}"/>
    <cellStyle name="Normal 2 2 11 6" xfId="29292" xr:uid="{A13363ED-1B47-47E4-964A-424DDE0F4D79}"/>
    <cellStyle name="Normal 2 2 12" xfId="29293" xr:uid="{372BB674-E8AF-4F85-B37E-0D405CFB12EB}"/>
    <cellStyle name="Normal 2 2 12 2" xfId="29294" xr:uid="{95240169-DC05-441C-886B-84B2AF93EDD8}"/>
    <cellStyle name="Normal 2 2 12 2 2" xfId="29295" xr:uid="{5C61DDE8-2FF4-483B-B86F-CBE846AC1B2B}"/>
    <cellStyle name="Normal 2 2 12 2 2 2" xfId="29296" xr:uid="{3E40E405-01FD-4407-B4A9-DD792072A5FA}"/>
    <cellStyle name="Normal 2 2 12 2 2 3" xfId="29297" xr:uid="{E4F5308E-3C9E-442F-8A97-BBC9D1E83ED3}"/>
    <cellStyle name="Normal 2 2 12 2 3" xfId="29298" xr:uid="{C64CAEC9-1EDF-444E-915F-18BC7F5CBC1B}"/>
    <cellStyle name="Normal 2 2 12 2 4" xfId="29299" xr:uid="{7BE05586-6718-44D2-8898-B5D5C51C71B8}"/>
    <cellStyle name="Normal 2 2 12 3" xfId="29300" xr:uid="{599EFA6B-441D-410D-AC1D-1BD4CEA2E008}"/>
    <cellStyle name="Normal 2 2 12 3 2" xfId="29301" xr:uid="{DFF53E9F-0DE8-4B52-9A3B-4661F8D4E551}"/>
    <cellStyle name="Normal 2 2 12 3 2 2" xfId="29302" xr:uid="{16A04CD0-A683-40EE-BFEA-DEBBC05CC34C}"/>
    <cellStyle name="Normal 2 2 12 3 2 3" xfId="29303" xr:uid="{F1291E56-CA36-4BF2-A399-66D290AB7CA6}"/>
    <cellStyle name="Normal 2 2 12 3 3" xfId="29304" xr:uid="{FD65F9B3-53DF-4228-AAFE-81DE7BC101D7}"/>
    <cellStyle name="Normal 2 2 12 3 4" xfId="29305" xr:uid="{55CEC773-6C53-40DD-B8F7-6427D0196C49}"/>
    <cellStyle name="Normal 2 2 12 4" xfId="29306" xr:uid="{25B48F71-395E-4685-B414-4555FE9EC8E6}"/>
    <cellStyle name="Normal 2 2 12 4 2" xfId="29307" xr:uid="{B5445C9C-77E9-4067-912E-29EEDA26B2FB}"/>
    <cellStyle name="Normal 2 2 12 4 3" xfId="29308" xr:uid="{F6B2588A-ABBA-406B-9496-39C9FB5AAE69}"/>
    <cellStyle name="Normal 2 2 12 5" xfId="29309" xr:uid="{B5DE1D43-A751-4461-A0B7-74056931DC3B}"/>
    <cellStyle name="Normal 2 2 12 5 2" xfId="29310" xr:uid="{B265FCF8-1AA7-48A3-A93E-DF03A9D4CBC2}"/>
    <cellStyle name="Normal 2 2 12 6" xfId="29311" xr:uid="{269A28B3-B452-41A2-8D77-56170A28BB9F}"/>
    <cellStyle name="Normal 2 2 12 6 2" xfId="29312" xr:uid="{27A2C2C5-9AF0-4595-A09F-6C6FDA10C8FD}"/>
    <cellStyle name="Normal 2 2 12 7" xfId="29313" xr:uid="{2B894E34-3151-48D3-B27C-DB3EBF119090}"/>
    <cellStyle name="Normal 2 2 13" xfId="29314" xr:uid="{754A796A-0598-426E-B5FA-BF96175C9C16}"/>
    <cellStyle name="Normal 2 2 13 2" xfId="29315" xr:uid="{5B5A4A33-AAB8-448F-A74E-2DC48BE4F6DA}"/>
    <cellStyle name="Normal 2 2 13 2 2" xfId="29316" xr:uid="{C41FC1B7-09E2-49DB-AB2D-7FF86A83C4DD}"/>
    <cellStyle name="Normal 2 2 13 2 3" xfId="29317" xr:uid="{D5211367-6722-4F86-9EC0-003239D7BCEF}"/>
    <cellStyle name="Normal 2 2 13 3" xfId="29318" xr:uid="{4120029A-A3D5-4814-8A29-51D5CC05C78E}"/>
    <cellStyle name="Normal 2 2 13 4" xfId="29319" xr:uid="{C5C20CDC-7DCD-41C0-8A3A-79449D3B8CE1}"/>
    <cellStyle name="Normal 2 2 14" xfId="29320" xr:uid="{F15842CD-0183-4A32-ABC2-FE7F5A002E6B}"/>
    <cellStyle name="Normal 2 2 14 2" xfId="29321" xr:uid="{32AF04BE-2906-41CF-B45E-45D2DA94633C}"/>
    <cellStyle name="Normal 2 2 14 2 2" xfId="29322" xr:uid="{FF09AFA7-2E90-45EB-BF48-420BCC8C3020}"/>
    <cellStyle name="Normal 2 2 14 2 3" xfId="29323" xr:uid="{C424E3CB-0ED4-4B24-BEBB-0BAD882DCD1E}"/>
    <cellStyle name="Normal 2 2 14 3" xfId="29324" xr:uid="{74169F76-FA67-4BB9-B675-69E855CAFA7E}"/>
    <cellStyle name="Normal 2 2 14 4" xfId="29325" xr:uid="{D455144E-F460-4D67-88EA-84351020D403}"/>
    <cellStyle name="Normal 2 2 15" xfId="29326" xr:uid="{9193443A-F127-4438-AB96-152CA92B5BC7}"/>
    <cellStyle name="Normal 2 2 15 2" xfId="29327" xr:uid="{BDD06C23-3461-431D-ACD0-D4140BB7A37D}"/>
    <cellStyle name="Normal 2 2 15 2 2" xfId="29328" xr:uid="{FD864959-0F77-4FAE-B7C8-904A7F36654A}"/>
    <cellStyle name="Normal 2 2 15 2 3" xfId="29329" xr:uid="{A138573A-C132-46B2-A4DE-1A7E4CCADC47}"/>
    <cellStyle name="Normal 2 2 15 3" xfId="29330" xr:uid="{CB8862EA-F803-4702-B092-D13259F1BAAB}"/>
    <cellStyle name="Normal 2 2 15 4" xfId="29331" xr:uid="{D360C0E8-4FBE-4CE3-B57A-89D4794314AF}"/>
    <cellStyle name="Normal 2 2 16" xfId="29332" xr:uid="{09259469-AC6B-49C7-9636-CB8759626103}"/>
    <cellStyle name="Normal 2 2 16 2" xfId="29333" xr:uid="{8668F88C-4394-495F-AB98-0C9B783F8CB6}"/>
    <cellStyle name="Normal 2 2 16 2 2" xfId="29334" xr:uid="{01970AE7-01F7-489D-BDC7-CA07BD9DC544}"/>
    <cellStyle name="Normal 2 2 16 2 3" xfId="29335" xr:uid="{22BA326F-3184-4E3F-90E0-0745EFE5F84B}"/>
    <cellStyle name="Normal 2 2 16 3" xfId="29336" xr:uid="{A7B67907-790B-4C5E-A905-96FF702DFA85}"/>
    <cellStyle name="Normal 2 2 16 4" xfId="29337" xr:uid="{8BF3AF6F-A9F6-4BED-9952-5461BCA7D3B0}"/>
    <cellStyle name="Normal 2 2 17" xfId="29338" xr:uid="{3286CE74-D3D1-4625-84DF-3E22FD00EDC7}"/>
    <cellStyle name="Normal 2 2 17 2" xfId="29339" xr:uid="{8702E4A0-319D-4EC8-A985-70165BF6D843}"/>
    <cellStyle name="Normal 2 2 17 2 2" xfId="29340" xr:uid="{E7769E38-30C6-4B06-ACAF-0DCA7D8F206B}"/>
    <cellStyle name="Normal 2 2 17 2 3" xfId="29341" xr:uid="{3F41C5EA-C7A0-44B2-B957-BACF00FEB509}"/>
    <cellStyle name="Normal 2 2 17 3" xfId="29342" xr:uid="{D8672E64-A973-4DE1-BB95-98089D125D63}"/>
    <cellStyle name="Normal 2 2 17 4" xfId="29343" xr:uid="{6C0C8ABA-6B01-44CC-AD37-9BA072A639BB}"/>
    <cellStyle name="Normal 2 2 18" xfId="29344" xr:uid="{6EB89484-1A96-4728-A496-90AD1D415067}"/>
    <cellStyle name="Normal 2 2 18 2" xfId="29345" xr:uid="{47F9F975-3A6C-41D4-9C10-35CDE191E40B}"/>
    <cellStyle name="Normal 2 2 18 2 2" xfId="29346" xr:uid="{F24DC794-34B0-41A8-85E7-7973DBAAE9AF}"/>
    <cellStyle name="Normal 2 2 18 2 3" xfId="29347" xr:uid="{C5B24A8F-BD65-4310-9511-3BE98A0B52A7}"/>
    <cellStyle name="Normal 2 2 18 3" xfId="29348" xr:uid="{12C71DC7-F9AE-4292-B512-00595C294DBF}"/>
    <cellStyle name="Normal 2 2 18 4" xfId="29349" xr:uid="{46E955E2-A802-4F10-9F26-3B86F5FF4A5A}"/>
    <cellStyle name="Normal 2 2 19" xfId="29350" xr:uid="{A4142B06-6CCD-4915-A27C-4DD088508B19}"/>
    <cellStyle name="Normal 2 2 19 2" xfId="29351" xr:uid="{044F9754-45A9-4519-A363-25B37C9E0236}"/>
    <cellStyle name="Normal 2 2 19 2 2" xfId="29352" xr:uid="{11BEC65F-24B2-4A99-8ABE-CDD78E5F152D}"/>
    <cellStyle name="Normal 2 2 19 2 3" xfId="29353" xr:uid="{3525E49C-EE9F-4929-87F3-A7798227A537}"/>
    <cellStyle name="Normal 2 2 19 3" xfId="29354" xr:uid="{C780DEC8-FD9E-4444-A585-ECC46AA3F750}"/>
    <cellStyle name="Normal 2 2 19 4" xfId="29355" xr:uid="{1C4D33CC-E4A7-4B57-B45B-D2D0E754EAAF}"/>
    <cellStyle name="Normal 2 2 2" xfId="29356" xr:uid="{664B7989-DF03-48E5-BA73-7A259A3F625F}"/>
    <cellStyle name="Normal 2 2 2 10" xfId="29357" xr:uid="{DEE5ADE8-A2BA-4A79-8100-9CBC671B9FE1}"/>
    <cellStyle name="Normal 2 2 2 10 2" xfId="29358" xr:uid="{8E908160-D0BC-44DA-AEE4-D98725667DC0}"/>
    <cellStyle name="Normal 2 2 2 2" xfId="29359" xr:uid="{9A05A453-FB76-46C0-B9BA-1BA184ADE9D2}"/>
    <cellStyle name="Normal 2 2 2 2 10" xfId="29360" xr:uid="{BF2DAC2E-C83A-4668-854E-A4BF0E29191C}"/>
    <cellStyle name="Normal 2 2 2 2 2" xfId="29361" xr:uid="{53B140AC-A8FF-4810-A730-F621BC97D8D2}"/>
    <cellStyle name="Normal 2 2 2 2 2 2" xfId="29362" xr:uid="{2D5FACBC-64EC-466C-B260-72CB656DE649}"/>
    <cellStyle name="Normal 2 2 2 2 2 2 2" xfId="29363" xr:uid="{F1A9D144-C7D6-4813-B53D-1269F9E33B1F}"/>
    <cellStyle name="Normal 2 2 2 2 2 3" xfId="29364" xr:uid="{4FF673C8-662B-4621-B291-8184C00BE94B}"/>
    <cellStyle name="Normal 2 2 2 2 2 3 2" xfId="29365" xr:uid="{FC462685-CAD6-43F1-A960-D85DCB5B3726}"/>
    <cellStyle name="Normal 2 2 2 2 2 4" xfId="29366" xr:uid="{248E9F89-9F9F-40DB-AA47-E1EA01524FD1}"/>
    <cellStyle name="Normal 2 2 2 2 2 5" xfId="29367" xr:uid="{CD436C0B-BCB1-4DD2-AE2D-8CD0A27E0CC9}"/>
    <cellStyle name="Normal 2 2 2 2 2 5 2" xfId="29368" xr:uid="{4F0230AC-D631-4E11-9271-612A9A7EAE9E}"/>
    <cellStyle name="Normal 2 2 2 2 3" xfId="29369" xr:uid="{502B3F91-A28A-44A2-A164-557B8356EE2A}"/>
    <cellStyle name="Normal 2 2 2 2 3 2" xfId="29370" xr:uid="{E2410388-A637-4ACE-9E5B-BCBD63F6475A}"/>
    <cellStyle name="Normal 2 2 2 2 4" xfId="29371" xr:uid="{8BF8B7D3-09F5-4693-B7A0-2F427A8CACF4}"/>
    <cellStyle name="Normal 2 2 2 2 4 2" xfId="29372" xr:uid="{F8CADD9D-16B3-40B7-822D-88F8F666A534}"/>
    <cellStyle name="Normal 2 2 2 2 5" xfId="29373" xr:uid="{E6139F48-E3C9-4BA5-94FD-44712A86AC7E}"/>
    <cellStyle name="Normal 2 2 2 2 5 2" xfId="29374" xr:uid="{EF5B5979-DEB4-4832-845F-49DAA5487778}"/>
    <cellStyle name="Normal 2 2 2 2 6" xfId="29375" xr:uid="{22A7327D-4C32-43E4-96E3-10BA48520FC6}"/>
    <cellStyle name="Normal 2 2 2 2 6 2" xfId="29376" xr:uid="{74275766-D094-4E23-81A0-8A02568FCE7E}"/>
    <cellStyle name="Normal 2 2 2 2 7" xfId="29377" xr:uid="{5F6C0679-1E3A-4188-9CEC-D0A197417658}"/>
    <cellStyle name="Normal 2 2 2 2 7 2" xfId="29378" xr:uid="{B0B07B06-6C0C-4ABB-AE81-37BC518AE042}"/>
    <cellStyle name="Normal 2 2 2 2 7 3" xfId="29379" xr:uid="{35FC1F2A-9BDB-46D7-8958-358BB85FED1E}"/>
    <cellStyle name="Normal 2 2 2 2 8" xfId="29380" xr:uid="{6FAE86D5-212C-463A-BC7E-7EADA42BD613}"/>
    <cellStyle name="Normal 2 2 2 2 8 2" xfId="29381" xr:uid="{FF70F0AA-3431-4E43-92F6-3F604597E881}"/>
    <cellStyle name="Normal 2 2 2 2 8 3" xfId="29382" xr:uid="{D141020E-6540-4F96-B4CE-49683FB8553A}"/>
    <cellStyle name="Normal 2 2 2 2 8 4" xfId="29383" xr:uid="{25FBE804-A30A-417E-BF3E-C01A1D38F349}"/>
    <cellStyle name="Normal 2 2 2 2 9" xfId="29384" xr:uid="{A5E311CD-E512-4628-B07B-67B70195A66B}"/>
    <cellStyle name="Normal 2 2 2 2 9 2" xfId="29385" xr:uid="{F23D93A8-84D3-4F68-9D86-450DDBF4CB72}"/>
    <cellStyle name="Normal 2 2 2 3" xfId="29386" xr:uid="{9D486A77-32E4-4732-9794-870EA07CE9AB}"/>
    <cellStyle name="Normal 2 2 2 3 2" xfId="29387" xr:uid="{79FDE703-7F40-41C2-92FD-179340DFF212}"/>
    <cellStyle name="Normal 2 2 2 3 2 2" xfId="29388" xr:uid="{D1DD21DB-7ECE-45C5-A991-6AA6AD8F7B42}"/>
    <cellStyle name="Normal 2 2 2 3 2 2 2" xfId="29389" xr:uid="{2D01D04A-EC9A-4A0B-AF86-3C9402948B9D}"/>
    <cellStyle name="Normal 2 2 2 3 2 3" xfId="29390" xr:uid="{0098ED35-BC22-4244-81BD-D92A38100C61}"/>
    <cellStyle name="Normal 2 2 2 3 2 3 2" xfId="29391" xr:uid="{30699229-A286-4E0F-B3EB-6001DC07B603}"/>
    <cellStyle name="Normal 2 2 2 3 2 4" xfId="29392" xr:uid="{0BF7F0EF-F87E-43A4-B96B-2F010499B5F6}"/>
    <cellStyle name="Normal 2 2 2 3 3" xfId="29393" xr:uid="{74D9B951-1A38-494D-B331-C7D7BEF27BCF}"/>
    <cellStyle name="Normal 2 2 2 3 3 2" xfId="29394" xr:uid="{A2C2CC3C-6A47-403B-812F-3EBC606ED10D}"/>
    <cellStyle name="Normal 2 2 2 3 4" xfId="29395" xr:uid="{AA0D27CD-EA30-4BA7-A53E-8054B9459FEF}"/>
    <cellStyle name="Normal 2 2 2 3 4 2" xfId="29396" xr:uid="{FA2FFEDA-8DAA-4466-927A-A3107A53562F}"/>
    <cellStyle name="Normal 2 2 2 3 5" xfId="29397" xr:uid="{8E55C082-191B-45B6-8A0B-2565A16F5B9B}"/>
    <cellStyle name="Normal 2 2 2 3 5 2" xfId="29398" xr:uid="{07A0B57D-3EDD-4C7F-BA4B-0F1F8F66B3BD}"/>
    <cellStyle name="Normal 2 2 2 3 6" xfId="29399" xr:uid="{B57FCCB3-2360-48D6-B4B6-76A808D87CC0}"/>
    <cellStyle name="Normal 2 2 2 4" xfId="29400" xr:uid="{593EF289-AB09-4544-BB9A-986FEF53066A}"/>
    <cellStyle name="Normal 2 2 2 4 2" xfId="29401" xr:uid="{8B3E42CF-C55F-4A84-A11A-42B4DEBBFC0F}"/>
    <cellStyle name="Normal 2 2 2 4 2 2" xfId="29402" xr:uid="{CDADB3A1-2BE6-4942-AC63-09E20DBF1B98}"/>
    <cellStyle name="Normal 2 2 2 4 3" xfId="29403" xr:uid="{3DE5E775-2559-43CA-A339-0D0EB839CB15}"/>
    <cellStyle name="Normal 2 2 2 4 3 2" xfId="29404" xr:uid="{0241BD0C-7700-484D-9C27-C28D2873D61B}"/>
    <cellStyle name="Normal 2 2 2 4 4" xfId="29405" xr:uid="{5C00FD3E-F051-47A8-A560-1FB512B2A0E4}"/>
    <cellStyle name="Normal 2 2 2 5" xfId="29406" xr:uid="{440FA0A0-1C44-40BF-9670-C2842472411E}"/>
    <cellStyle name="Normal 2 2 2 5 2" xfId="29407" xr:uid="{3AB232CE-B470-4012-905E-4B8FD756AB7C}"/>
    <cellStyle name="Normal 2 2 2 6" xfId="29408" xr:uid="{67655BB3-BA51-4CA5-B747-109209DCB5CA}"/>
    <cellStyle name="Normal 2 2 2 6 2" xfId="29409" xr:uid="{F51F7838-7FDF-427F-B230-9CBF8E90A889}"/>
    <cellStyle name="Normal 2 2 2 7" xfId="29410" xr:uid="{00A18EBC-2A7F-4F46-8175-D8B9FADE0AD2}"/>
    <cellStyle name="Normal 2 2 2 7 2" xfId="29411" xr:uid="{21D55DE5-CA96-4DA5-8285-ADAF6546A9C9}"/>
    <cellStyle name="Normal 2 2 2 8" xfId="29412" xr:uid="{D13A5718-A0D6-4BF7-A304-6581E42A39AC}"/>
    <cellStyle name="Normal 2 2 2 8 2" xfId="29413" xr:uid="{BBCAD82F-B595-41AA-B7E2-A003A756D199}"/>
    <cellStyle name="Normal 2 2 2 9" xfId="29414" xr:uid="{C6FE78C5-9484-48F8-B5BF-BD90983C3FCD}"/>
    <cellStyle name="Normal 2 2 20" xfId="29415" xr:uid="{B7756658-243E-476B-B220-960156B8855B}"/>
    <cellStyle name="Normal 2 2 20 2" xfId="29416" xr:uid="{330FA38B-0A8A-43D3-A3C8-7C83019584D1}"/>
    <cellStyle name="Normal 2 2 20 2 2" xfId="29417" xr:uid="{448CA48A-A52F-409D-8771-8E13B81499EE}"/>
    <cellStyle name="Normal 2 2 20 2 3" xfId="29418" xr:uid="{1FD7261B-C52F-491C-94DD-DDF4E2341B51}"/>
    <cellStyle name="Normal 2 2 20 3" xfId="29419" xr:uid="{C882D61A-6CD7-4E89-86D5-8BFEC3BF46FB}"/>
    <cellStyle name="Normal 2 2 20 4" xfId="29420" xr:uid="{A2927E58-D9ED-4A3C-8175-3B233F45DCB6}"/>
    <cellStyle name="Normal 2 2 21" xfId="29421" xr:uid="{AAC55713-5ED9-41FD-8FE8-EF9CAFD16BFF}"/>
    <cellStyle name="Normal 2 2 21 2" xfId="29422" xr:uid="{67A7C73E-0364-4FA1-AF66-6B51BDDFE66D}"/>
    <cellStyle name="Normal 2 2 21 3" xfId="29423" xr:uid="{7BD4EEE4-367C-487E-99DB-A4788CB82FFC}"/>
    <cellStyle name="Normal 2 2 22" xfId="29424" xr:uid="{05C5EC9D-F0C2-465F-AB17-1226CD0FB75C}"/>
    <cellStyle name="Normal 2 2 22 2" xfId="29425" xr:uid="{0649BFB1-9C3E-40CB-B382-2020E6B051A4}"/>
    <cellStyle name="Normal 2 2 22 3" xfId="29426" xr:uid="{70B1CB4B-ED00-4B99-A99C-F8B2AC8C9BD9}"/>
    <cellStyle name="Normal 2 2 23" xfId="29427" xr:uid="{41760F04-4E73-4A3C-8BC5-0F637D3C4259}"/>
    <cellStyle name="Normal 2 2 23 2" xfId="29428" xr:uid="{8D8C8784-B488-4D5D-8022-7CFE74EF41F0}"/>
    <cellStyle name="Normal 2 2 23 3" xfId="29429" xr:uid="{C9E79AD2-70C9-4FFA-B646-4E1A798D5A38}"/>
    <cellStyle name="Normal 2 2 24" xfId="29430" xr:uid="{E5FEC4B5-2ACF-428F-8238-73001D4507C2}"/>
    <cellStyle name="Normal 2 2 24 2" xfId="29431" xr:uid="{2F81E1FF-2366-47F9-BB8C-0C6ABA536055}"/>
    <cellStyle name="Normal 2 2 24 3" xfId="29432" xr:uid="{146A187E-8999-402F-BC3C-DD90A9748C5F}"/>
    <cellStyle name="Normal 2 2 25" xfId="29433" xr:uid="{1F78797E-6D2A-4FAA-A492-115DDDF72E15}"/>
    <cellStyle name="Normal 2 2 25 2" xfId="29434" xr:uid="{9AFA5C8D-C628-4ECF-BD4B-F313E3EF4E32}"/>
    <cellStyle name="Normal 2 2 25 3" xfId="29435" xr:uid="{D6B67253-FD42-4BDD-9EF9-F7086C19D143}"/>
    <cellStyle name="Normal 2 2 26" xfId="29436" xr:uid="{8D680503-29DA-4D5C-A3F8-EF4C57908685}"/>
    <cellStyle name="Normal 2 2 26 2" xfId="29437" xr:uid="{EA4315FB-ED51-46C7-A6C0-B87B743110FF}"/>
    <cellStyle name="Normal 2 2 26 3" xfId="29438" xr:uid="{DAA4669C-9671-44D0-9A5A-1A2710089496}"/>
    <cellStyle name="Normal 2 2 27" xfId="29439" xr:uid="{680EFB2B-16B2-4D5D-A8D7-6ED51E1210EF}"/>
    <cellStyle name="Normal 2 2 28" xfId="29440" xr:uid="{046A45DB-DBB0-4C04-BDEA-36784B5D4634}"/>
    <cellStyle name="Normal 2 2 29" xfId="29441" xr:uid="{C4E75294-70DD-4D8D-981B-1773BB2F6DA5}"/>
    <cellStyle name="Normal 2 2 3" xfId="29442" xr:uid="{05A7F460-4846-42F9-8A7F-5B48AC867475}"/>
    <cellStyle name="Normal 2 2 3 10" xfId="29443" xr:uid="{7CCF506E-E41D-4E37-B88E-735BA2140A3C}"/>
    <cellStyle name="Normal 2 2 3 10 2" xfId="29444" xr:uid="{4E234E02-4EAA-4110-AB98-02156047785D}"/>
    <cellStyle name="Normal 2 2 3 10 3" xfId="29445" xr:uid="{4FCACA32-E86D-4F5B-A041-BF5952939A19}"/>
    <cellStyle name="Normal 2 2 3 10 4" xfId="29446" xr:uid="{A5F564EC-A37E-492A-9CAD-5E4FAEE0152D}"/>
    <cellStyle name="Normal 2 2 3 11" xfId="29447" xr:uid="{BB89E35C-12B6-427D-A673-B5F9B9781DCE}"/>
    <cellStyle name="Normal 2 2 3 11 2" xfId="29448" xr:uid="{C3DB0097-95D5-4DD2-A15F-ED2E519A31FF}"/>
    <cellStyle name="Normal 2 2 3 12" xfId="29449" xr:uid="{11761D2E-59E4-4BAC-A0D1-0E7AC8CDF050}"/>
    <cellStyle name="Normal 2 2 3 2" xfId="29450" xr:uid="{85513CBA-1361-451A-8F34-59C359E66E3E}"/>
    <cellStyle name="Normal 2 2 3 2 2" xfId="29451" xr:uid="{3EEAFE95-F69C-4033-B4EC-DC064E883C69}"/>
    <cellStyle name="Normal 2 2 3 2 2 2" xfId="29452" xr:uid="{AD03D5A4-90A5-40F9-81F6-07C451BC4EAD}"/>
    <cellStyle name="Normal 2 2 3 2 2 2 2" xfId="29453" xr:uid="{6CD95103-2DD7-4BB1-AE26-505725767762}"/>
    <cellStyle name="Normal 2 2 3 2 2 3" xfId="29454" xr:uid="{45AE0383-594F-4876-A98A-3B3B2DA84ABD}"/>
    <cellStyle name="Normal 2 2 3 2 2 3 2" xfId="29455" xr:uid="{A63786D0-244E-44F8-9CFD-D5437B65CC02}"/>
    <cellStyle name="Normal 2 2 3 2 2 4" xfId="29456" xr:uid="{8B5E98B5-D1B5-47FA-B3FE-FE6DFFBFA631}"/>
    <cellStyle name="Normal 2 2 3 2 3" xfId="29457" xr:uid="{CA0F87FD-140E-427A-8AC8-C555A7442B1A}"/>
    <cellStyle name="Normal 2 2 3 2 3 2" xfId="29458" xr:uid="{06004460-43ED-4802-8766-ADB939B9D5B8}"/>
    <cellStyle name="Normal 2 2 3 2 4" xfId="29459" xr:uid="{6017A386-B0A0-4251-A5A8-BA06004CCB4F}"/>
    <cellStyle name="Normal 2 2 3 2 4 2" xfId="29460" xr:uid="{4F096975-CD97-4342-8B2A-D984998F67CA}"/>
    <cellStyle name="Normal 2 2 3 2 5" xfId="29461" xr:uid="{7442D625-DA77-4F05-8574-FE3E8DDB9BBE}"/>
    <cellStyle name="Normal 2 2 3 2 5 2" xfId="29462" xr:uid="{86CC2741-B2E5-4D25-8450-5FDF72F618A4}"/>
    <cellStyle name="Normal 2 2 3 2 6" xfId="29463" xr:uid="{D45FBD91-7F97-4174-B812-8151883E3024}"/>
    <cellStyle name="Normal 2 2 3 2 7" xfId="29464" xr:uid="{D9936F75-1F2B-4BA4-847B-F78CA23488F3}"/>
    <cellStyle name="Normal 2 2 3 2 7 2" xfId="29465" xr:uid="{CAF268DF-D377-47E8-9D50-C0E4BA7F8DB1}"/>
    <cellStyle name="Normal 2 2 3 3" xfId="29466" xr:uid="{1D233247-F7C0-416C-9D70-D5F984F40D25}"/>
    <cellStyle name="Normal 2 2 3 3 2" xfId="29467" xr:uid="{F3B568CC-D8A6-4407-B38D-8158178F2699}"/>
    <cellStyle name="Normal 2 2 3 3 2 2" xfId="29468" xr:uid="{974076DE-443F-4A1B-B460-7B3F7464C6F7}"/>
    <cellStyle name="Normal 2 2 3 3 2 2 2" xfId="29469" xr:uid="{9BD48C43-7FDF-4A8A-9258-59CA9F7578E6}"/>
    <cellStyle name="Normal 2 2 3 3 2 3" xfId="29470" xr:uid="{B90E79B4-B88C-4B3C-B46C-951C8EA3CFB3}"/>
    <cellStyle name="Normal 2 2 3 3 2 3 2" xfId="29471" xr:uid="{E42200C5-AEFD-4D68-ACF8-66C3A28A195E}"/>
    <cellStyle name="Normal 2 2 3 3 2 4" xfId="29472" xr:uid="{7859C793-E983-40EC-A2EB-4D0B7668325D}"/>
    <cellStyle name="Normal 2 2 3 3 3" xfId="29473" xr:uid="{C1661D88-10B7-4447-9B18-DCF530BB30D5}"/>
    <cellStyle name="Normal 2 2 3 3 3 2" xfId="29474" xr:uid="{8EAC589A-DAD8-48D3-975C-16F17BD6DEBA}"/>
    <cellStyle name="Normal 2 2 3 3 4" xfId="29475" xr:uid="{8C86348B-4574-4FB1-9CC2-7942EAD1B37C}"/>
    <cellStyle name="Normal 2 2 3 3 4 2" xfId="29476" xr:uid="{BA1FA9EE-7ABB-4447-8352-85C60619E038}"/>
    <cellStyle name="Normal 2 2 3 3 5" xfId="29477" xr:uid="{A21858FA-A136-44D5-9019-A4B188A7A859}"/>
    <cellStyle name="Normal 2 2 3 3 5 2" xfId="29478" xr:uid="{418221B7-D37A-4C10-9D30-94299C1DD7C4}"/>
    <cellStyle name="Normal 2 2 3 3 6" xfId="29479" xr:uid="{D9C1C67B-4320-46F6-87E3-5506FBAE809D}"/>
    <cellStyle name="Normal 2 2 3 4" xfId="29480" xr:uid="{479652A9-2766-4782-A162-0102BC90DF24}"/>
    <cellStyle name="Normal 2 2 3 4 2" xfId="29481" xr:uid="{E094F139-E924-4CAB-8C56-3F25F1952A32}"/>
    <cellStyle name="Normal 2 2 3 4 2 2" xfId="29482" xr:uid="{552975C6-8470-46E5-A4EA-FCDE807FEFA9}"/>
    <cellStyle name="Normal 2 2 3 4 3" xfId="29483" xr:uid="{B45AE92D-FCEC-4C7A-AB35-02EEAE42AB20}"/>
    <cellStyle name="Normal 2 2 3 4 3 2" xfId="29484" xr:uid="{5B4A82F0-F327-43F3-8818-00F00D2604BB}"/>
    <cellStyle name="Normal 2 2 3 4 4" xfId="29485" xr:uid="{C9470FA7-EFC2-4EE9-9EF6-175D5BF91A25}"/>
    <cellStyle name="Normal 2 2 3 5" xfId="29486" xr:uid="{179F55F2-3DC5-458E-934D-9D584674A38B}"/>
    <cellStyle name="Normal 2 2 3 5 2" xfId="29487" xr:uid="{A0E494E9-6AE2-4C1E-B3C3-0D6015BAEF5C}"/>
    <cellStyle name="Normal 2 2 3 6" xfId="29488" xr:uid="{EBB1019F-A0C3-415C-97AB-1AC18CC44818}"/>
    <cellStyle name="Normal 2 2 3 6 2" xfId="29489" xr:uid="{764BDEDB-7371-452A-9D8F-DE663163E47A}"/>
    <cellStyle name="Normal 2 2 3 7" xfId="29490" xr:uid="{A3474779-1905-4DED-8CE7-CC2094C56ACC}"/>
    <cellStyle name="Normal 2 2 3 7 2" xfId="29491" xr:uid="{519869BA-FACA-405A-BFBE-B9D6B8EE84F1}"/>
    <cellStyle name="Normal 2 2 3 8" xfId="29492" xr:uid="{6AA0E07B-DA82-4987-841C-B134A94B3C34}"/>
    <cellStyle name="Normal 2 2 3 8 2" xfId="29493" xr:uid="{DBD7E2AA-D95D-487A-8220-7A1110265539}"/>
    <cellStyle name="Normal 2 2 3 9" xfId="29494" xr:uid="{3FA44215-8891-41A4-84C7-B8469899B60A}"/>
    <cellStyle name="Normal 2 2 3 9 2" xfId="29495" xr:uid="{DC677777-2FDB-411B-84EE-82E1ACDB81B1}"/>
    <cellStyle name="Normal 2 2 3 9 3" xfId="29496" xr:uid="{9AF6F5D4-EC4E-42D2-8F1C-02E0FD3BFA24}"/>
    <cellStyle name="Normal 2 2 4" xfId="29497" xr:uid="{F1430A8D-6417-4A31-8E48-EFB295C25A1B}"/>
    <cellStyle name="Normal 2 2 4 2" xfId="29498" xr:uid="{D350A351-FD1A-45CB-8E15-B29AA7895B58}"/>
    <cellStyle name="Normal 2 2 4 2 2" xfId="29499" xr:uid="{EEFA7862-0724-4D98-B78E-A38A708E2C8B}"/>
    <cellStyle name="Normal 2 2 4 2 2 2" xfId="29500" xr:uid="{664F87A8-D716-4C9E-8976-FEDAE3DF410E}"/>
    <cellStyle name="Normal 2 2 4 2 3" xfId="29501" xr:uid="{6E2ED082-316A-4D56-B971-4EB6E4CD715E}"/>
    <cellStyle name="Normal 2 2 4 2 3 2" xfId="29502" xr:uid="{9F1277B0-D714-43DB-A6B9-EDC702FA4188}"/>
    <cellStyle name="Normal 2 2 4 2 4" xfId="29503" xr:uid="{FFE0EA6D-85A2-4F48-A0FE-06F9AE43F2FB}"/>
    <cellStyle name="Normal 2 2 4 3" xfId="29504" xr:uid="{A506AAE5-7527-4EF2-B3A2-E0FB34C7E7D1}"/>
    <cellStyle name="Normal 2 2 4 3 2" xfId="29505" xr:uid="{FCA46B43-1B6D-4626-AC63-645FB4A8F6F8}"/>
    <cellStyle name="Normal 2 2 4 4" xfId="29506" xr:uid="{9F0682D9-6152-42CD-AEBC-BD729BB059AB}"/>
    <cellStyle name="Normal 2 2 4 4 2" xfId="29507" xr:uid="{C1E217F8-B3D0-45F6-B0F4-6A644C24030D}"/>
    <cellStyle name="Normal 2 2 4 5" xfId="29508" xr:uid="{A87FA628-C543-404E-B0ED-6B791BD2BADF}"/>
    <cellStyle name="Normal 2 2 4 5 2" xfId="29509" xr:uid="{36C5FB8B-CE9B-4016-8CA9-7146E5122C93}"/>
    <cellStyle name="Normal 2 2 4 6" xfId="29510" xr:uid="{E1197265-591E-44BF-9BF5-3FFD1930587B}"/>
    <cellStyle name="Normal 2 2 4 6 2" xfId="29511" xr:uid="{7A398599-87C3-4494-B3F1-7906A7ABC770}"/>
    <cellStyle name="Normal 2 2 4 7" xfId="29512" xr:uid="{D903BF22-3BE7-4436-B641-3C1D9ADDE878}"/>
    <cellStyle name="Normal 2 2 4 8" xfId="29513" xr:uid="{C705F9D8-C661-4858-96F1-FCBA94BA237F}"/>
    <cellStyle name="Normal 2 2 4 8 2" xfId="29514" xr:uid="{9D10B44D-C730-4F94-8290-EC11F97382C1}"/>
    <cellStyle name="Normal 2 2 5" xfId="29515" xr:uid="{876C43AA-39F9-498D-A4DB-ED78B8BCE79B}"/>
    <cellStyle name="Normal 2 2 5 2" xfId="29516" xr:uid="{7C0D71E2-3E37-4C51-B289-EAC4E7893D37}"/>
    <cellStyle name="Normal 2 2 5 2 2" xfId="29517" xr:uid="{8336D7F1-C512-4934-976E-2C503F502569}"/>
    <cellStyle name="Normal 2 2 5 2 2 2" xfId="29518" xr:uid="{1E0BDC5C-625E-408B-86FA-74F9DD0684AB}"/>
    <cellStyle name="Normal 2 2 5 2 2 2 2" xfId="29519" xr:uid="{B0136B34-DA5A-4DE4-A1DF-960A7B0A3F20}"/>
    <cellStyle name="Normal 2 2 5 2 2 3" xfId="29520" xr:uid="{F18EBA91-3D8A-487D-B79A-D7713E51B45A}"/>
    <cellStyle name="Normal 2 2 5 2 2 3 2" xfId="29521" xr:uid="{F934370B-9D2E-485D-B90C-CC8D27E9B356}"/>
    <cellStyle name="Normal 2 2 5 2 2 4" xfId="29522" xr:uid="{CD600BA8-30F2-422C-A97F-A6320CDFA867}"/>
    <cellStyle name="Normal 2 2 5 2 3" xfId="29523" xr:uid="{97F765A4-C7E8-4BA1-8A54-EA957B02ADE9}"/>
    <cellStyle name="Normal 2 2 5 2 3 2" xfId="29524" xr:uid="{C6588F85-80F2-474D-AEC9-02D7F55431E5}"/>
    <cellStyle name="Normal 2 2 5 2 4" xfId="29525" xr:uid="{8E057972-29D7-44ED-A930-6CE133641EFC}"/>
    <cellStyle name="Normal 2 2 5 2 4 2" xfId="29526" xr:uid="{51A41297-CF9D-49AD-869E-C34EFB5D09BC}"/>
    <cellStyle name="Normal 2 2 5 2 5" xfId="29527" xr:uid="{7289526A-87F6-46A3-857E-BCC6D9F38CA0}"/>
    <cellStyle name="Normal 2 2 5 2 5 2" xfId="29528" xr:uid="{25C9476C-837F-4BEE-A846-02A557EE9A32}"/>
    <cellStyle name="Normal 2 2 5 2 6" xfId="29529" xr:uid="{6D81C95C-2C15-4EE6-94B7-7D22340E64F0}"/>
    <cellStyle name="Normal 2 2 5 3" xfId="29530" xr:uid="{58B9C80E-7949-40AB-BF8B-98810A722878}"/>
    <cellStyle name="Normal 2 2 5 3 2" xfId="29531" xr:uid="{6DB2FF9A-66D9-4521-83AE-80F7843DA9EF}"/>
    <cellStyle name="Normal 2 2 5 3 2 2" xfId="29532" xr:uid="{71780D97-2F8C-4EF9-A59D-146C7E44E5CE}"/>
    <cellStyle name="Normal 2 2 5 3 2 3" xfId="29533" xr:uid="{71FD8A64-884D-47CB-8333-0D6B0B650A37}"/>
    <cellStyle name="Normal 2 2 5 3 3" xfId="29534" xr:uid="{CC30ACE2-2A46-438B-B1B6-ED1ACD5BDF45}"/>
    <cellStyle name="Normal 2 2 5 3 3 2" xfId="29535" xr:uid="{31C75138-5159-484B-944B-1CE663CDB09D}"/>
    <cellStyle name="Normal 2 2 5 3 4" xfId="29536" xr:uid="{2106904E-E526-4FB7-9AE8-2AB962991239}"/>
    <cellStyle name="Normal 2 2 5 3 4 2" xfId="29537" xr:uid="{42A27316-2AD5-4D54-A893-B339997D2224}"/>
    <cellStyle name="Normal 2 2 5 3 5" xfId="29538" xr:uid="{942A0BD2-A6D9-46CD-A310-F210C2185531}"/>
    <cellStyle name="Normal 2 2 5 4" xfId="29539" xr:uid="{F4734348-2725-49FE-BAC8-C6DCF996BA06}"/>
    <cellStyle name="Normal 2 2 5 4 2" xfId="29540" xr:uid="{8CC74AF4-03CD-4D0E-A8E1-C6BB67A0831B}"/>
    <cellStyle name="Normal 2 2 5 4 2 2" xfId="29541" xr:uid="{B89035FE-D34C-49F2-AE14-0563594A9A54}"/>
    <cellStyle name="Normal 2 2 5 4 3" xfId="29542" xr:uid="{1FA3609B-A82A-4BE8-91E3-D1A22A6B26B0}"/>
    <cellStyle name="Normal 2 2 5 4 3 2" xfId="29543" xr:uid="{0A72A873-EB43-46A9-99DA-8D79DA0E75D0}"/>
    <cellStyle name="Normal 2 2 5 4 4" xfId="29544" xr:uid="{88C3F7A1-525C-4A39-BF0D-8C0298832FBE}"/>
    <cellStyle name="Normal 2 2 5 5" xfId="29545" xr:uid="{9F9BFFDE-E68A-4EA3-A062-CD32CF114169}"/>
    <cellStyle name="Normal 2 2 5 5 2" xfId="29546" xr:uid="{D70C615C-E7DB-4CA2-81EF-39FF752E8744}"/>
    <cellStyle name="Normal 2 2 5 6" xfId="29547" xr:uid="{50E1E42D-6008-43E9-8C04-67AA87B9456E}"/>
    <cellStyle name="Normal 2 2 5 6 2" xfId="29548" xr:uid="{6C83D6C3-BDB6-49D7-B10C-AE9A7126845C}"/>
    <cellStyle name="Normal 2 2 5 7" xfId="29549" xr:uid="{1CD8A2DE-9657-47FA-B831-5008E28CE882}"/>
    <cellStyle name="Normal 2 2 5 7 2" xfId="29550" xr:uid="{6377ACF1-D8F8-40D1-97BA-6D9B0BDF2A3A}"/>
    <cellStyle name="Normal 2 2 5 8" xfId="29551" xr:uid="{7417F3BA-FDAA-48EA-AB6E-54703B953DBF}"/>
    <cellStyle name="Normal 2 2 6" xfId="29552" xr:uid="{4D85E0C2-70C4-41D4-9066-EE0D2B72A9BF}"/>
    <cellStyle name="Normal 2 2 6 2" xfId="29553" xr:uid="{2DA85C04-4D8A-4D41-A3CB-D0448C5D0EAA}"/>
    <cellStyle name="Normal 2 2 6 2 2" xfId="29554" xr:uid="{550149EC-A200-425F-8548-DA55931CB72C}"/>
    <cellStyle name="Normal 2 2 6 2 2 2" xfId="29555" xr:uid="{F3DB1B61-49B6-4B21-B6DE-BF8EC41CB5BF}"/>
    <cellStyle name="Normal 2 2 6 2 2 3" xfId="29556" xr:uid="{F1315E44-F402-47E1-AEDD-2D72DC31064D}"/>
    <cellStyle name="Normal 2 2 6 2 3" xfId="29557" xr:uid="{D46683B7-C90E-4EA7-9F4D-B87222C0BDFA}"/>
    <cellStyle name="Normal 2 2 6 2 3 2" xfId="29558" xr:uid="{8AE0D3B6-97D5-4726-9A78-B5EA14DE5BF4}"/>
    <cellStyle name="Normal 2 2 6 2 4" xfId="29559" xr:uid="{AC5013D5-90CA-4A08-B771-802E11AE7954}"/>
    <cellStyle name="Normal 2 2 6 2 4 2" xfId="29560" xr:uid="{F4F427DE-B843-4EC4-A09E-46F1182F5B75}"/>
    <cellStyle name="Normal 2 2 6 2 5" xfId="29561" xr:uid="{3D506AA3-1D68-4B3D-A356-DE5073E72DF4}"/>
    <cellStyle name="Normal 2 2 6 3" xfId="29562" xr:uid="{B28D0FE1-2794-4735-80BC-FC33C817FD65}"/>
    <cellStyle name="Normal 2 2 6 3 2" xfId="29563" xr:uid="{0E05DC01-397E-4AF4-8345-4124FB65E4C3}"/>
    <cellStyle name="Normal 2 2 6 3 2 2" xfId="29564" xr:uid="{E881DE51-0A63-4134-AACA-37FBF3DD5737}"/>
    <cellStyle name="Normal 2 2 6 3 2 3" xfId="29565" xr:uid="{83F064A6-D13F-4020-98F1-564228E139A5}"/>
    <cellStyle name="Normal 2 2 6 3 3" xfId="29566" xr:uid="{E55F933D-8CAC-4BCC-B9B8-ADCCF154A218}"/>
    <cellStyle name="Normal 2 2 6 3 3 2" xfId="29567" xr:uid="{9EDDDAFA-FA28-4BE6-B250-8920127FF3B5}"/>
    <cellStyle name="Normal 2 2 6 3 4" xfId="29568" xr:uid="{069AB973-104E-4373-BE3B-09A6B18796DF}"/>
    <cellStyle name="Normal 2 2 6 3 4 2" xfId="29569" xr:uid="{616771DD-E0A8-496A-99E0-2A3AD0D875C8}"/>
    <cellStyle name="Normal 2 2 6 3 5" xfId="29570" xr:uid="{A3712C5F-A43B-4F21-8323-FF0EA897DAA9}"/>
    <cellStyle name="Normal 2 2 6 4" xfId="29571" xr:uid="{6C0783F2-BED6-42E3-9135-6832E8897C39}"/>
    <cellStyle name="Normal 2 2 6 4 2" xfId="29572" xr:uid="{3D697583-7C50-42E5-ACA7-36F0198CA047}"/>
    <cellStyle name="Normal 2 2 6 4 3" xfId="29573" xr:uid="{AA2EF874-649F-45CB-94DF-0FFAB640913A}"/>
    <cellStyle name="Normal 2 2 6 5" xfId="29574" xr:uid="{FF920D49-8BE0-4F20-A657-69F73AA7E316}"/>
    <cellStyle name="Normal 2 2 6 5 2" xfId="29575" xr:uid="{FFFE3CF5-F6B2-498D-A796-A1A4F2F8A807}"/>
    <cellStyle name="Normal 2 2 6 6" xfId="29576" xr:uid="{80C4D24A-1E66-41D1-8900-59C1194F6163}"/>
    <cellStyle name="Normal 2 2 6 6 2" xfId="29577" xr:uid="{5D64FF26-09E3-4A1E-B2AF-0E7F100C4D11}"/>
    <cellStyle name="Normal 2 2 6 7" xfId="29578" xr:uid="{6E8B60E3-DA34-4885-A503-32FB47903D20}"/>
    <cellStyle name="Normal 2 2 7" xfId="29579" xr:uid="{57E2020E-43F4-41C6-A398-4750FAFB4AFF}"/>
    <cellStyle name="Normal 2 2 7 2" xfId="29580" xr:uid="{8762B8E7-DC83-41F9-B78E-E289EDC13D34}"/>
    <cellStyle name="Normal 2 2 7 2 2" xfId="29581" xr:uid="{3E57F7C1-A0D3-46FD-944A-DB8CF85CFD24}"/>
    <cellStyle name="Normal 2 2 7 2 2 2" xfId="29582" xr:uid="{FD5BAD50-1BF3-436B-BD11-3D961480CF0D}"/>
    <cellStyle name="Normal 2 2 7 2 2 3" xfId="29583" xr:uid="{F0225275-7453-4DD1-9A53-E22D2BFE385E}"/>
    <cellStyle name="Normal 2 2 7 2 3" xfId="29584" xr:uid="{4646E743-FB10-4543-BE39-BDC578F12998}"/>
    <cellStyle name="Normal 2 2 7 2 4" xfId="29585" xr:uid="{F5C3519A-B5DC-426E-9A35-9006C9018BF7}"/>
    <cellStyle name="Normal 2 2 7 3" xfId="29586" xr:uid="{889F6BA2-7022-48CC-9765-C5448E5865C9}"/>
    <cellStyle name="Normal 2 2 7 3 2" xfId="29587" xr:uid="{770AA2C1-828B-46F5-B30E-9049CDA578D3}"/>
    <cellStyle name="Normal 2 2 7 3 2 2" xfId="29588" xr:uid="{3F186AA2-435D-4065-81BA-1CBB79E812D5}"/>
    <cellStyle name="Normal 2 2 7 3 2 3" xfId="29589" xr:uid="{02D1914E-78A0-4404-BDBD-EDF56B55140A}"/>
    <cellStyle name="Normal 2 2 7 3 3" xfId="29590" xr:uid="{5C57CC4B-81D8-4FAB-AB6A-19BA9D68C9EB}"/>
    <cellStyle name="Normal 2 2 7 3 4" xfId="29591" xr:uid="{F213E7DE-02D9-483D-AB41-827E4171293E}"/>
    <cellStyle name="Normal 2 2 7 4" xfId="29592" xr:uid="{27B78B18-AA3F-482E-9EE5-5CA6E353FCC1}"/>
    <cellStyle name="Normal 2 2 7 4 2" xfId="29593" xr:uid="{592FA48E-C14F-4444-8FB4-DC885993DD29}"/>
    <cellStyle name="Normal 2 2 7 4 3" xfId="29594" xr:uid="{64FCB59A-2992-4FC0-B670-CA67927C1BEA}"/>
    <cellStyle name="Normal 2 2 7 5" xfId="29595" xr:uid="{28FD6E0E-905C-42DD-9371-BD06D1D73746}"/>
    <cellStyle name="Normal 2 2 7 5 2" xfId="29596" xr:uid="{D411D367-182B-4399-8FC0-785569743C4F}"/>
    <cellStyle name="Normal 2 2 7 6" xfId="29597" xr:uid="{822E0CC0-EC60-400C-8064-1DCCD15E404C}"/>
    <cellStyle name="Normal 2 2 7 6 2" xfId="29598" xr:uid="{FC41E5C0-D2C4-4777-8A2F-03996D11151D}"/>
    <cellStyle name="Normal 2 2 7 7" xfId="29599" xr:uid="{27C33FC6-4DBF-44DA-B712-274989B8D9C8}"/>
    <cellStyle name="Normal 2 2 8" xfId="29600" xr:uid="{9D9E0362-0CA9-4FD3-9162-2211988E6257}"/>
    <cellStyle name="Normal 2 2 8 2" xfId="29601" xr:uid="{9B019673-3BBC-4AA7-AFBE-923B2DF2B3E8}"/>
    <cellStyle name="Normal 2 2 8 2 2" xfId="29602" xr:uid="{A5D3C546-D9F5-4952-9677-C9D7A21265D7}"/>
    <cellStyle name="Normal 2 2 8 2 2 2" xfId="29603" xr:uid="{5042D11B-6630-4F1C-8D90-81A6E75DDD6A}"/>
    <cellStyle name="Normal 2 2 8 2 2 3" xfId="29604" xr:uid="{05F1BAB1-8191-4BF0-8D95-8B170A8EA12B}"/>
    <cellStyle name="Normal 2 2 8 2 3" xfId="29605" xr:uid="{4AD4C654-EFD0-4190-BE04-883028FC5619}"/>
    <cellStyle name="Normal 2 2 8 2 4" xfId="29606" xr:uid="{28F4106D-16CD-4139-8770-F0DA95FCEF30}"/>
    <cellStyle name="Normal 2 2 8 3" xfId="29607" xr:uid="{7266C5F5-C652-481C-AFE1-E7F20AA8BFEB}"/>
    <cellStyle name="Normal 2 2 8 3 2" xfId="29608" xr:uid="{0F5F4865-C054-4FF8-A8AD-97EA31C65C83}"/>
    <cellStyle name="Normal 2 2 8 3 2 2" xfId="29609" xr:uid="{FD1FE129-95E1-461E-962A-D2AEB576F73A}"/>
    <cellStyle name="Normal 2 2 8 3 2 3" xfId="29610" xr:uid="{EAAD5DA8-9D3A-4448-A6D0-D62A5597C695}"/>
    <cellStyle name="Normal 2 2 8 3 3" xfId="29611" xr:uid="{30AECC17-A34C-4479-8986-8E607B0F33D0}"/>
    <cellStyle name="Normal 2 2 8 3 4" xfId="29612" xr:uid="{2B51E9C9-D001-4B9B-9293-24F37482E326}"/>
    <cellStyle name="Normal 2 2 8 4" xfId="29613" xr:uid="{967AB1C9-067B-488F-876E-D1432901C9C2}"/>
    <cellStyle name="Normal 2 2 8 4 2" xfId="29614" xr:uid="{93F4C4CB-C187-488B-B895-C7B165B7577B}"/>
    <cellStyle name="Normal 2 2 8 4 3" xfId="29615" xr:uid="{DF8077F1-3B53-460E-98CC-5499CB43C8CD}"/>
    <cellStyle name="Normal 2 2 8 5" xfId="29616" xr:uid="{D6BC4F4A-5E4E-44B7-9FCB-ACB751235E23}"/>
    <cellStyle name="Normal 2 2 8 5 2" xfId="29617" xr:uid="{E3AF9CE9-9B51-48C2-AF70-3598CF803E3B}"/>
    <cellStyle name="Normal 2 2 8 6" xfId="29618" xr:uid="{229CF3E2-F513-4F3E-9596-2748ACB5A729}"/>
    <cellStyle name="Normal 2 2 8 6 2" xfId="29619" xr:uid="{FCCAF894-EAAC-4D13-A909-4E75AD25F9DE}"/>
    <cellStyle name="Normal 2 2 8 7" xfId="29620" xr:uid="{A2E634C5-05F0-40C9-B5D7-0268F2C86088}"/>
    <cellStyle name="Normal 2 2 9" xfId="29621" xr:uid="{FA520882-C992-4367-ADFE-7C1A6400BFE9}"/>
    <cellStyle name="Normal 2 2 9 2" xfId="29622" xr:uid="{30F430B7-C150-4A18-A2BA-01FFDA479A16}"/>
    <cellStyle name="Normal 2 2 9 2 2" xfId="29623" xr:uid="{48525A8A-5B00-4A5B-B040-528C590D3EA7}"/>
    <cellStyle name="Normal 2 2 9 2 2 2" xfId="29624" xr:uid="{D6058DB3-D4A2-4363-A9F5-651343E9F944}"/>
    <cellStyle name="Normal 2 2 9 2 2 3" xfId="29625" xr:uid="{7B781E78-21A2-446D-925A-FF99958DEDDB}"/>
    <cellStyle name="Normal 2 2 9 2 3" xfId="29626" xr:uid="{9AA2626F-B320-420C-BF4D-A12DA175492D}"/>
    <cellStyle name="Normal 2 2 9 2 4" xfId="29627" xr:uid="{F6C5BB91-1F1E-4985-BD77-E0579145015D}"/>
    <cellStyle name="Normal 2 2 9 3" xfId="29628" xr:uid="{D9BABA54-EC2A-4B03-B191-44E416D10325}"/>
    <cellStyle name="Normal 2 2 9 3 2" xfId="29629" xr:uid="{3651CBFE-6772-4454-A54B-258ECCB21097}"/>
    <cellStyle name="Normal 2 2 9 3 2 2" xfId="29630" xr:uid="{C19C5F8B-D268-43FA-AB91-B602BFBD9708}"/>
    <cellStyle name="Normal 2 2 9 3 2 3" xfId="29631" xr:uid="{804C107A-0EFB-4AAE-87C2-21F6CC8BC087}"/>
    <cellStyle name="Normal 2 2 9 3 3" xfId="29632" xr:uid="{C97ACCC9-0D6D-4356-A787-4624454FC4A1}"/>
    <cellStyle name="Normal 2 2 9 3 4" xfId="29633" xr:uid="{08C62566-EC99-4189-B9F2-C08E6432FC87}"/>
    <cellStyle name="Normal 2 2 9 4" xfId="29634" xr:uid="{F2FAAED8-EE4A-4DC6-9029-DF581827DC09}"/>
    <cellStyle name="Normal 2 2 9 4 2" xfId="29635" xr:uid="{B4125349-8E3B-4EF0-8F81-BBB2E7AB665D}"/>
    <cellStyle name="Normal 2 2 9 4 3" xfId="29636" xr:uid="{C383158C-69CD-497D-AF7B-439538DC176C}"/>
    <cellStyle name="Normal 2 2 9 5" xfId="29637" xr:uid="{DD190CE2-F698-4C89-85E3-97E322B6565E}"/>
    <cellStyle name="Normal 2 2 9 5 2" xfId="29638" xr:uid="{D6E43157-39B9-46DF-B294-0961115CEB94}"/>
    <cellStyle name="Normal 2 2 9 6" xfId="29639" xr:uid="{77F3EC98-3B92-4FCF-BD91-0FD900C7BE39}"/>
    <cellStyle name="Normal 2 2 9 6 2" xfId="29640" xr:uid="{E062044C-3865-4E1F-9C7E-C5BAD8BB71BD}"/>
    <cellStyle name="Normal 2 2 9 7" xfId="29641" xr:uid="{688FE084-D95B-44B7-8E39-75F75C9C3EC8}"/>
    <cellStyle name="Normal 2 20" xfId="29642" xr:uid="{35F8192F-6D2A-4336-A154-AEFBDC008915}"/>
    <cellStyle name="Normal 2 21" xfId="29643" xr:uid="{F5969489-51BF-4039-8476-C1E685E895DB}"/>
    <cellStyle name="Normal 2 22" xfId="29644" xr:uid="{09AB2FB8-8CA4-4DED-A4C2-97C467A795F6}"/>
    <cellStyle name="Normal 2 3" xfId="29645" xr:uid="{93F5562A-9064-48DD-B7D1-C9D81A47072B}"/>
    <cellStyle name="Normal 2 3 10" xfId="29646" xr:uid="{6F645621-8442-4C10-A8BF-D43F2D27318E}"/>
    <cellStyle name="Normal 2 3 10 2" xfId="29647" xr:uid="{7BEFF5A8-F982-4EE1-A5C4-143D1F91634B}"/>
    <cellStyle name="Normal 2 3 11" xfId="29648" xr:uid="{42F8EDD4-F1F1-42E8-B5A0-7CB852D9EF47}"/>
    <cellStyle name="Normal 2 3 12" xfId="29649" xr:uid="{8AC1096F-7A1F-4268-BF50-0B31385FC871}"/>
    <cellStyle name="Normal 2 3 12 2" xfId="29650" xr:uid="{CB2088C9-FEBE-4E74-A6B8-2E405E99D0B5}"/>
    <cellStyle name="Normal 2 3 13" xfId="29651" xr:uid="{BEA1B5CC-4172-4AAE-AC65-B013B9820329}"/>
    <cellStyle name="Normal 2 3 2" xfId="29652" xr:uid="{746A04BD-D9E0-43F0-912A-7458E467CF71}"/>
    <cellStyle name="Normal 2 3 2 2" xfId="29653" xr:uid="{13E60E26-EC64-434C-ADED-859C87E7336E}"/>
    <cellStyle name="Normal 2 3 2 2 2" xfId="29654" xr:uid="{F39E3F8E-55EE-4C80-A8A6-1CF958A259A3}"/>
    <cellStyle name="Normal 2 3 2 2 2 2" xfId="29655" xr:uid="{DACB6B12-7A11-4EFC-91F3-F990DF9DE979}"/>
    <cellStyle name="Normal 2 3 2 2 3" xfId="29656" xr:uid="{F30E3CD7-B3A8-4290-B8AA-A1377AC8E380}"/>
    <cellStyle name="Normal 2 3 2 2 3 2" xfId="29657" xr:uid="{563BE8B9-B299-4231-BE56-CA8C568C3832}"/>
    <cellStyle name="Normal 2 3 2 2 4" xfId="29658" xr:uid="{87897CCA-EA1D-42DD-B0CF-E04006F2849C}"/>
    <cellStyle name="Normal 2 3 2 2 5" xfId="29659" xr:uid="{B4F2CE4E-F9EE-45B6-9AF8-B566696EC4B3}"/>
    <cellStyle name="Normal 2 3 2 2 5 2" xfId="29660" xr:uid="{03531E7F-7D22-4926-8599-4D52DE881BD1}"/>
    <cellStyle name="Normal 2 3 2 3" xfId="29661" xr:uid="{0F75CF72-86F9-4CE1-AA9B-016C0F6F6BAA}"/>
    <cellStyle name="Normal 2 3 2 3 2" xfId="29662" xr:uid="{741A5DFC-7AD5-471A-88BD-9C95A68CC2B0}"/>
    <cellStyle name="Normal 2 3 2 4" xfId="29663" xr:uid="{3E45BF79-4EA6-4A83-A8D8-AFC7D9AFC0E5}"/>
    <cellStyle name="Normal 2 3 2 4 2" xfId="29664" xr:uid="{F94AB87A-D9FE-43E5-AFB8-C33AB5096241}"/>
    <cellStyle name="Normal 2 3 2 5" xfId="29665" xr:uid="{E9B705EB-F4E1-47A3-B7E8-C4D70048C69B}"/>
    <cellStyle name="Normal 2 3 2 5 2" xfId="29666" xr:uid="{E72B2D80-3DBE-45F4-BF2D-DD21910A3305}"/>
    <cellStyle name="Normal 2 3 2 6" xfId="29667" xr:uid="{E1D956A2-95D3-4CA2-B791-F8813CE56A44}"/>
    <cellStyle name="Normal 2 3 2 7" xfId="29668" xr:uid="{2BA54B81-5504-43D8-BC17-43F4D1E837EB}"/>
    <cellStyle name="Normal 2 3 2 7 2" xfId="29669" xr:uid="{1EC04648-A692-4037-865E-65FF78C864A1}"/>
    <cellStyle name="Normal 2 3 2 8" xfId="29670" xr:uid="{EA1E0ADC-B286-4846-8681-92B8F2BE4E1E}"/>
    <cellStyle name="Normal 2 3 2 8 2" xfId="29671" xr:uid="{48F3626F-56C4-49DB-BF9A-D486953BEE04}"/>
    <cellStyle name="Normal 2 3 3" xfId="29672" xr:uid="{CF4BA474-D3FA-465E-B79E-2D856E5583F8}"/>
    <cellStyle name="Normal 2 3 3 2" xfId="29673" xr:uid="{C7461FD3-C9A7-48FB-A4F8-A2764F89D764}"/>
    <cellStyle name="Normal 2 3 3 2 2" xfId="29674" xr:uid="{141697D1-1814-455F-8C26-43F632277E95}"/>
    <cellStyle name="Normal 2 3 3 2 2 2" xfId="29675" xr:uid="{97C446AE-D84E-440D-A588-C2CB528023F7}"/>
    <cellStyle name="Normal 2 3 3 2 3" xfId="29676" xr:uid="{F3D9D031-079F-47D6-825A-2E0FE6A6F1FF}"/>
    <cellStyle name="Normal 2 3 3 2 3 2" xfId="29677" xr:uid="{760FBD3A-5052-48A9-97CB-AE479487BF12}"/>
    <cellStyle name="Normal 2 3 3 2 4" xfId="29678" xr:uid="{7A03F61E-FCDA-449E-829D-6E50852D8109}"/>
    <cellStyle name="Normal 2 3 3 3" xfId="29679" xr:uid="{D0328DC2-7666-4DCC-9EC3-FF4B46BC9989}"/>
    <cellStyle name="Normal 2 3 3 3 2" xfId="29680" xr:uid="{545F47A6-B985-4DE2-BE3F-3EBB56C592E0}"/>
    <cellStyle name="Normal 2 3 3 4" xfId="29681" xr:uid="{D9672873-411E-4671-80B3-846180D77994}"/>
    <cellStyle name="Normal 2 3 3 4 2" xfId="29682" xr:uid="{7663A135-61BD-4421-BC39-5756B7DBF42D}"/>
    <cellStyle name="Normal 2 3 3 5" xfId="29683" xr:uid="{AE007B7C-BD4B-4396-9DB6-317114DED832}"/>
    <cellStyle name="Normal 2 3 3 5 2" xfId="29684" xr:uid="{20DFEBFF-1866-4BA4-BB8B-F8834522163A}"/>
    <cellStyle name="Normal 2 3 3 6" xfId="29685" xr:uid="{02517E79-E5C4-4435-A2BA-FCA362BA14D4}"/>
    <cellStyle name="Normal 2 3 3 7" xfId="29686" xr:uid="{A7009683-32C4-4C6E-922B-D1E3ACE35DFE}"/>
    <cellStyle name="Normal 2 3 3 7 2" xfId="29687" xr:uid="{522F362C-6D4F-4C94-9355-E5EB59874036}"/>
    <cellStyle name="Normal 2 3 4" xfId="29688" xr:uid="{1F6AF682-9D92-4601-94D3-64B30E05F923}"/>
    <cellStyle name="Normal 2 3 4 2" xfId="29689" xr:uid="{5DD1ABE3-E3FA-4CE1-AB2F-240D597AA846}"/>
    <cellStyle name="Normal 2 3 4 2 2" xfId="29690" xr:uid="{48CCFB2F-52B2-496A-915D-723D3A49798E}"/>
    <cellStyle name="Normal 2 3 4 2 3" xfId="29691" xr:uid="{164853C6-8DE8-4E56-9925-B219E0BDC3DB}"/>
    <cellStyle name="Normal 2 3 4 2 3 2" xfId="29692" xr:uid="{6A92B467-A411-40F8-8A5C-00959F4C67F5}"/>
    <cellStyle name="Normal 2 3 4 3" xfId="29693" xr:uid="{6257E7CA-F41B-4CAC-BD43-A22904873332}"/>
    <cellStyle name="Normal 2 3 4 3 2" xfId="29694" xr:uid="{1B27F9BF-90F7-4BFF-9710-62B8A3D7A901}"/>
    <cellStyle name="Normal 2 3 4 3 2 2" xfId="29695" xr:uid="{4C5C7A9E-57E8-4072-9429-1F79635E7351}"/>
    <cellStyle name="Normal 2 3 4 3 2 3" xfId="29696" xr:uid="{4E86AFC3-1004-4FAD-A0F9-A14A37A65619}"/>
    <cellStyle name="Normal 2 3 4 3 3" xfId="29697" xr:uid="{AE49D6A9-C5ED-4563-89BF-315C341EE119}"/>
    <cellStyle name="Normal 2 3 4 3 3 2" xfId="29698" xr:uid="{868B5489-F12F-4743-A1BB-C8A8FB09EF6C}"/>
    <cellStyle name="Normal 2 3 4 3 4" xfId="29699" xr:uid="{EE4E7CA8-216E-4939-87DA-079FEFBA8F24}"/>
    <cellStyle name="Normal 2 3 4 3 5" xfId="29700" xr:uid="{6D4FA398-9DC1-4591-98F3-42251FBBA7BC}"/>
    <cellStyle name="Normal 2 3 4 4" xfId="29701" xr:uid="{3DE44E94-5BAD-4F17-9DF0-BC47BCA788A8}"/>
    <cellStyle name="Normal 2 3 4 4 2" xfId="29702" xr:uid="{D8E3C771-FFEB-4514-8A0C-D37D42D301B7}"/>
    <cellStyle name="Normal 2 3 4 4 3" xfId="29703" xr:uid="{E4B0DF72-2438-4E32-BF2C-7EEFFE1B4377}"/>
    <cellStyle name="Normal 2 3 4 5" xfId="29704" xr:uid="{FFEED39D-A3D6-4FBC-A25E-CE3F364EEED1}"/>
    <cellStyle name="Normal 2 3 4 5 2" xfId="29705" xr:uid="{7A63F537-7491-4DFD-8553-402E2C6F6438}"/>
    <cellStyle name="Normal 2 3 4 6" xfId="29706" xr:uid="{2637D0FC-B7CB-42D5-9C6A-0C62C1E7C3B5}"/>
    <cellStyle name="Normal 2 3 5" xfId="29707" xr:uid="{9575B22B-0FA0-4022-B202-C76350777BC7}"/>
    <cellStyle name="Normal 2 3 5 2" xfId="29708" xr:uid="{C006EE33-26E3-4E00-9B92-7FA3FD3068DA}"/>
    <cellStyle name="Normal 2 3 5 2 2" xfId="29709" xr:uid="{B762DBD4-EDB2-42FB-956A-954A749378E7}"/>
    <cellStyle name="Normal 2 3 5 2 3" xfId="29710" xr:uid="{8C529C2E-4070-4BD6-B241-E2F6ECE8046F}"/>
    <cellStyle name="Normal 2 3 5 2 3 2" xfId="29711" xr:uid="{4BCA3D91-AFE3-4E5B-B928-74C0AC3F3CC0}"/>
    <cellStyle name="Normal 2 3 5 3" xfId="29712" xr:uid="{484B1AD3-0850-47F8-A007-711D3CF79822}"/>
    <cellStyle name="Normal 2 3 5 3 2" xfId="29713" xr:uid="{0FB05912-B576-4AEF-A5E2-BF648C3EC38F}"/>
    <cellStyle name="Normal 2 3 5 3 2 2" xfId="29714" xr:uid="{66CC507F-7B94-4D65-A962-82CFF65D7A55}"/>
    <cellStyle name="Normal 2 3 5 3 2 3" xfId="29715" xr:uid="{EB3D4052-14E8-4C1D-ACC5-CAE0B99BB117}"/>
    <cellStyle name="Normal 2 3 5 3 3" xfId="29716" xr:uid="{DB692CDF-6694-4827-909E-D74D9CD58FFC}"/>
    <cellStyle name="Normal 2 3 5 3 4" xfId="29717" xr:uid="{256CC69B-3041-492B-AB7A-F4526C017A10}"/>
    <cellStyle name="Normal 2 3 5 4" xfId="29718" xr:uid="{AC1C3EA9-BC3B-4F11-AC14-559A9CF5CD18}"/>
    <cellStyle name="Normal 2 3 5 4 2" xfId="29719" xr:uid="{B96A6D99-7EF4-4D4F-B691-B54AC2C5E5EF}"/>
    <cellStyle name="Normal 2 3 5 5" xfId="29720" xr:uid="{0FA9D1CB-BFB7-407D-858A-E5FF1F4708AD}"/>
    <cellStyle name="Normal 2 3 6" xfId="29721" xr:uid="{12E1A810-34A3-470E-9676-48154784DD49}"/>
    <cellStyle name="Normal 2 3 6 2" xfId="29722" xr:uid="{906B66BD-C2D6-405C-9E10-75603DCCB6F2}"/>
    <cellStyle name="Normal 2 3 6 3" xfId="29723" xr:uid="{9E0A062A-9801-4097-A47B-7AC3F7589B6A}"/>
    <cellStyle name="Normal 2 3 7" xfId="29724" xr:uid="{7D1916F2-BAF1-45E8-9119-C59936733035}"/>
    <cellStyle name="Normal 2 3 7 2" xfId="29725" xr:uid="{ACEF833B-C73C-42F0-8D80-6CB233F64D49}"/>
    <cellStyle name="Normal 2 3 8" xfId="29726" xr:uid="{CEC80C6C-D1FE-4210-A7FF-F635C2EF0EE9}"/>
    <cellStyle name="Normal 2 3 8 2" xfId="29727" xr:uid="{23FEDC0D-E73D-407F-8369-BEB2BD5A1CDF}"/>
    <cellStyle name="Normal 2 3 9" xfId="29728" xr:uid="{4AE128E0-5509-4D9A-8C9B-E84275284C9E}"/>
    <cellStyle name="Normal 2 4" xfId="29729" xr:uid="{2A7B6B18-31B0-47A3-87E6-BDA436EDF083}"/>
    <cellStyle name="Normal 2 4 10" xfId="29730" xr:uid="{EE3F711E-5F78-4F48-BF3E-29BFF4866046}"/>
    <cellStyle name="Normal 2 4 10 2" xfId="29731" xr:uid="{311634A7-0F67-4FDC-8BF6-38105191E64A}"/>
    <cellStyle name="Normal 2 4 11" xfId="29732" xr:uid="{06B2F279-4747-4E65-B653-1A0A2269FC3B}"/>
    <cellStyle name="Normal 2 4 12" xfId="29733" xr:uid="{5C6146D1-ADBB-44D1-AE2E-2FAEA5A1A885}"/>
    <cellStyle name="Normal 2 4 2" xfId="29734" xr:uid="{4849BF7F-0692-46CB-8046-E2BB0B7BFB56}"/>
    <cellStyle name="Normal 2 4 2 2" xfId="29735" xr:uid="{A2291434-91A5-42D7-A6AE-84F903410DF8}"/>
    <cellStyle name="Normal 2 4 2 2 2" xfId="29736" xr:uid="{DC56363F-6488-41DD-AC14-CDB8735C38F5}"/>
    <cellStyle name="Normal 2 4 2 2 2 2" xfId="29737" xr:uid="{7D6C9164-FC40-418B-B749-A960964265C0}"/>
    <cellStyle name="Normal 2 4 2 2 3" xfId="29738" xr:uid="{C28AAE44-B031-4067-84D0-722FFAD41BCD}"/>
    <cellStyle name="Normal 2 4 2 2 3 2" xfId="29739" xr:uid="{99CE8B92-2139-46FD-88D3-76A2D46A4B48}"/>
    <cellStyle name="Normal 2 4 2 2 4" xfId="29740" xr:uid="{4DB194AB-6C30-4078-95F7-6046CACD4CB4}"/>
    <cellStyle name="Normal 2 4 2 3" xfId="29741" xr:uid="{3C65C51D-903A-4EF6-9BA3-251853EF8814}"/>
    <cellStyle name="Normal 2 4 2 3 2" xfId="29742" xr:uid="{1D298FBE-CED5-43E5-89B5-842AD86CA38B}"/>
    <cellStyle name="Normal 2 4 2 4" xfId="29743" xr:uid="{EC9F0666-D0FA-4E59-8F26-39C586EF6040}"/>
    <cellStyle name="Normal 2 4 2 4 2" xfId="29744" xr:uid="{FCC4505B-42D8-4770-B9C9-72F301BD0091}"/>
    <cellStyle name="Normal 2 4 2 5" xfId="29745" xr:uid="{5102FD32-5B78-4788-9867-9AE64B7271F1}"/>
    <cellStyle name="Normal 2 4 2 5 2" xfId="29746" xr:uid="{8FE91F8C-E411-4671-8010-5691217ECF34}"/>
    <cellStyle name="Normal 2 4 2 6" xfId="29747" xr:uid="{0838C3BD-6D3D-4E3E-AD51-C53E7C834AFB}"/>
    <cellStyle name="Normal 2 4 2 7" xfId="29748" xr:uid="{22DED242-3A47-44DD-9E80-827285663EBE}"/>
    <cellStyle name="Normal 2 4 2 7 2" xfId="29749" xr:uid="{656D2F47-733B-4B1A-99DD-D7FB0433B355}"/>
    <cellStyle name="Normal 2 4 3" xfId="29750" xr:uid="{A2342E79-A4B8-4147-BA95-ABAA8620B1A6}"/>
    <cellStyle name="Normal 2 4 3 2" xfId="29751" xr:uid="{7667E7B4-5DD4-4BDE-828F-EC93E34D68EA}"/>
    <cellStyle name="Normal 2 4 3 2 2" xfId="29752" xr:uid="{23A2B33B-AB37-4216-917C-B04CA9EFA3B8}"/>
    <cellStyle name="Normal 2 4 3 2 2 2" xfId="29753" xr:uid="{79B475DB-4F7A-41B4-BFAD-FAC5EE47161D}"/>
    <cellStyle name="Normal 2 4 3 2 3" xfId="29754" xr:uid="{FBD01E26-C92D-4ADF-BF8F-F0AACD0516F8}"/>
    <cellStyle name="Normal 2 4 3 2 3 2" xfId="29755" xr:uid="{C8C46A36-BB07-4FF0-A5C6-18C1C8168D02}"/>
    <cellStyle name="Normal 2 4 3 2 4" xfId="29756" xr:uid="{0D6236F1-C29A-400B-B4A6-6FC3A955CDC0}"/>
    <cellStyle name="Normal 2 4 3 2 5" xfId="29757" xr:uid="{021F6770-D696-4455-9FA1-A91D993945C2}"/>
    <cellStyle name="Normal 2 4 3 2 5 2" xfId="29758" xr:uid="{2537325E-50F6-466B-8D39-4528D4A1D197}"/>
    <cellStyle name="Normal 2 4 3 3" xfId="29759" xr:uid="{3ADD4D65-0AA4-48A2-88B4-A5FB23D25A7F}"/>
    <cellStyle name="Normal 2 4 3 3 2" xfId="29760" xr:uid="{415FF69C-DD37-486E-918D-E378222A6553}"/>
    <cellStyle name="Normal 2 4 3 3 2 2" xfId="29761" xr:uid="{2393B7B2-06E7-4578-BDA2-553042793297}"/>
    <cellStyle name="Normal 2 4 3 3 2 3" xfId="29762" xr:uid="{CA952CF9-829F-4E8B-BE7A-4E38CE866998}"/>
    <cellStyle name="Normal 2 4 3 3 3" xfId="29763" xr:uid="{2EFA260E-3F46-4FCF-B209-055F73CE5EF6}"/>
    <cellStyle name="Normal 2 4 3 3 3 2" xfId="29764" xr:uid="{6107D3DD-0BBD-4634-A652-2EB82F45D799}"/>
    <cellStyle name="Normal 2 4 3 3 4" xfId="29765" xr:uid="{300A2B4B-EC24-40BF-B6C3-B8513DB14B37}"/>
    <cellStyle name="Normal 2 4 3 3 5" xfId="29766" xr:uid="{618D5964-01EE-4321-96E9-81CB2A05DF91}"/>
    <cellStyle name="Normal 2 4 3 4" xfId="29767" xr:uid="{4E8E0720-56E4-49D6-9D5A-030EA8F1C58D}"/>
    <cellStyle name="Normal 2 4 3 4 2" xfId="29768" xr:uid="{33397B12-4C96-431E-A88E-45127D284161}"/>
    <cellStyle name="Normal 2 4 3 5" xfId="29769" xr:uid="{46BF277F-B160-466F-8960-E48A3EC18759}"/>
    <cellStyle name="Normal 2 4 3 5 2" xfId="29770" xr:uid="{0B6C6606-9BF0-490A-AB39-9EC6D4F73939}"/>
    <cellStyle name="Normal 2 4 3 6" xfId="29771" xr:uid="{33EDBD72-9EF3-4233-981F-13DE9513FD93}"/>
    <cellStyle name="Normal 2 4 3 6 2" xfId="29772" xr:uid="{F45D154C-7433-49A9-BD0D-7038711B84B1}"/>
    <cellStyle name="Normal 2 4 3 6 3" xfId="29773" xr:uid="{5EE74EBD-6663-4904-ABBD-B5286322DDAF}"/>
    <cellStyle name="Normal 2 4 3 7" xfId="29774" xr:uid="{AC5C7B47-E3FB-490F-B7F9-FD88C984556C}"/>
    <cellStyle name="Normal 2 4 3 7 2" xfId="29775" xr:uid="{045EA81D-8DA0-43B2-B53A-3D15E736C131}"/>
    <cellStyle name="Normal 2 4 3 8" xfId="29776" xr:uid="{A4D4C00E-6D1B-4943-B4D0-B4BB7328B2AA}"/>
    <cellStyle name="Normal 2 4 4" xfId="29777" xr:uid="{7E1E2FE2-B1DD-437E-96A6-A7701FE677A4}"/>
    <cellStyle name="Normal 2 4 4 2" xfId="29778" xr:uid="{34E144FF-D1F0-4063-9E0C-20F423C15EEC}"/>
    <cellStyle name="Normal 2 4 4 2 2" xfId="29779" xr:uid="{1041F037-E761-45DF-81D3-263BA90B531C}"/>
    <cellStyle name="Normal 2 4 4 3" xfId="29780" xr:uid="{3F5A56D9-DFEA-4906-A91F-7D715D649E85}"/>
    <cellStyle name="Normal 2 4 4 3 2" xfId="29781" xr:uid="{B77B3DB8-9943-47FE-8AC9-35F1E637375B}"/>
    <cellStyle name="Normal 2 4 4 4" xfId="29782" xr:uid="{082BAAB5-9EC4-45E2-917B-0D0DB5BFD818}"/>
    <cellStyle name="Normal 2 4 4 5" xfId="29783" xr:uid="{01B92B05-375F-4E0C-994A-ADBEDF0D7225}"/>
    <cellStyle name="Normal 2 4 5" xfId="29784" xr:uid="{43D8DC0B-8617-4033-A12E-6839235CC1FF}"/>
    <cellStyle name="Normal 2 4 5 2" xfId="29785" xr:uid="{9841442D-9AB2-4022-B676-8EFB24C1C007}"/>
    <cellStyle name="Normal 2 4 6" xfId="29786" xr:uid="{ADECA0C4-8058-47AF-A4C8-3D7F1DD24ED8}"/>
    <cellStyle name="Normal 2 4 6 2" xfId="29787" xr:uid="{F4566C7E-F0A0-47E9-BFE5-39CD5880C778}"/>
    <cellStyle name="Normal 2 4 7" xfId="29788" xr:uid="{0894D512-E430-47C6-862B-6E9536A0A46E}"/>
    <cellStyle name="Normal 2 4 7 2" xfId="29789" xr:uid="{72B4352A-D99C-4467-80C8-C5C8F56BFE8B}"/>
    <cellStyle name="Normal 2 4 8" xfId="29790" xr:uid="{02433A6A-A591-4909-BE9B-6028D717BBB7}"/>
    <cellStyle name="Normal 2 4 8 2" xfId="29791" xr:uid="{A78C4FAA-520C-49EB-BA8A-E3D349BE8DE3}"/>
    <cellStyle name="Normal 2 4 9" xfId="29792" xr:uid="{3682C13B-C3E1-47DB-B143-19A096EC1A36}"/>
    <cellStyle name="Normal 2 5" xfId="29793" xr:uid="{97DC188E-8874-41C5-89F7-993F442C676E}"/>
    <cellStyle name="Normal 2 5 10" xfId="29794" xr:uid="{B1B97E90-A8EE-4606-97D5-4A5FDBF9D80B}"/>
    <cellStyle name="Normal 2 5 10 2" xfId="29795" xr:uid="{399666FD-6DBB-4B56-B779-FBC57D5DF183}"/>
    <cellStyle name="Normal 2 5 11" xfId="29796" xr:uid="{64B8BD40-25BD-4B96-93BB-45ABCEB6A7F9}"/>
    <cellStyle name="Normal 2 5 12" xfId="29797" xr:uid="{3A029D60-CF28-4CC8-A0E5-98BAE6C4C070}"/>
    <cellStyle name="Normal 2 5 13" xfId="29798" xr:uid="{8D5C277D-2E10-4FE5-AE82-2E664A0D0084}"/>
    <cellStyle name="Normal 2 5 2" xfId="29799" xr:uid="{2A75D1E0-9137-4B47-A857-87ECA988D75A}"/>
    <cellStyle name="Normal 2 5 2 2" xfId="29800" xr:uid="{A339AF03-EA30-497E-B93C-AE015FEF6182}"/>
    <cellStyle name="Normal 2 5 2 2 2" xfId="29801" xr:uid="{D862E8B1-300B-4602-A863-149FDFD9CD3E}"/>
    <cellStyle name="Normal 2 5 2 2 2 2" xfId="29802" xr:uid="{EF054A0F-AFCC-465F-9DD2-CF8478D0211D}"/>
    <cellStyle name="Normal 2 5 2 2 3" xfId="29803" xr:uid="{CCF800F9-7467-474C-805B-E6CFE52E9D17}"/>
    <cellStyle name="Normal 2 5 2 2 3 2" xfId="29804" xr:uid="{C2684803-B4FA-45F7-8DA4-9D39646ED41E}"/>
    <cellStyle name="Normal 2 5 2 2 4" xfId="29805" xr:uid="{E911FFC5-ACC0-4639-9EFE-43BC937A1554}"/>
    <cellStyle name="Normal 2 5 2 2 4 2" xfId="29806" xr:uid="{E7A56CCF-22D2-456D-9C13-DEC0A6A9A4C4}"/>
    <cellStyle name="Normal 2 5 2 2 5" xfId="29807" xr:uid="{502D10D6-1F96-4115-8BED-BD4157497B16}"/>
    <cellStyle name="Normal 2 5 2 2 5 2" xfId="29808" xr:uid="{F1507B44-3AD2-4D35-A680-167DDD3C6C43}"/>
    <cellStyle name="Normal 2 5 2 2 6" xfId="29809" xr:uid="{9B05C7FC-DB8F-4FDC-84C9-CD7D8CF87638}"/>
    <cellStyle name="Normal 2 5 2 3" xfId="29810" xr:uid="{8C2BA7FD-7D71-4FE5-9E0B-F34D92234D4B}"/>
    <cellStyle name="Normal 2 5 2 3 2" xfId="29811" xr:uid="{CAAA0DAF-D648-45C2-8A82-0BE1C3AE8B70}"/>
    <cellStyle name="Normal 2 5 2 4" xfId="29812" xr:uid="{3BE61B7B-02B1-43A8-8E3C-45B092F824FF}"/>
    <cellStyle name="Normal 2 5 2 4 2" xfId="29813" xr:uid="{4CDA75B1-1C57-4F7C-BD3C-97483774A037}"/>
    <cellStyle name="Normal 2 5 2 5" xfId="29814" xr:uid="{6B88CD67-FB3F-4E95-9923-148775515079}"/>
    <cellStyle name="Normal 2 5 2 5 2" xfId="29815" xr:uid="{77A37665-189E-42BC-B4A6-C909725C699E}"/>
    <cellStyle name="Normal 2 5 2 6" xfId="29816" xr:uid="{D146E021-783E-46BD-9455-1B73FA11FB6E}"/>
    <cellStyle name="Normal 2 5 2 6 2" xfId="29817" xr:uid="{8D374F6F-21B5-4BB0-912B-E95063C52247}"/>
    <cellStyle name="Normal 2 5 2 7" xfId="29818" xr:uid="{E87A7798-9ED1-41EB-AF3A-9F134555DD00}"/>
    <cellStyle name="Normal 2 5 2 7 2" xfId="29819" xr:uid="{6CB79513-6773-4F2C-92AC-1F2947721497}"/>
    <cellStyle name="Normal 2 5 2 8" xfId="29820" xr:uid="{6B8C8AA2-6A44-4524-8AFE-DD76E3AF587A}"/>
    <cellStyle name="Normal 2 5 2 9" xfId="29821" xr:uid="{D2371B9D-5191-4A09-8AAF-4E0C9F5B3242}"/>
    <cellStyle name="Normal 2 5 3" xfId="29822" xr:uid="{6033EA89-5226-44A4-BD11-13A1A11B31A8}"/>
    <cellStyle name="Normal 2 5 3 2" xfId="29823" xr:uid="{F49DF446-F93F-4328-BDDA-9ACC30AB273E}"/>
    <cellStyle name="Normal 2 5 3 2 2" xfId="29824" xr:uid="{F661C19C-5933-4768-9B6F-3253DA32CE0C}"/>
    <cellStyle name="Normal 2 5 3 2 2 2" xfId="29825" xr:uid="{7E632F5C-6089-48A9-B22D-60EF20120E81}"/>
    <cellStyle name="Normal 2 5 3 2 3" xfId="29826" xr:uid="{8CAB437A-9E9E-44AC-8103-3ABAA22F2424}"/>
    <cellStyle name="Normal 2 5 3 2 3 2" xfId="29827" xr:uid="{EE088122-BFF4-4502-9011-A95C9849F58E}"/>
    <cellStyle name="Normal 2 5 3 2 4" xfId="29828" xr:uid="{B23CBDA6-F5B9-408D-BE70-4EC7BA3DB308}"/>
    <cellStyle name="Normal 2 5 3 2 4 2" xfId="29829" xr:uid="{0A4DFFBF-1D29-42FB-BF14-4DF6648A93E9}"/>
    <cellStyle name="Normal 2 5 3 2 5" xfId="29830" xr:uid="{1C9CFA65-627D-47B9-B7EA-EBB4FCF86B3D}"/>
    <cellStyle name="Normal 2 5 3 2 5 2" xfId="29831" xr:uid="{F7DC60FF-4ECC-4E1F-B326-64775FD16FBE}"/>
    <cellStyle name="Normal 2 5 3 2 6" xfId="29832" xr:uid="{BBE08297-9400-44EF-8FF3-035EC0D8E017}"/>
    <cellStyle name="Normal 2 5 3 3" xfId="29833" xr:uid="{4212C78E-1B6A-4941-BA9E-4DE63C724692}"/>
    <cellStyle name="Normal 2 5 3 3 2" xfId="29834" xr:uid="{57E1351F-F9D3-4F48-B777-6CB70F66284C}"/>
    <cellStyle name="Normal 2 5 3 4" xfId="29835" xr:uid="{71FBD701-5722-47E6-BED0-2A6B610AB006}"/>
    <cellStyle name="Normal 2 5 3 4 2" xfId="29836" xr:uid="{DD2D3140-70B0-4F43-840D-428371FA87FB}"/>
    <cellStyle name="Normal 2 5 3 5" xfId="29837" xr:uid="{4F96C68E-66D2-464C-8CBE-3B1F0C76D29F}"/>
    <cellStyle name="Normal 2 5 3 5 2" xfId="29838" xr:uid="{819609B2-2B7E-43F8-AFF8-56E63F1DEACD}"/>
    <cellStyle name="Normal 2 5 3 6" xfId="29839" xr:uid="{67FE9825-A200-4047-84EB-9C1A1D421599}"/>
    <cellStyle name="Normal 2 5 3 6 2" xfId="29840" xr:uid="{4384B257-C367-49AC-9F62-97B54E1FC3D3}"/>
    <cellStyle name="Normal 2 5 3 7" xfId="29841" xr:uid="{3D798EC3-9A00-4166-B542-FD27FD079674}"/>
    <cellStyle name="Normal 2 5 3 7 2" xfId="29842" xr:uid="{FA438102-F418-4A1F-91BC-7CD848F5211E}"/>
    <cellStyle name="Normal 2 5 3 8" xfId="29843" xr:uid="{BDE202BA-63C2-4768-911B-DEA43FEE5368}"/>
    <cellStyle name="Normal 2 5 3 9" xfId="29844" xr:uid="{C08440D2-65D2-4B00-AAFB-0C9117EDBEE2}"/>
    <cellStyle name="Normal 2 5 4" xfId="29845" xr:uid="{B5161239-C725-4EE5-93D3-E000313C91B3}"/>
    <cellStyle name="Normal 2 5 4 2" xfId="29846" xr:uid="{814452D6-673E-4FA5-A54F-E7AF399EF1DD}"/>
    <cellStyle name="Normal 2 5 4 2 2" xfId="29847" xr:uid="{649A9C4A-E242-412D-934D-31113FA61BB9}"/>
    <cellStyle name="Normal 2 5 4 3" xfId="29848" xr:uid="{F6C53E5D-ABE3-46A0-9B8A-2A6D9E4B7534}"/>
    <cellStyle name="Normal 2 5 4 3 2" xfId="29849" xr:uid="{0783C930-22F5-40F4-A2FC-D68CC736BF4C}"/>
    <cellStyle name="Normal 2 5 4 4" xfId="29850" xr:uid="{BEF6CD7A-1C88-4E9B-BD98-006CADCF3AC3}"/>
    <cellStyle name="Normal 2 5 4 4 2" xfId="29851" xr:uid="{A7646BC8-E26B-40E6-9C27-1D41365B7460}"/>
    <cellStyle name="Normal 2 5 4 5" xfId="29852" xr:uid="{029605CC-1EE8-4831-B594-060034F756AB}"/>
    <cellStyle name="Normal 2 5 4 5 2" xfId="29853" xr:uid="{F90BDE7C-365E-4851-8BF9-9A75C847810E}"/>
    <cellStyle name="Normal 2 5 4 6" xfId="29854" xr:uid="{5C20296E-97E6-4241-82D9-4AB9E8FF08D3}"/>
    <cellStyle name="Normal 2 5 4 7" xfId="29855" xr:uid="{CB4AD8EE-007A-4036-86F7-B45F95BBD0C4}"/>
    <cellStyle name="Normal 2 5 5" xfId="29856" xr:uid="{008A9716-CEAD-4E5E-9BC4-0CA9A7A9A093}"/>
    <cellStyle name="Normal 2 5 5 2" xfId="29857" xr:uid="{57F55CA5-1FE1-43CE-AD91-1923706D41E3}"/>
    <cellStyle name="Normal 2 5 5 3" xfId="29858" xr:uid="{69C1A7CB-8718-4C2D-AD41-85F7D6CF4808}"/>
    <cellStyle name="Normal 2 5 6" xfId="29859" xr:uid="{92220F90-2648-4659-A45D-D7381204DDEA}"/>
    <cellStyle name="Normal 2 5 6 2" xfId="29860" xr:uid="{ECB782AE-F4EC-4AE5-8BA1-0507ABEE65EE}"/>
    <cellStyle name="Normal 2 5 7" xfId="29861" xr:uid="{D5EED969-FF8B-4AC1-89F9-1592093DCF91}"/>
    <cellStyle name="Normal 2 5 7 2" xfId="29862" xr:uid="{B9DE0B9D-1F3D-4963-B053-0F271A6F0552}"/>
    <cellStyle name="Normal 2 5 8" xfId="29863" xr:uid="{7062BC32-B2CE-458F-A786-2D9DA48B1035}"/>
    <cellStyle name="Normal 2 5 9" xfId="29864" xr:uid="{E06BBB14-094B-4576-BDF3-4969D9D7B39C}"/>
    <cellStyle name="Normal 2 5 9 2" xfId="29865" xr:uid="{8DF6B367-633D-4B12-9595-3FDC557375F7}"/>
    <cellStyle name="Normal 2 6" xfId="29866" xr:uid="{2EADF698-003F-46E7-8690-AD708827B7B6}"/>
    <cellStyle name="Normal 2 6 10" xfId="29867" xr:uid="{0C24083C-D665-4AF8-8581-8096B252EA45}"/>
    <cellStyle name="Normal 2 6 2" xfId="29868" xr:uid="{7710D548-AAAA-4A96-AFF3-01147E279938}"/>
    <cellStyle name="Normal 2 6 2 2" xfId="29869" xr:uid="{812EDB0E-73F7-40B2-838D-5EB7DCDFEB17}"/>
    <cellStyle name="Normal 2 6 2 2 2" xfId="29870" xr:uid="{8E7AA194-56A3-40F1-96B9-B45B860372C3}"/>
    <cellStyle name="Normal 2 6 2 2 2 2" xfId="29871" xr:uid="{A67A85FB-1A47-4D01-AF2F-1BA18216A182}"/>
    <cellStyle name="Normal 2 6 2 2 3" xfId="29872" xr:uid="{10EDBAB7-0D32-496A-AEC4-6B5506C0D9EC}"/>
    <cellStyle name="Normal 2 6 2 2 3 2" xfId="29873" xr:uid="{7B056A14-1462-4351-B25B-34F76761D251}"/>
    <cellStyle name="Normal 2 6 2 2 4" xfId="29874" xr:uid="{6F19CEB1-60A2-4B56-A29A-16DDCC7FDBFB}"/>
    <cellStyle name="Normal 2 6 2 3" xfId="29875" xr:uid="{FFE9F9E2-4253-4E6C-A227-14E92F42600F}"/>
    <cellStyle name="Normal 2 6 2 3 2" xfId="29876" xr:uid="{8184D1C6-6051-4E35-B2E4-681890980114}"/>
    <cellStyle name="Normal 2 6 2 4" xfId="29877" xr:uid="{957AD989-46F4-45A5-AF68-6A608B144D84}"/>
    <cellStyle name="Normal 2 6 2 4 2" xfId="29878" xr:uid="{EC0AD8AE-3154-4526-B0DB-6194E10C5EAA}"/>
    <cellStyle name="Normal 2 6 2 5" xfId="29879" xr:uid="{2519AA7C-9D69-45C3-95CA-C1A87620AA5D}"/>
    <cellStyle name="Normal 2 6 2 5 2" xfId="29880" xr:uid="{F9510C59-7AFF-423C-8E4B-546D41B467A3}"/>
    <cellStyle name="Normal 2 6 2 6" xfId="29881" xr:uid="{F76C067B-65C4-4B58-AC40-6991AB2487BB}"/>
    <cellStyle name="Normal 2 6 3" xfId="29882" xr:uid="{49150ECD-A194-45B3-BABC-E5F310217DA9}"/>
    <cellStyle name="Normal 2 6 3 2" xfId="29883" xr:uid="{734C6D77-A5C9-4136-913D-47D7F898398A}"/>
    <cellStyle name="Normal 2 6 3 2 2" xfId="29884" xr:uid="{4B1364D6-0AC7-45F9-A892-BBA0B2C940CE}"/>
    <cellStyle name="Normal 2 6 3 2 3" xfId="29885" xr:uid="{CAFD7258-BF12-42C9-A3CC-2C35F6112FB8}"/>
    <cellStyle name="Normal 2 6 3 3" xfId="29886" xr:uid="{CD4437B5-D65D-4CA7-B269-778E4C3E4741}"/>
    <cellStyle name="Normal 2 6 3 3 2" xfId="29887" xr:uid="{9D098E8B-1A07-4E1D-B449-4046A2194543}"/>
    <cellStyle name="Normal 2 6 3 4" xfId="29888" xr:uid="{F172DD18-4AF3-4E48-95F5-FA430A264EFA}"/>
    <cellStyle name="Normal 2 6 3 4 2" xfId="29889" xr:uid="{F6543D3E-1380-40D9-B502-25FB85B2F6BB}"/>
    <cellStyle name="Normal 2 6 3 5" xfId="29890" xr:uid="{741F6F6D-DDEA-492A-8FCF-4EDEFBF5D7B0}"/>
    <cellStyle name="Normal 2 6 4" xfId="29891" xr:uid="{474F2085-FCF1-4DA9-82BE-455490F7D4B7}"/>
    <cellStyle name="Normal 2 6 4 2" xfId="29892" xr:uid="{68953193-53AB-4481-9FE4-47593D275B9D}"/>
    <cellStyle name="Normal 2 6 4 2 2" xfId="29893" xr:uid="{746A78A5-66F8-4E97-9CF7-E2887610848D}"/>
    <cellStyle name="Normal 2 6 4 3" xfId="29894" xr:uid="{31F2B716-0346-454D-A082-36D003CE83A5}"/>
    <cellStyle name="Normal 2 6 4 3 2" xfId="29895" xr:uid="{A94A67E7-0AEC-4D64-B7BC-72C28FCFEB01}"/>
    <cellStyle name="Normal 2 6 4 4" xfId="29896" xr:uid="{E92426E1-314F-4991-96A1-4ABB2888C1BD}"/>
    <cellStyle name="Normal 2 6 5" xfId="29897" xr:uid="{2CE5E97E-5CEF-4E88-9D28-C802A63A252A}"/>
    <cellStyle name="Normal 2 6 5 2" xfId="29898" xr:uid="{DADAFED0-9D5F-4063-B73D-036C0C586A93}"/>
    <cellStyle name="Normal 2 6 6" xfId="29899" xr:uid="{A097464E-6743-428B-90C3-787151EB32B7}"/>
    <cellStyle name="Normal 2 6 6 2" xfId="29900" xr:uid="{DDF61D47-269E-4347-B4BA-21E2486F0891}"/>
    <cellStyle name="Normal 2 6 7" xfId="29901" xr:uid="{6AAB3034-B6A4-4860-BC9F-3374A56BE667}"/>
    <cellStyle name="Normal 2 6 7 2" xfId="29902" xr:uid="{2E492ECC-4C87-4A7B-BA17-E3F9275F8D37}"/>
    <cellStyle name="Normal 2 6 8" xfId="29903" xr:uid="{25D8FCB0-2061-42EA-A778-CDCC5A136FB9}"/>
    <cellStyle name="Normal 2 6 8 2" xfId="29904" xr:uid="{8CA89906-0542-4330-9219-FC45B4CCB854}"/>
    <cellStyle name="Normal 2 6 9" xfId="29905" xr:uid="{010C0A69-B8ED-4ABB-BA24-761572BF0A9A}"/>
    <cellStyle name="Normal 2 7" xfId="29906" xr:uid="{4A1C75D6-C5F8-4F4F-92AA-701FA7DB7665}"/>
    <cellStyle name="Normal 2 7 2" xfId="29907" xr:uid="{6AA34C65-2656-4FFF-8FFF-74B1555C3305}"/>
    <cellStyle name="Normal 2 7 2 2" xfId="29908" xr:uid="{7EFAFF13-2DE1-4B4D-8CF1-961F5B25DF84}"/>
    <cellStyle name="Normal 2 7 2 2 2" xfId="29909" xr:uid="{38418FB4-B83C-47E7-89F6-AA792AF45579}"/>
    <cellStyle name="Normal 2 7 2 2 2 2" xfId="29910" xr:uid="{03ED48B2-30A3-46EE-AB36-BBEFE30AF062}"/>
    <cellStyle name="Normal 2 7 2 2 3" xfId="29911" xr:uid="{AE9FDB24-6F99-45CC-966A-3084F3B44EE8}"/>
    <cellStyle name="Normal 2 7 2 2 3 2" xfId="29912" xr:uid="{D634D9A1-93D5-468F-A8E6-7950FF24F743}"/>
    <cellStyle name="Normal 2 7 2 2 4" xfId="29913" xr:uid="{D9EE47EE-C811-42C7-9683-0C86C0EFD5FC}"/>
    <cellStyle name="Normal 2 7 2 3" xfId="29914" xr:uid="{907E2CEB-EFFC-46A7-85E2-AF5CDFE54C04}"/>
    <cellStyle name="Normal 2 7 2 3 2" xfId="29915" xr:uid="{50732988-BD6B-435F-AB76-DE21FEC82253}"/>
    <cellStyle name="Normal 2 7 2 4" xfId="29916" xr:uid="{BACB8845-155D-483E-9936-1B1C9DFC05A7}"/>
    <cellStyle name="Normal 2 7 2 4 2" xfId="29917" xr:uid="{479119BB-9050-42E6-A28E-8C7D462ED2F0}"/>
    <cellStyle name="Normal 2 7 2 5" xfId="29918" xr:uid="{145748E2-F0EA-4B71-AFB6-367E0CED5C9C}"/>
    <cellStyle name="Normal 2 7 2 5 2" xfId="29919" xr:uid="{BF484B1A-4F71-4CA3-996A-85CE8A786703}"/>
    <cellStyle name="Normal 2 7 2 6" xfId="29920" xr:uid="{187EDF25-8C05-45A1-BEED-62E41C71CA04}"/>
    <cellStyle name="Normal 2 7 3" xfId="29921" xr:uid="{599092B7-79C0-4479-820A-DDA1A835ED3A}"/>
    <cellStyle name="Normal 2 7 3 2" xfId="29922" xr:uid="{34C8DAF8-B307-4E24-8487-D1267C4BF8CA}"/>
    <cellStyle name="Normal 2 7 3 2 2" xfId="29923" xr:uid="{22F7814F-39E5-44DC-823D-7A85C04EE9B5}"/>
    <cellStyle name="Normal 2 7 3 2 3" xfId="29924" xr:uid="{CA48CA33-4633-4748-825C-3C531A778E69}"/>
    <cellStyle name="Normal 2 7 3 3" xfId="29925" xr:uid="{B1BC1034-9B4B-436B-B613-D213A9A10EEC}"/>
    <cellStyle name="Normal 2 7 3 3 2" xfId="29926" xr:uid="{A67805BB-B43F-4732-8B60-41214443ABBC}"/>
    <cellStyle name="Normal 2 7 3 4" xfId="29927" xr:uid="{1FA7739E-9971-439F-9E47-8D2A0180D755}"/>
    <cellStyle name="Normal 2 7 3 4 2" xfId="29928" xr:uid="{432A7662-8644-422F-9A33-693D3DDB08A4}"/>
    <cellStyle name="Normal 2 7 3 5" xfId="29929" xr:uid="{3A9DB90C-879F-4402-B4A0-1DD106CEB177}"/>
    <cellStyle name="Normal 2 7 4" xfId="29930" xr:uid="{34AB4893-F11D-4693-85F9-3BE0DD6B40BE}"/>
    <cellStyle name="Normal 2 7 4 2" xfId="29931" xr:uid="{7A363472-700F-4AD4-998E-78E778C2C240}"/>
    <cellStyle name="Normal 2 7 4 2 2" xfId="29932" xr:uid="{597E594F-D888-4E11-9D32-73A7EAF5E569}"/>
    <cellStyle name="Normal 2 7 4 3" xfId="29933" xr:uid="{4EEDCD77-F695-4837-91A5-280541E64630}"/>
    <cellStyle name="Normal 2 7 4 3 2" xfId="29934" xr:uid="{E6090AEA-F5B9-4451-B50F-7BAAA069B892}"/>
    <cellStyle name="Normal 2 7 4 4" xfId="29935" xr:uid="{4A3284EA-10A9-4462-BE24-2BD9FABCDEF4}"/>
    <cellStyle name="Normal 2 7 5" xfId="29936" xr:uid="{97E5FED9-4537-4D11-9607-547544826A13}"/>
    <cellStyle name="Normal 2 7 5 2" xfId="29937" xr:uid="{1C1BD2C6-C7E8-43A2-83FF-AD92C08BE7E0}"/>
    <cellStyle name="Normal 2 7 6" xfId="29938" xr:uid="{0DEF1B0A-763D-4EFE-9F97-13D11EAFEEE2}"/>
    <cellStyle name="Normal 2 7 6 2" xfId="29939" xr:uid="{66000A92-60FC-49FF-9C35-A78A1DB89557}"/>
    <cellStyle name="Normal 2 7 7" xfId="29940" xr:uid="{F2CEC38D-66DD-4F79-8D22-33BAF9E9D372}"/>
    <cellStyle name="Normal 2 7 7 2" xfId="29941" xr:uid="{882E45CD-22B7-47BC-ADC0-2EFC05BA0A6F}"/>
    <cellStyle name="Normal 2 7 8" xfId="29942" xr:uid="{97588564-A7ED-4AA5-99EC-403A1C838CAF}"/>
    <cellStyle name="Normal 2 8" xfId="29943" xr:uid="{598FD6E5-D16F-46E9-A79F-65DC46B73FBB}"/>
    <cellStyle name="Normal 2 8 2" xfId="29944" xr:uid="{9CDCA839-2E9D-4BBB-9386-E828C0C1B5F9}"/>
    <cellStyle name="Normal 2 8 2 2" xfId="29945" xr:uid="{E21F66D7-B5C8-42BF-82C2-E15B76FA07C7}"/>
    <cellStyle name="Normal 2 8 2 2 2" xfId="29946" xr:uid="{35F76BE3-3B8C-4592-9B84-E0490791DAA1}"/>
    <cellStyle name="Normal 2 8 2 3" xfId="29947" xr:uid="{F8144F84-E10E-4A66-99DE-08FAFDAECAFF}"/>
    <cellStyle name="Normal 2 8 2 3 2" xfId="29948" xr:uid="{8818E5FD-20F1-4F77-9A73-EBD6F4733AC2}"/>
    <cellStyle name="Normal 2 8 2 4" xfId="29949" xr:uid="{60A3ACCD-872C-42F8-B78E-F0558295BA7E}"/>
    <cellStyle name="Normal 2 8 3" xfId="29950" xr:uid="{DCAFBC60-53B2-448C-A916-F4D920EC2479}"/>
    <cellStyle name="Normal 2 8 3 2" xfId="29951" xr:uid="{D8414E47-8902-4D34-97F9-6B01689BDA64}"/>
    <cellStyle name="Normal 2 8 4" xfId="29952" xr:uid="{B96AAD33-3029-4BD7-9A5D-FE659EF16F31}"/>
    <cellStyle name="Normal 2 8 4 2" xfId="29953" xr:uid="{32B1B907-3328-4733-A5B4-1178B115E958}"/>
    <cellStyle name="Normal 2 8 5" xfId="29954" xr:uid="{6C2041FF-DEE0-41E9-BE51-CC96FADFF783}"/>
    <cellStyle name="Normal 2 8 5 2" xfId="29955" xr:uid="{21754B3C-E5B4-4F70-9378-B3AC3BCBD7DD}"/>
    <cellStyle name="Normal 2 8 6" xfId="29956" xr:uid="{15949D69-8AF2-46FE-B4DF-849F2AAF65F0}"/>
    <cellStyle name="Normal 2 8 6 2" xfId="29957" xr:uid="{43836967-A4F8-4339-8282-94C1D6C9BAB2}"/>
    <cellStyle name="Normal 2 8 7" xfId="29958" xr:uid="{81D5BE34-6AA8-430C-A1C8-FCC0F1EB6CB1}"/>
    <cellStyle name="Normal 2 9" xfId="29959" xr:uid="{3923C5C0-383E-4FFE-A1A4-1DF8D2B5BA0A}"/>
    <cellStyle name="Normal 2 9 2" xfId="29960" xr:uid="{E47AA632-C9BA-4270-BC5F-F5EB52E05336}"/>
    <cellStyle name="Normal 2 9 2 2" xfId="29961" xr:uid="{D0B5734D-E401-4A09-A013-9C4C3CF894B6}"/>
    <cellStyle name="Normal 2 9 2 3" xfId="29962" xr:uid="{ED4140E8-4F8E-4565-AFD2-3D0DB35F4C2F}"/>
    <cellStyle name="Normal 2 9 3" xfId="29963" xr:uid="{D47F6A23-2E7D-4456-9F12-BAD5DD13FAEB}"/>
    <cellStyle name="Normal 2 9 3 2" xfId="29964" xr:uid="{E52D4C03-D54C-4F9D-ABE0-0AAE750409C9}"/>
    <cellStyle name="Normal 2 9 4" xfId="29965" xr:uid="{01DA2DA5-602F-45EF-8191-73ADD49C5284}"/>
    <cellStyle name="Normal 2 9 4 2" xfId="29966" xr:uid="{66C51996-A9EC-4C16-AC4A-646FAFEFC7C9}"/>
    <cellStyle name="Normal 2 9 5" xfId="29967" xr:uid="{3781D2D6-C24E-42F3-8852-2839B433D9E1}"/>
    <cellStyle name="Normal 20" xfId="29968" xr:uid="{997683C6-6F56-4B98-8522-28E6779ABC63}"/>
    <cellStyle name="Normal 20 10" xfId="29969" xr:uid="{7BCDC1DD-8019-45D4-B31A-F3BACAA14C1A}"/>
    <cellStyle name="Normal 20 11" xfId="29970" xr:uid="{91370E3F-4F6F-4477-8CDF-8D1DC4CC41BD}"/>
    <cellStyle name="Normal 20 2" xfId="29971" xr:uid="{4A98AF71-9934-4965-BB33-995DC71B2B0E}"/>
    <cellStyle name="Normal 20 2 10" xfId="29972" xr:uid="{8BFF5073-4E5E-471E-A16B-39C28401D1AF}"/>
    <cellStyle name="Normal 20 2 2" xfId="29973" xr:uid="{6B5E3E65-1B9E-4B7D-9747-FA2FF656A73B}"/>
    <cellStyle name="Normal 20 2 2 2" xfId="29974" xr:uid="{AD3A0309-3DCB-4CBE-A877-B26B714CC51B}"/>
    <cellStyle name="Normal 20 2 2 2 2" xfId="29975" xr:uid="{64B68970-D9D1-4881-A2E8-E4E7E68B4D82}"/>
    <cellStyle name="Normal 20 2 2 2 2 2" xfId="29976" xr:uid="{73E26BD9-D816-4C2D-9D95-4F92E8F61602}"/>
    <cellStyle name="Normal 20 2 2 2 3" xfId="29977" xr:uid="{D124A504-12FE-4FD4-BF0A-66ED8B16D36F}"/>
    <cellStyle name="Normal 20 2 2 2 3 2" xfId="29978" xr:uid="{3FD4EAD9-1D0A-477F-B451-FC701F2C190A}"/>
    <cellStyle name="Normal 20 2 2 2 4" xfId="29979" xr:uid="{62D09637-B1D2-4C4C-8035-DFB509624FEF}"/>
    <cellStyle name="Normal 20 2 2 3" xfId="29980" xr:uid="{63541DBC-B042-4B46-87CA-6D9BD8FB210E}"/>
    <cellStyle name="Normal 20 2 2 3 2" xfId="29981" xr:uid="{AB742B03-C8CF-408D-AFB8-3B6D147C7A5C}"/>
    <cellStyle name="Normal 20 2 2 4" xfId="29982" xr:uid="{803CA07B-CF5B-4766-B067-38A0D592CBEF}"/>
    <cellStyle name="Normal 20 2 2 5" xfId="29983" xr:uid="{F331EDCE-4516-439B-87B2-4D3E99E5F238}"/>
    <cellStyle name="Normal 20 2 2 5 2" xfId="29984" xr:uid="{AACC33B2-EB5B-4453-B29A-BA500F26E354}"/>
    <cellStyle name="Normal 20 2 3" xfId="29985" xr:uid="{CCEFBDCF-19CD-49EE-B4FF-A0ED128BDC0C}"/>
    <cellStyle name="Normal 20 2 3 2" xfId="29986" xr:uid="{2564B83C-2173-4B67-9D4C-CECC32E9FA30}"/>
    <cellStyle name="Normal 20 2 3 2 2" xfId="29987" xr:uid="{9FB2003F-A883-4E37-A2E4-B8ED07B4783F}"/>
    <cellStyle name="Normal 20 2 3 3" xfId="29988" xr:uid="{400E70B8-81D3-48ED-9848-59C41B7EF11A}"/>
    <cellStyle name="Normal 20 2 3 3 2" xfId="29989" xr:uid="{E2397A2C-91BA-4977-94F9-3CC22885D874}"/>
    <cellStyle name="Normal 20 2 3 4" xfId="29990" xr:uid="{9CBB2F62-9AA0-425A-AF55-0D91019CD419}"/>
    <cellStyle name="Normal 20 2 4" xfId="29991" xr:uid="{9B11E1CF-8340-4E73-8552-876DDDB3F80C}"/>
    <cellStyle name="Normal 20 2 4 2" xfId="29992" xr:uid="{DE35A85F-F41B-4266-826F-247B1ED0597E}"/>
    <cellStyle name="Normal 20 2 5" xfId="29993" xr:uid="{A20E5008-44A0-41D6-AA3C-8F1E1DC69DE1}"/>
    <cellStyle name="Normal 20 2 5 2" xfId="29994" xr:uid="{2D8D6A35-E0E3-42BD-B788-C0B618E2AE9D}"/>
    <cellStyle name="Normal 20 2 6" xfId="29995" xr:uid="{25F2F66F-5022-4FA9-82B8-B117A289E814}"/>
    <cellStyle name="Normal 20 2 6 2" xfId="29996" xr:uid="{E54B7F6B-F827-4B4B-A19A-29F6E6C0A637}"/>
    <cellStyle name="Normal 20 2 6 3" xfId="29997" xr:uid="{45D97A9C-806B-491D-A40C-CF26E0FB651D}"/>
    <cellStyle name="Normal 20 2 7" xfId="29998" xr:uid="{95638A37-8D9F-4BB1-AFB4-19540375F492}"/>
    <cellStyle name="Normal 20 2 7 2" xfId="29999" xr:uid="{FC21CEAB-26AB-4FDA-9C7E-52F4FEF70CB1}"/>
    <cellStyle name="Normal 20 2 8" xfId="30000" xr:uid="{6BE5A1FE-8E53-4D27-AB48-F5B3ECA0C05F}"/>
    <cellStyle name="Normal 20 2 8 2" xfId="30001" xr:uid="{B0A30AFC-D8A7-4248-8DC9-40CBE1F5FE70}"/>
    <cellStyle name="Normal 20 2 8 3" xfId="30002" xr:uid="{7687F252-AE57-4BE9-857B-45DE9D59D510}"/>
    <cellStyle name="Normal 20 2 9" xfId="30003" xr:uid="{D6711803-FB69-4BFF-9A05-9E20C33DE109}"/>
    <cellStyle name="Normal 20 3" xfId="30004" xr:uid="{411BE824-480E-4532-B59E-9D9FCE4AD64C}"/>
    <cellStyle name="Normal 20 3 2" xfId="30005" xr:uid="{E8E44E93-38DD-4919-83E0-D944C54E83C1}"/>
    <cellStyle name="Normal 20 3 2 2" xfId="30006" xr:uid="{7E985C52-79C1-4CD2-B149-CDEDBC5B8B77}"/>
    <cellStyle name="Normal 20 3 2 2 2" xfId="30007" xr:uid="{2D2D1027-EAD6-454E-B6D0-7FCB3F13EC6F}"/>
    <cellStyle name="Normal 20 3 2 3" xfId="30008" xr:uid="{283FA743-9626-44D7-98B3-92EAFD6A8DC7}"/>
    <cellStyle name="Normal 20 3 2 3 2" xfId="30009" xr:uid="{F4EABF6F-D610-4122-AC26-EF9BAD920518}"/>
    <cellStyle name="Normal 20 3 2 4" xfId="30010" xr:uid="{E04EAEB0-F8F8-4717-8C4D-FD667D5D895A}"/>
    <cellStyle name="Normal 20 3 2 4 2" xfId="30011" xr:uid="{4E3EB4A1-EFCF-4BD2-BBE9-5D030171FEA3}"/>
    <cellStyle name="Normal 20 3 2 5" xfId="30012" xr:uid="{D64F1E0C-5141-4812-B35B-6F8B10B50324}"/>
    <cellStyle name="Normal 20 3 2 5 2" xfId="30013" xr:uid="{0EDAA59E-C40A-4F85-A1BE-ADE7B8D58D70}"/>
    <cellStyle name="Normal 20 3 2 6" xfId="30014" xr:uid="{1CAD7B63-FE9F-44A3-92A3-A0E8E7F7D713}"/>
    <cellStyle name="Normal 20 3 3" xfId="30015" xr:uid="{3900840C-57D7-46DD-AC6F-F3CB269D8355}"/>
    <cellStyle name="Normal 20 3 3 2" xfId="30016" xr:uid="{56496F40-B797-4F55-842E-7017DA62D63F}"/>
    <cellStyle name="Normal 20 3 3 2 2" xfId="30017" xr:uid="{B1CABF94-B451-4ADF-BE5C-6B1C8960812E}"/>
    <cellStyle name="Normal 20 3 3 3" xfId="30018" xr:uid="{D82B9AAB-447B-4600-AD99-064644FBC75F}"/>
    <cellStyle name="Normal 20 3 3 3 2" xfId="30019" xr:uid="{A09528FD-1582-4236-B261-C9B983790C29}"/>
    <cellStyle name="Normal 20 3 3 4" xfId="30020" xr:uid="{759D90D0-DB5E-4DB1-8E74-E3F63DA7EEC2}"/>
    <cellStyle name="Normal 20 3 4" xfId="30021" xr:uid="{F47FE4CC-6D2D-452E-BAC7-BCD5ED46F1CC}"/>
    <cellStyle name="Normal 20 3 4 2" xfId="30022" xr:uid="{F5803C77-DCB7-4B90-A666-A71999B29774}"/>
    <cellStyle name="Normal 20 3 5" xfId="30023" xr:uid="{D4501CE7-C1AC-45B0-97FA-0D675987385B}"/>
    <cellStyle name="Normal 20 3 5 2" xfId="30024" xr:uid="{E913DA50-74F3-46C7-962C-0B936107C96B}"/>
    <cellStyle name="Normal 20 3 6" xfId="30025" xr:uid="{9EB800DE-8053-4638-AA4B-F70299222B97}"/>
    <cellStyle name="Normal 20 3 7" xfId="30026" xr:uid="{DED2F62C-E8B6-45F6-90D3-E605A2D413E5}"/>
    <cellStyle name="Normal 20 3 7 2" xfId="30027" xr:uid="{45ED6B58-9253-4A71-8F2B-706521A2E705}"/>
    <cellStyle name="Normal 20 3 8" xfId="30028" xr:uid="{D203916A-A2E8-4F35-8E3E-3D738A758EE8}"/>
    <cellStyle name="Normal 20 4" xfId="30029" xr:uid="{C89B62DE-EEBB-4587-ABA2-D5408FA78CF2}"/>
    <cellStyle name="Normal 20 4 2" xfId="30030" xr:uid="{4119426D-32AD-4DCC-8C06-C0C635577031}"/>
    <cellStyle name="Normal 20 4 2 2" xfId="30031" xr:uid="{6DE4406A-3393-4107-B31E-4E6F357AA2B4}"/>
    <cellStyle name="Normal 20 4 3" xfId="30032" xr:uid="{5D04AB15-3383-4898-B9EE-10DFAAA5159E}"/>
    <cellStyle name="Normal 20 4 3 2" xfId="30033" xr:uid="{2202A57B-EC4F-4BF5-ABA1-594B346A09C6}"/>
    <cellStyle name="Normal 20 4 4" xfId="30034" xr:uid="{09561A1B-9F38-4426-B9E4-25CF8C75D53F}"/>
    <cellStyle name="Normal 20 4 4 2" xfId="30035" xr:uid="{2D2CE8FA-1381-48CF-8C33-93A46E85014F}"/>
    <cellStyle name="Normal 20 4 5" xfId="30036" xr:uid="{EC438861-7131-44DB-874F-B5A382BD120E}"/>
    <cellStyle name="Normal 20 4 5 2" xfId="30037" xr:uid="{3D5E6270-688C-4C00-9094-56F195C8EFFC}"/>
    <cellStyle name="Normal 20 4 6" xfId="30038" xr:uid="{9D9FAF42-2B48-4283-B42E-B88456A7717F}"/>
    <cellStyle name="Normal 20 4 7" xfId="30039" xr:uid="{7138A7D7-A804-4899-B43F-253101C5AA48}"/>
    <cellStyle name="Normal 20 5" xfId="30040" xr:uid="{441B4734-E2DC-4A95-8766-403B9E44B7F2}"/>
    <cellStyle name="Normal 20 5 2" xfId="30041" xr:uid="{69C775B5-40C2-4F3E-871E-25E002D01369}"/>
    <cellStyle name="Normal 20 5 3" xfId="30042" xr:uid="{71E9DC5B-7F9D-46E4-95CB-FC0E56EBBF14}"/>
    <cellStyle name="Normal 20 6" xfId="30043" xr:uid="{00F9A795-7E21-443A-A9E0-428D62724703}"/>
    <cellStyle name="Normal 20 6 2" xfId="30044" xr:uid="{0194381D-0AE5-4900-86E6-8B20257907A0}"/>
    <cellStyle name="Normal 20 7" xfId="30045" xr:uid="{2534353F-EC29-486C-A45A-5DEFFFC8FE75}"/>
    <cellStyle name="Normal 20 7 2" xfId="30046" xr:uid="{B8D18F4B-D039-4BF0-8650-C412E5920A77}"/>
    <cellStyle name="Normal 20 8" xfId="30047" xr:uid="{6D1DA3C8-12BA-43F5-8641-03EAD617945D}"/>
    <cellStyle name="Normal 20 8 2" xfId="30048" xr:uid="{9EF989B9-8AA7-4AA0-8A20-8A2086D05680}"/>
    <cellStyle name="Normal 20 9" xfId="30049" xr:uid="{3D3531C8-6D8F-400B-A4E5-C3433D447413}"/>
    <cellStyle name="Normal 20 9 2" xfId="30050" xr:uid="{FDA6D7F3-1817-4F9F-8EE2-3C6ABE5E6F26}"/>
    <cellStyle name="Normal 21" xfId="30051" xr:uid="{2950DD55-B4E2-42BE-9511-C1077AC88012}"/>
    <cellStyle name="Normal 21 2" xfId="30052" xr:uid="{734CD83F-0756-4751-BE5E-029404FAB962}"/>
    <cellStyle name="Normal 21 2 2" xfId="30053" xr:uid="{F59DBE1B-09D9-4EE4-80E2-90D74CCCF062}"/>
    <cellStyle name="Normal 21 2 2 2" xfId="30054" xr:uid="{DF332415-F575-445B-951A-057793264D7A}"/>
    <cellStyle name="Normal 21 2 2 2 2" xfId="30055" xr:uid="{F7A769A5-B22E-4E6E-88A6-2A49AD6ED633}"/>
    <cellStyle name="Normal 21 2 2 2 3" xfId="30056" xr:uid="{3B7EF5B9-E352-43B1-A64A-41F2073EE59A}"/>
    <cellStyle name="Normal 21 2 2 3" xfId="30057" xr:uid="{FA7A9374-CB49-4EA2-915E-9FF3572C0E45}"/>
    <cellStyle name="Normal 21 2 2 4" xfId="30058" xr:uid="{DDDEB5CF-09B7-4F62-83F2-640CE009FEF5}"/>
    <cellStyle name="Normal 21 2 2 4 2" xfId="30059" xr:uid="{B080391E-7B56-4D2B-95A4-C23F7730FEE9}"/>
    <cellStyle name="Normal 21 2 3" xfId="30060" xr:uid="{59A2CCF4-97C8-4BE0-BDEE-904B4454C346}"/>
    <cellStyle name="Normal 21 2 3 2" xfId="30061" xr:uid="{FF7DF3E6-98ED-4C5C-AC3A-B561657040B7}"/>
    <cellStyle name="Normal 21 2 3 3" xfId="30062" xr:uid="{53D11AF4-927B-4DC3-8D6A-62D9CD79C78C}"/>
    <cellStyle name="Normal 21 2 4" xfId="30063" xr:uid="{162B6D9D-5806-4D6E-9532-B5FC536754C3}"/>
    <cellStyle name="Normal 21 2 4 2" xfId="30064" xr:uid="{4AF12E45-F32C-4A2B-ABDE-1BF133FCC1CC}"/>
    <cellStyle name="Normal 21 2 4 3" xfId="30065" xr:uid="{EE798217-78DD-4C17-B3DE-41C08706EB86}"/>
    <cellStyle name="Normal 21 2 5" xfId="30066" xr:uid="{90566DA1-550E-4FDB-A9FB-5997AD3C6B1C}"/>
    <cellStyle name="Normal 21 2 5 2" xfId="30067" xr:uid="{41C702BD-FEFC-4E91-AAEF-404C3D2A7F85}"/>
    <cellStyle name="Normal 21 2 6" xfId="30068" xr:uid="{277F881F-6F72-493D-9E4C-9356922E853C}"/>
    <cellStyle name="Normal 21 2 6 2" xfId="30069" xr:uid="{0B8D0123-B964-455B-9CAF-314DD83B005F}"/>
    <cellStyle name="Normal 21 2 6 3" xfId="30070" xr:uid="{3EBCF1CE-6251-4C80-8277-827A98B1688A}"/>
    <cellStyle name="Normal 21 2 7" xfId="30071" xr:uid="{4D3DEEDC-A16D-4EA8-82D2-6224D17F5A35}"/>
    <cellStyle name="Normal 21 2 8" xfId="30072" xr:uid="{027D2325-6760-495B-B74F-BBCFDC6B5D99}"/>
    <cellStyle name="Normal 21 3" xfId="30073" xr:uid="{84AB4DFB-628C-4A37-BC21-C1899F32B5ED}"/>
    <cellStyle name="Normal 21 3 2" xfId="30074" xr:uid="{E5C057E0-73ED-4DC6-B359-D6B26D3AFA63}"/>
    <cellStyle name="Normal 21 3 2 2" xfId="30075" xr:uid="{9E4A3CA6-6A48-4C8F-958F-5A577D7C33D5}"/>
    <cellStyle name="Normal 21 3 2 3" xfId="30076" xr:uid="{0FB95FBB-3D29-4C2B-97F2-2A6D641DCC3F}"/>
    <cellStyle name="Normal 21 3 3" xfId="30077" xr:uid="{7A316887-486F-409A-8B3E-B9AF2F949A49}"/>
    <cellStyle name="Normal 21 3 3 2" xfId="30078" xr:uid="{C60C3472-DC57-44AB-815A-4816D2CD860F}"/>
    <cellStyle name="Normal 21 3 3 3" xfId="30079" xr:uid="{78E07295-4118-4125-AA33-3F6317C29F9A}"/>
    <cellStyle name="Normal 21 3 4" xfId="30080" xr:uid="{C21DDD27-4AF8-40D4-9C8F-B7C2E00C62BB}"/>
    <cellStyle name="Normal 21 3 5" xfId="30081" xr:uid="{D562EB24-FBF9-4217-9903-020638624B9A}"/>
    <cellStyle name="Normal 21 3 5 2" xfId="30082" xr:uid="{18C7BB44-B08F-4C0C-ACE7-88A74F69539C}"/>
    <cellStyle name="Normal 21 3 6" xfId="30083" xr:uid="{D2461AC5-CF39-4DDE-94DC-3802842F82B1}"/>
    <cellStyle name="Normal 21 4" xfId="30084" xr:uid="{4C1414CD-906F-43BC-9A4D-1CC259B5B06F}"/>
    <cellStyle name="Normal 21 4 2" xfId="30085" xr:uid="{88F4727C-99ED-495D-B5F0-A11D881C35A0}"/>
    <cellStyle name="Normal 21 4 2 2" xfId="30086" xr:uid="{06D14162-6A99-4006-BCFE-DED7A06E0C1E}"/>
    <cellStyle name="Normal 21 4 3" xfId="30087" xr:uid="{380A335D-A2AF-4115-A3F9-2768ED8CE5C0}"/>
    <cellStyle name="Normal 21 4 3 2" xfId="30088" xr:uid="{11C5122A-6CA2-41C5-A93A-D37CF07148F7}"/>
    <cellStyle name="Normal 21 4 4" xfId="30089" xr:uid="{11D8EF43-9512-426D-9A35-F448C6D971D3}"/>
    <cellStyle name="Normal 21 4 5" xfId="30090" xr:uid="{7A113F45-46EE-4DDC-9CBB-611BE627757F}"/>
    <cellStyle name="Normal 21 5" xfId="30091" xr:uid="{C103ED6C-5374-45C8-B5D1-4B8F2943DEE9}"/>
    <cellStyle name="Normal 21 5 2" xfId="30092" xr:uid="{95C1B76F-2F19-435D-A32D-A10158FBD7A1}"/>
    <cellStyle name="Normal 21 5 3" xfId="30093" xr:uid="{528D9452-3FBB-4D52-A566-15C12066737D}"/>
    <cellStyle name="Normal 21 6" xfId="30094" xr:uid="{A7DE5832-F5E6-44AB-8184-511223E2686C}"/>
    <cellStyle name="Normal 21 6 2" xfId="30095" xr:uid="{1DBB2668-DAF7-490C-B5B2-B12A9202BBD1}"/>
    <cellStyle name="Normal 21 7" xfId="30096" xr:uid="{5F965B58-3CB0-40FE-9B02-BFD6DF935870}"/>
    <cellStyle name="Normal 21 7 2" xfId="30097" xr:uid="{51044B3E-7795-4206-96F9-F73512A04BE3}"/>
    <cellStyle name="Normal 21 8" xfId="30098" xr:uid="{63726C06-A1CB-4EAD-8AD3-887C6CDBA329}"/>
    <cellStyle name="Normal 21 9" xfId="30099" xr:uid="{24B0FA88-AE37-4F9C-BD28-4945D9431B74}"/>
    <cellStyle name="Normal 22" xfId="30100" xr:uid="{7CBE02AF-BC49-4945-901E-0E32EE3CC39D}"/>
    <cellStyle name="Normal 22 10" xfId="30101" xr:uid="{A41B8C4B-4462-47C4-86ED-822E8AD7E719}"/>
    <cellStyle name="Normal 22 2" xfId="30102" xr:uid="{CE0A38CB-9C53-43E9-B1C5-E385DACA1687}"/>
    <cellStyle name="Normal 22 2 2" xfId="30103" xr:uid="{4072338C-95AE-4935-ADE4-B8B6104502A9}"/>
    <cellStyle name="Normal 22 2 2 2" xfId="30104" xr:uid="{6401A029-932F-4F8C-AE06-671139CBB016}"/>
    <cellStyle name="Normal 22 2 2 2 2" xfId="30105" xr:uid="{030970C6-A30E-4F64-AB81-BB760097E4AE}"/>
    <cellStyle name="Normal 22 2 2 2 3" xfId="30106" xr:uid="{B018E1E8-C2D6-428D-AC3F-C11A53F4B327}"/>
    <cellStyle name="Normal 22 2 2 3" xfId="30107" xr:uid="{CC597445-5BA8-4657-9DE6-FFD152EEBE01}"/>
    <cellStyle name="Normal 22 2 2 4" xfId="30108" xr:uid="{F00FEF73-4F34-4D7B-AE0C-8D092EABD52A}"/>
    <cellStyle name="Normal 22 2 2 4 2" xfId="30109" xr:uid="{A764D89A-DD33-4331-A676-25E2F7E16B77}"/>
    <cellStyle name="Normal 22 2 3" xfId="30110" xr:uid="{349DCD54-DE69-4579-B3F8-918B0C355684}"/>
    <cellStyle name="Normal 22 2 3 2" xfId="30111" xr:uid="{0161808A-4CF0-473A-9F81-C68AF6B664AB}"/>
    <cellStyle name="Normal 22 2 3 2 2" xfId="30112" xr:uid="{F3AEC203-AEA0-470A-873B-E51E0D246DF5}"/>
    <cellStyle name="Normal 22 2 3 3" xfId="30113" xr:uid="{B113ECEE-75F6-43DD-9F6D-5226F3AEBC24}"/>
    <cellStyle name="Normal 22 2 3 3 2" xfId="30114" xr:uid="{C04E2DD8-B6F0-4B3A-8DC8-CDE7E38AE25F}"/>
    <cellStyle name="Normal 22 2 3 4" xfId="30115" xr:uid="{19A50727-A320-41A0-9C4F-786B3BBEC892}"/>
    <cellStyle name="Normal 22 2 4" xfId="30116" xr:uid="{708CEBF8-03CF-41B7-AC35-9ECB52B31031}"/>
    <cellStyle name="Normal 22 2 4 2" xfId="30117" xr:uid="{0C7070EE-723A-49A4-9263-2660462D8543}"/>
    <cellStyle name="Normal 22 2 4 3" xfId="30118" xr:uid="{9CABB18E-CAD6-46A3-8953-9BD53E0BCB5F}"/>
    <cellStyle name="Normal 22 2 5" xfId="30119" xr:uid="{CB371903-40CA-43B5-A4BC-CFC7EA1DBE38}"/>
    <cellStyle name="Normal 22 2 5 2" xfId="30120" xr:uid="{22A2A30C-1FBA-4E99-A0B9-2FD5810AD714}"/>
    <cellStyle name="Normal 22 2 6" xfId="30121" xr:uid="{91113A32-8A27-41B9-B8A4-CD8C74882E7E}"/>
    <cellStyle name="Normal 22 2 6 2" xfId="30122" xr:uid="{A13476BC-1740-468D-92EB-2DA84B692C16}"/>
    <cellStyle name="Normal 22 2 6 3" xfId="30123" xr:uid="{223A2AB6-089B-4A5F-96E5-61A9EFEA9AA9}"/>
    <cellStyle name="Normal 22 2 7" xfId="30124" xr:uid="{FFB8E654-32A9-46B8-9C10-F1669182ED75}"/>
    <cellStyle name="Normal 22 2 8" xfId="30125" xr:uid="{C0AE31DF-3110-4B7D-AC2E-241861385CCF}"/>
    <cellStyle name="Normal 22 3" xfId="30126" xr:uid="{9F9C22DC-59C6-484C-9057-E7CCC5E7D5ED}"/>
    <cellStyle name="Normal 22 3 2" xfId="30127" xr:uid="{3F4E4998-073E-4B4A-88DE-29F57D0878F0}"/>
    <cellStyle name="Normal 22 3 2 2" xfId="30128" xr:uid="{9FA949FF-74C0-4A3F-8594-2A3140F6DF8D}"/>
    <cellStyle name="Normal 22 3 2 3" xfId="30129" xr:uid="{C7675BEF-E980-48FE-A219-E2646E560101}"/>
    <cellStyle name="Normal 22 3 3" xfId="30130" xr:uid="{43B225FE-55CD-492C-A8A7-0A2326CBC45C}"/>
    <cellStyle name="Normal 22 3 3 2" xfId="30131" xr:uid="{1A5E450D-1551-4DD0-8FB4-998694BAF357}"/>
    <cellStyle name="Normal 22 3 3 3" xfId="30132" xr:uid="{07130275-207B-48BB-8985-961046F6B13E}"/>
    <cellStyle name="Normal 22 3 4" xfId="30133" xr:uid="{1A7B572D-781D-448A-A72F-5B82D9783AEE}"/>
    <cellStyle name="Normal 22 3 5" xfId="30134" xr:uid="{BF9BB3E8-51E1-4C11-8D00-D22C0E34F0B0}"/>
    <cellStyle name="Normal 22 3 5 2" xfId="30135" xr:uid="{C663BB17-C3FF-4EA6-8274-4C70EF7D36C0}"/>
    <cellStyle name="Normal 22 3 6" xfId="30136" xr:uid="{2D45E9CE-4FDF-4642-AFFD-E81F181BAE0A}"/>
    <cellStyle name="Normal 22 4" xfId="30137" xr:uid="{2CDD9ACB-39C7-4E04-9566-D752462B8B5A}"/>
    <cellStyle name="Normal 22 4 2" xfId="30138" xr:uid="{8980C9F7-FA9E-417E-A651-E52A5201A572}"/>
    <cellStyle name="Normal 22 4 2 2" xfId="30139" xr:uid="{79FC128C-74A7-4EA1-BE8C-E197EDAFA7C2}"/>
    <cellStyle name="Normal 22 4 3" xfId="30140" xr:uid="{54ADE7A2-4A54-4F7D-8790-087B25D547A0}"/>
    <cellStyle name="Normal 22 4 3 2" xfId="30141" xr:uid="{0729A7C1-10E3-464E-9B5D-F09F12312475}"/>
    <cellStyle name="Normal 22 4 4" xfId="30142" xr:uid="{A8C2337E-3195-4ECC-B181-C6A1BCC74640}"/>
    <cellStyle name="Normal 22 4 5" xfId="30143" xr:uid="{A7210551-D9F8-4420-9CB7-15AF1D3718B6}"/>
    <cellStyle name="Normal 22 5" xfId="30144" xr:uid="{2728091B-74CD-4B30-8F20-EE2EE64538DD}"/>
    <cellStyle name="Normal 22 5 2" xfId="30145" xr:uid="{B94F74F6-7D07-4AA3-A377-180DBA7B8C8B}"/>
    <cellStyle name="Normal 22 5 3" xfId="30146" xr:uid="{44F3B846-D7B8-428A-B76D-234F5C5D8611}"/>
    <cellStyle name="Normal 22 6" xfId="30147" xr:uid="{2D368ECE-324A-475A-90EC-D4ABC386F52F}"/>
    <cellStyle name="Normal 22 6 2" xfId="30148" xr:uid="{79D849BF-9EDE-4691-B8A6-EEA223C1BF84}"/>
    <cellStyle name="Normal 22 7" xfId="30149" xr:uid="{87545414-1B2C-42D5-9D4E-73CE73096845}"/>
    <cellStyle name="Normal 22 7 2" xfId="30150" xr:uid="{6D5143DE-D91E-4B93-B33F-08EC5C84517E}"/>
    <cellStyle name="Normal 22 8" xfId="30151" xr:uid="{9680D962-0D2B-4E42-9807-B25DCE7B45A3}"/>
    <cellStyle name="Normal 22 8 2" xfId="30152" xr:uid="{07EAEBE5-BAC8-47BB-9351-401B07AB93B0}"/>
    <cellStyle name="Normal 22 9" xfId="30153" xr:uid="{4E2A3B87-4D2D-4E39-90A7-C924E6D24222}"/>
    <cellStyle name="Normal 23" xfId="30154" xr:uid="{55B4A5EB-5395-485A-B509-A104D306DDD5}"/>
    <cellStyle name="Normal 23 2" xfId="30155" xr:uid="{039C2896-3E22-4C23-8C7C-45AC822638F2}"/>
    <cellStyle name="Normal 23 2 2" xfId="30156" xr:uid="{D672320D-8314-41DA-BE3E-24ABE9C9D6B5}"/>
    <cellStyle name="Normal 23 2 2 2" xfId="30157" xr:uid="{CA00C79C-FDE5-41D0-A4DD-AADF25BFE25E}"/>
    <cellStyle name="Normal 23 2 2 2 2" xfId="30158" xr:uid="{D6E8058B-1F2D-4293-BEED-79AC7784742C}"/>
    <cellStyle name="Normal 23 2 2 2 3" xfId="30159" xr:uid="{E1462CAA-4838-4905-A70D-8D1713B130A2}"/>
    <cellStyle name="Normal 23 2 3" xfId="30160" xr:uid="{7BCD704A-06B9-405D-8E82-7ED5E82415C1}"/>
    <cellStyle name="Normal 23 2 3 2" xfId="30161" xr:uid="{D1411E80-214C-4A82-A625-3FEE9D7CDCAE}"/>
    <cellStyle name="Normal 23 2 3 3" xfId="30162" xr:uid="{1FAC05D6-2BEA-484C-A336-3481841BBEA6}"/>
    <cellStyle name="Normal 23 2 4" xfId="30163" xr:uid="{29263A75-818D-43D3-BAD0-56D090D5B580}"/>
    <cellStyle name="Normal 23 2 4 2" xfId="30164" xr:uid="{54872748-616C-4FC1-B501-5ACF6929A797}"/>
    <cellStyle name="Normal 23 2 4 3" xfId="30165" xr:uid="{BA41C76F-10EA-43AD-A06F-3F193A067453}"/>
    <cellStyle name="Normal 23 2 5" xfId="30166" xr:uid="{29153168-95B4-4A9C-A0AD-82B61414E415}"/>
    <cellStyle name="Normal 23 2 5 2" xfId="30167" xr:uid="{E461BE90-1A62-4DCE-B815-3E5D35A9BFC6}"/>
    <cellStyle name="Normal 23 2 6" xfId="30168" xr:uid="{20B9B2E2-1312-4041-BC0E-434CE6F38445}"/>
    <cellStyle name="Normal 23 2 6 2" xfId="30169" xr:uid="{B3212633-8A09-4DAE-80D0-66968C1A0968}"/>
    <cellStyle name="Normal 23 2 6 3" xfId="30170" xr:uid="{79286589-42F7-4C95-B42F-0C83ECEC9A50}"/>
    <cellStyle name="Normal 23 2 7" xfId="30171" xr:uid="{04A403BA-BE3C-497E-9276-9C48334978CA}"/>
    <cellStyle name="Normal 23 2 8" xfId="30172" xr:uid="{CEE0A7B9-49F5-4363-B4AC-9798094F4D35}"/>
    <cellStyle name="Normal 23 3" xfId="30173" xr:uid="{2BBD94D9-BB60-474E-9076-9A4BCF8EEF14}"/>
    <cellStyle name="Normal 23 3 2" xfId="30174" xr:uid="{C7A46A33-9387-4F65-8AE7-77BA5EAE9D37}"/>
    <cellStyle name="Normal 23 3 2 2" xfId="30175" xr:uid="{89C4B921-5AF9-44A8-8587-71EB29AF89DD}"/>
    <cellStyle name="Normal 23 3 2 3" xfId="30176" xr:uid="{6D644E54-8729-4989-BA84-60F93FFB7992}"/>
    <cellStyle name="Normal 23 3 3" xfId="30177" xr:uid="{18FEA613-8924-46A1-9514-069AB6ED530F}"/>
    <cellStyle name="Normal 23 3 3 2" xfId="30178" xr:uid="{1B84C17E-C25B-4FBF-8138-BA262C037BBB}"/>
    <cellStyle name="Normal 23 3 3 3" xfId="30179" xr:uid="{71460332-0AA7-41E4-8010-54FA3F943E1B}"/>
    <cellStyle name="Normal 23 3 4" xfId="30180" xr:uid="{2D5D1C09-C9B5-4492-BF04-EC48813F8175}"/>
    <cellStyle name="Normal 23 3 5" xfId="30181" xr:uid="{15511107-E7D8-4FF0-A8FF-828A075DEC72}"/>
    <cellStyle name="Normal 23 3 5 2" xfId="30182" xr:uid="{883C8A32-5C1E-44B6-89CF-D4ABD685A661}"/>
    <cellStyle name="Normal 23 3 6" xfId="30183" xr:uid="{4958F383-37F1-4D77-9F13-1056A211AAB5}"/>
    <cellStyle name="Normal 23 4" xfId="30184" xr:uid="{DCFEE48F-22CE-40E7-94D8-53008934B84C}"/>
    <cellStyle name="Normal 23 4 2" xfId="30185" xr:uid="{6A8F9731-FF2B-4462-A5AD-D26BEE20DDEB}"/>
    <cellStyle name="Normal 23 4 2 2" xfId="30186" xr:uid="{FB422EBF-CE2F-4F24-8053-2EFF59F27137}"/>
    <cellStyle name="Normal 23 4 3" xfId="30187" xr:uid="{481CF334-CD91-4C63-BCAE-6A250D9ABCA8}"/>
    <cellStyle name="Normal 23 4 3 2" xfId="30188" xr:uid="{32C1BCB1-B85B-4D2C-B9F9-9667522FE4CD}"/>
    <cellStyle name="Normal 23 4 4" xfId="30189" xr:uid="{F71FA045-1445-4F52-973D-82EE7922229D}"/>
    <cellStyle name="Normal 23 4 5" xfId="30190" xr:uid="{BAA48D1E-52E8-43B3-B118-B4F1922617EF}"/>
    <cellStyle name="Normal 23 5" xfId="30191" xr:uid="{40170EC9-6FF6-46E4-9970-70B1E913F196}"/>
    <cellStyle name="Normal 23 5 2" xfId="30192" xr:uid="{9C64259E-3C62-449B-A937-FCE299A5B3EC}"/>
    <cellStyle name="Normal 23 5 3" xfId="30193" xr:uid="{E0E7EE25-F362-4845-9489-B7700F469577}"/>
    <cellStyle name="Normal 23 6" xfId="30194" xr:uid="{5FFC9DF6-8E57-419E-97D4-451D8ED64760}"/>
    <cellStyle name="Normal 23 6 2" xfId="30195" xr:uid="{338AB4F7-2B5D-4470-A3A9-E1C9F4C32818}"/>
    <cellStyle name="Normal 23 7" xfId="30196" xr:uid="{F0868B3F-1716-4932-BF8C-2DF38DBBD033}"/>
    <cellStyle name="Normal 23 8" xfId="30197" xr:uid="{1111DA9C-737A-4783-9B00-573980F235CD}"/>
    <cellStyle name="Normal 24" xfId="30198" xr:uid="{39D90FAB-8BAA-45E8-ABF2-9D2BA3977D5A}"/>
    <cellStyle name="Normal 24 2" xfId="30199" xr:uid="{7F2A0A04-B9FA-4EC7-8A4F-F6DDF467DB5A}"/>
    <cellStyle name="Normal 24 2 2" xfId="30200" xr:uid="{C9667BFF-E6F7-412E-9E22-F534596691C1}"/>
    <cellStyle name="Normal 24 2 2 2" xfId="30201" xr:uid="{F399FB69-0DB2-4E93-8170-F8F202A9A113}"/>
    <cellStyle name="Normal 24 2 2 2 2" xfId="30202" xr:uid="{6C7FA656-890A-4C18-ACBB-6086242616B1}"/>
    <cellStyle name="Normal 24 2 2 2 3" xfId="30203" xr:uid="{27AF7F39-D717-4F64-B003-7FC995E6C397}"/>
    <cellStyle name="Normal 24 2 3" xfId="30204" xr:uid="{08C13593-5E38-47D7-8D00-0B21B1D1D687}"/>
    <cellStyle name="Normal 24 2 3 2" xfId="30205" xr:uid="{060C03E8-47B2-4311-8E5C-292418673D55}"/>
    <cellStyle name="Normal 24 2 3 3" xfId="30206" xr:uid="{718A3CA2-2211-4752-B776-7597F67F5F00}"/>
    <cellStyle name="Normal 24 2 4" xfId="30207" xr:uid="{A3C1E229-BDF9-4EE7-A451-32EC0B74206B}"/>
    <cellStyle name="Normal 24 2 4 2" xfId="30208" xr:uid="{EDA22871-2CC7-487B-BD49-44112F1D654E}"/>
    <cellStyle name="Normal 24 2 4 3" xfId="30209" xr:uid="{45286065-2F59-434E-A73A-C9A15F399C3B}"/>
    <cellStyle name="Normal 24 2 5" xfId="30210" xr:uid="{AE55C614-2821-4051-B102-301A795EB46F}"/>
    <cellStyle name="Normal 24 2 5 2" xfId="30211" xr:uid="{F9704204-756F-48D4-91F7-070508E402BB}"/>
    <cellStyle name="Normal 24 2 6" xfId="30212" xr:uid="{8EEBA8E6-3278-4CA3-A163-29CC2EB1649E}"/>
    <cellStyle name="Normal 24 2 6 2" xfId="30213" xr:uid="{A47E1499-A91B-4131-9D9E-3F5FDA893F68}"/>
    <cellStyle name="Normal 24 2 6 3" xfId="30214" xr:uid="{078FB7BB-6BBD-45D9-8E18-021F6D0DAB0F}"/>
    <cellStyle name="Normal 24 2 7" xfId="30215" xr:uid="{F51AAD68-349D-4BCD-A946-99EABB3758C8}"/>
    <cellStyle name="Normal 24 2 8" xfId="30216" xr:uid="{1231CFB3-B2D0-44E1-94F8-3FBE37F04759}"/>
    <cellStyle name="Normal 24 3" xfId="30217" xr:uid="{227AA4DB-1C44-439C-B460-24C5B0FFB7A9}"/>
    <cellStyle name="Normal 24 3 2" xfId="30218" xr:uid="{C3F327DE-09A6-4A91-881A-6DEC5E604203}"/>
    <cellStyle name="Normal 24 3 2 2" xfId="30219" xr:uid="{F47365B1-B16A-4E0D-B386-12C667C25EAD}"/>
    <cellStyle name="Normal 24 3 2 3" xfId="30220" xr:uid="{15AF8257-5FCD-4D04-9E88-49F4D94EB077}"/>
    <cellStyle name="Normal 24 3 3" xfId="30221" xr:uid="{A0329985-7820-4A94-8C58-0A2EB3D34DF2}"/>
    <cellStyle name="Normal 24 3 3 2" xfId="30222" xr:uid="{CBA67E2C-8938-4807-8B97-FD27A621510C}"/>
    <cellStyle name="Normal 24 3 3 3" xfId="30223" xr:uid="{BCAAE790-1D47-420B-A561-DE93F6DBA4F2}"/>
    <cellStyle name="Normal 24 3 4" xfId="30224" xr:uid="{E38676B1-0F58-478F-9B15-24FB2D20E3CC}"/>
    <cellStyle name="Normal 24 4" xfId="30225" xr:uid="{A3606FC2-F280-43CA-AE36-A4CDFF946BD6}"/>
    <cellStyle name="Normal 24 4 2" xfId="30226" xr:uid="{84CE2500-C944-4FFC-A7E4-F58D7CAC6FAF}"/>
    <cellStyle name="Normal 24 4 3" xfId="30227" xr:uid="{FBB31570-406E-4E56-B65A-032BC12A05CF}"/>
    <cellStyle name="Normal 24 4 4" xfId="30228" xr:uid="{2551A1AD-B08B-4ADE-BE86-F247EDD72F78}"/>
    <cellStyle name="Normal 24 5" xfId="30229" xr:uid="{DF60B345-24F1-4C70-B9D5-5ADAFEA443C6}"/>
    <cellStyle name="Normal 24 5 2" xfId="30230" xr:uid="{D6F98E13-8462-4F3F-8F55-440B50C26983}"/>
    <cellStyle name="Normal 24 5 3" xfId="30231" xr:uid="{BDC4E112-1E8B-43BD-AF05-4F13F1AA5CDC}"/>
    <cellStyle name="Normal 24 6" xfId="30232" xr:uid="{8B2A2154-D56F-42E5-AFE8-5ACF33C4F61D}"/>
    <cellStyle name="Normal 24 6 2" xfId="30233" xr:uid="{F56C1B49-2690-4DF6-9AEE-A6DE8D80492F}"/>
    <cellStyle name="Normal 24 7" xfId="30234" xr:uid="{289CC345-7A7C-4035-9BF1-94EF14DB8785}"/>
    <cellStyle name="Normal 24 8" xfId="30235" xr:uid="{DF5B1AA8-6A1B-45BC-BADD-C715752320D5}"/>
    <cellStyle name="Normal 25" xfId="30236" xr:uid="{138F6DDD-1B94-4269-9D3A-4436287AB0AA}"/>
    <cellStyle name="Normal 25 2" xfId="30237" xr:uid="{657B26AC-A4F6-4BBA-BCAE-41B62AEC31F0}"/>
    <cellStyle name="Normal 25 2 2" xfId="30238" xr:uid="{25A9FE14-437B-455A-A5B1-7FA555EED4FE}"/>
    <cellStyle name="Normal 25 2 2 2" xfId="30239" xr:uid="{DBC63697-2805-44BF-8F38-68FCA01E4DE2}"/>
    <cellStyle name="Normal 25 2 2 2 2" xfId="30240" xr:uid="{04BEE23E-45DE-45D8-99B0-CE3E533DFEA4}"/>
    <cellStyle name="Normal 25 2 2 2 3" xfId="30241" xr:uid="{655AC1B4-294F-4227-B103-014F4D1CDA3C}"/>
    <cellStyle name="Normal 25 2 3" xfId="30242" xr:uid="{51B01FFA-B25F-4D58-9BBC-88234DB443A9}"/>
    <cellStyle name="Normal 25 2 3 2" xfId="30243" xr:uid="{78CB29A0-1286-4D1B-866C-3366157F0C1D}"/>
    <cellStyle name="Normal 25 2 3 3" xfId="30244" xr:uid="{F2850946-5953-4829-ACF4-A070AD771D58}"/>
    <cellStyle name="Normal 25 2 4" xfId="30245" xr:uid="{B5B640B8-C6C2-4550-AB89-CFC8AD447A98}"/>
    <cellStyle name="Normal 25 2 4 2" xfId="30246" xr:uid="{4CC2E184-2F2C-474D-AE9C-1A1592A6577D}"/>
    <cellStyle name="Normal 25 2 4 3" xfId="30247" xr:uid="{470A80E1-180A-4268-AB87-4E1AA1EA3097}"/>
    <cellStyle name="Normal 25 2 5" xfId="30248" xr:uid="{69897E26-BAB9-4F80-B5D6-9964AE4EE5AE}"/>
    <cellStyle name="Normal 25 2 5 2" xfId="30249" xr:uid="{81B04866-6241-4E86-B364-8D7B8CD0FAE6}"/>
    <cellStyle name="Normal 25 2 6" xfId="30250" xr:uid="{EC3AC679-73E6-4EA7-B9B5-55C293AE20C3}"/>
    <cellStyle name="Normal 25 2 6 2" xfId="30251" xr:uid="{AB46FB73-4FAF-4E88-9258-CBF0623609A9}"/>
    <cellStyle name="Normal 25 2 6 3" xfId="30252" xr:uid="{868C4B32-DD7D-46D2-9719-3B671D082A7F}"/>
    <cellStyle name="Normal 25 2 7" xfId="30253" xr:uid="{4426D65D-5363-44C1-B576-3492554E0CBB}"/>
    <cellStyle name="Normal 25 2 8" xfId="30254" xr:uid="{5F3BB654-7997-4D8B-AE06-BB1728C2DF87}"/>
    <cellStyle name="Normal 25 3" xfId="30255" xr:uid="{069FFA28-A537-4A63-AD55-7F71AE00952A}"/>
    <cellStyle name="Normal 25 3 2" xfId="30256" xr:uid="{4B7114F2-47CC-4BC3-B236-10E15B9EA696}"/>
    <cellStyle name="Normal 25 3 2 2" xfId="30257" xr:uid="{4B9D6EC8-6295-44AD-AF3D-4A62CC4ABF33}"/>
    <cellStyle name="Normal 25 3 2 3" xfId="30258" xr:uid="{7D62CBC1-6106-4CCF-98EB-51B296D3D674}"/>
    <cellStyle name="Normal 25 3 3" xfId="30259" xr:uid="{AC87A2CC-B030-4008-BFBA-68091E47111B}"/>
    <cellStyle name="Normal 25 3 3 2" xfId="30260" xr:uid="{D6F2223B-84F3-4D18-8AE7-8F7971FC168F}"/>
    <cellStyle name="Normal 25 3 3 3" xfId="30261" xr:uid="{AFEE5624-96C5-4E15-B623-F9A4216B6692}"/>
    <cellStyle name="Normal 25 3 4" xfId="30262" xr:uid="{78E4F58F-F35B-4F10-97D5-949BB09C9854}"/>
    <cellStyle name="Normal 25 4" xfId="30263" xr:uid="{64FD92DE-1D4C-4344-90C1-E2675351FD24}"/>
    <cellStyle name="Normal 25 4 2" xfId="30264" xr:uid="{CDC094D8-BBA1-4004-BDA4-FBD59DC0F4FE}"/>
    <cellStyle name="Normal 25 4 3" xfId="30265" xr:uid="{EB33256B-00F6-4311-9A85-CE88C5C2D2C0}"/>
    <cellStyle name="Normal 25 4 4" xfId="30266" xr:uid="{3BDD4411-9108-40A3-B5E8-1041E2F2136F}"/>
    <cellStyle name="Normal 25 5" xfId="30267" xr:uid="{8168A472-5C16-43DF-BC76-3A6DFDEC07C7}"/>
    <cellStyle name="Normal 25 5 2" xfId="30268" xr:uid="{4E1A5E80-101E-4A32-9436-A34CFA27D7BB}"/>
    <cellStyle name="Normal 25 5 3" xfId="30269" xr:uid="{7F36D458-D24C-4491-9229-31CB869B69B1}"/>
    <cellStyle name="Normal 25 6" xfId="30270" xr:uid="{BE6DFB13-9F0B-4838-912F-94A8B766C899}"/>
    <cellStyle name="Normal 25 6 2" xfId="30271" xr:uid="{DBB43128-79AD-4E95-A684-7A18FE132955}"/>
    <cellStyle name="Normal 25 7" xfId="30272" xr:uid="{F6D4FD52-C0A8-408C-97AD-53C9C72DF116}"/>
    <cellStyle name="Normal 25 8" xfId="30273" xr:uid="{196C1320-DC56-497A-A7E3-29DAE4600071}"/>
    <cellStyle name="Normal 26" xfId="30274" xr:uid="{095F974E-A138-42DC-AB52-F1817C68EDB8}"/>
    <cellStyle name="Normal 26 2" xfId="30275" xr:uid="{43E62B8C-260F-43A8-AE41-03C3785EBAB1}"/>
    <cellStyle name="Normal 26 2 2" xfId="30276" xr:uid="{1FE13277-09DC-4D8E-9B4D-38EB377A8A5A}"/>
    <cellStyle name="Normal 26 2 2 2" xfId="30277" xr:uid="{692AEC76-A41A-4161-86C0-A3FD15995134}"/>
    <cellStyle name="Normal 26 2 2 2 2" xfId="30278" xr:uid="{9BD577ED-1BF6-46B7-B35F-9514337466A0}"/>
    <cellStyle name="Normal 26 2 2 2 3" xfId="30279" xr:uid="{6423F7E3-A029-4709-AB87-25D1C10A5D43}"/>
    <cellStyle name="Normal 26 2 3" xfId="30280" xr:uid="{DCBC9336-A886-4E4E-8736-52DE4C6D1489}"/>
    <cellStyle name="Normal 26 2 3 2" xfId="30281" xr:uid="{D3A71042-F84F-4619-89D9-CF639E2C04ED}"/>
    <cellStyle name="Normal 26 2 3 3" xfId="30282" xr:uid="{3A02A2D0-99AE-401E-B91E-9251385DE224}"/>
    <cellStyle name="Normal 26 2 4" xfId="30283" xr:uid="{D921D97E-7AF5-4F8A-86AF-AF6BA60C52FA}"/>
    <cellStyle name="Normal 26 2 4 2" xfId="30284" xr:uid="{D3CE13D1-A0B3-4091-B525-0CE0C5531FAF}"/>
    <cellStyle name="Normal 26 2 4 3" xfId="30285" xr:uid="{F8CA3BBF-D0A6-4DDE-86D3-B4C92B37AF57}"/>
    <cellStyle name="Normal 26 2 5" xfId="30286" xr:uid="{6030FFBE-110A-4D0B-8F0D-6829F21296DC}"/>
    <cellStyle name="Normal 26 2 5 2" xfId="30287" xr:uid="{D8D542D9-7B8D-4E03-AF9A-9E6A34A333DA}"/>
    <cellStyle name="Normal 26 2 6" xfId="30288" xr:uid="{635B722A-2940-4BD3-833A-7985916F069F}"/>
    <cellStyle name="Normal 26 2 6 2" xfId="30289" xr:uid="{77ACFDB9-B412-4C4A-B3DC-BA3C2CD6D5F9}"/>
    <cellStyle name="Normal 26 2 6 3" xfId="30290" xr:uid="{E5E3BD3E-A86C-4C48-BBC5-3F1B7F5EB2E2}"/>
    <cellStyle name="Normal 26 2 7" xfId="30291" xr:uid="{96B35371-99E6-439A-A18F-04E6557C1388}"/>
    <cellStyle name="Normal 26 3" xfId="30292" xr:uid="{A701ED57-E4CC-445B-8859-16791A7F76CB}"/>
    <cellStyle name="Normal 26 3 2" xfId="30293" xr:uid="{57C364BC-67F2-40A0-B5E4-D2DABA36A644}"/>
    <cellStyle name="Normal 26 3 2 2" xfId="30294" xr:uid="{45403E57-DC9F-4DF4-9783-14886BD52C67}"/>
    <cellStyle name="Normal 26 3 2 3" xfId="30295" xr:uid="{63D6FC76-2E9A-4011-81A4-47BD50A2EBC3}"/>
    <cellStyle name="Normal 26 3 3" xfId="30296" xr:uid="{60F0A04F-0F69-4EE0-B7DA-E88FC72E0F92}"/>
    <cellStyle name="Normal 26 3 3 2" xfId="30297" xr:uid="{31E06BC6-408E-4EF5-A738-3D739007937E}"/>
    <cellStyle name="Normal 26 3 3 3" xfId="30298" xr:uid="{27B0CB85-5E1C-421B-A31D-0057EACCEBEA}"/>
    <cellStyle name="Normal 26 4" xfId="30299" xr:uid="{6C8D3666-B876-4FE5-812D-4E24C0B45CF6}"/>
    <cellStyle name="Normal 26 4 2" xfId="30300" xr:uid="{14CD80D7-BB6F-46EA-8F8B-E030DAC67AA5}"/>
    <cellStyle name="Normal 26 4 3" xfId="30301" xr:uid="{B59B2DF7-CD28-4201-B74C-65366E8C3E33}"/>
    <cellStyle name="Normal 26 5" xfId="30302" xr:uid="{01F33ED3-A12A-442A-B214-BBC3DB30C4C9}"/>
    <cellStyle name="Normal 26 5 2" xfId="30303" xr:uid="{08F5F0A6-278A-4350-ACAB-612CB4637BBF}"/>
    <cellStyle name="Normal 26 6" xfId="30304" xr:uid="{E0E92404-BE6B-4BBE-8B8D-734425E76E49}"/>
    <cellStyle name="Normal 26 6 2" xfId="30305" xr:uid="{0A6047F3-CFAA-41DF-AC30-B42A0688F1EF}"/>
    <cellStyle name="Normal 26 7" xfId="30306" xr:uid="{E20D6124-8131-4ED0-AD26-C1272230AF12}"/>
    <cellStyle name="Normal 26 8" xfId="30307" xr:uid="{FF76A703-8BC0-458D-8274-BC2F108217D8}"/>
    <cellStyle name="Normal 27" xfId="30308" xr:uid="{F5FF194D-7162-44F9-B532-A3934886F980}"/>
    <cellStyle name="Normal 27 2" xfId="30309" xr:uid="{9766CBBD-D285-493C-BEC1-587DBFDBDFAA}"/>
    <cellStyle name="Normal 27 2 2" xfId="30310" xr:uid="{8CD4AFCC-2096-4662-B78D-2A44FF44C62F}"/>
    <cellStyle name="Normal 27 2 2 2" xfId="30311" xr:uid="{5F382623-31F7-46B4-8EA0-585F4505AA2F}"/>
    <cellStyle name="Normal 27 2 2 2 2" xfId="30312" xr:uid="{1A6B3EA9-F247-4998-9157-88BA039E42FE}"/>
    <cellStyle name="Normal 27 2 2 2 3" xfId="30313" xr:uid="{2CBD856D-0A3A-4B1D-A352-6E3A6ABD0894}"/>
    <cellStyle name="Normal 27 2 3" xfId="30314" xr:uid="{3A5F4CAF-00DF-4AFF-A269-BF5A97117C56}"/>
    <cellStyle name="Normal 27 2 3 2" xfId="30315" xr:uid="{E09AEF14-5158-4A08-B969-D5EFE3C87167}"/>
    <cellStyle name="Normal 27 2 3 3" xfId="30316" xr:uid="{49EF3DE2-D133-4973-B79A-43667220DE66}"/>
    <cellStyle name="Normal 27 2 4" xfId="30317" xr:uid="{DD2E69AB-EB62-44F3-8930-4101FEED1CC2}"/>
    <cellStyle name="Normal 27 2 4 2" xfId="30318" xr:uid="{ECE265DF-8FCC-456E-A136-88E0093EB744}"/>
    <cellStyle name="Normal 27 2 4 3" xfId="30319" xr:uid="{8FA78A2A-152B-4921-ACB1-0189C82B5FC3}"/>
    <cellStyle name="Normal 27 2 5" xfId="30320" xr:uid="{7E7380D0-4832-4D6A-8422-F79D338CC39D}"/>
    <cellStyle name="Normal 27 2 5 2" xfId="30321" xr:uid="{72A44314-F69D-4696-91B7-78274069409D}"/>
    <cellStyle name="Normal 27 2 6" xfId="30322" xr:uid="{92B35E98-2740-4243-824C-9D13911DF6FA}"/>
    <cellStyle name="Normal 27 2 6 2" xfId="30323" xr:uid="{297EADAD-2E49-44D4-8167-8F7E82047E24}"/>
    <cellStyle name="Normal 27 2 6 3" xfId="30324" xr:uid="{9BE8F927-8E86-4F6B-B32F-FFF29A364E67}"/>
    <cellStyle name="Normal 27 2 7" xfId="30325" xr:uid="{04300A26-1693-4B9D-828B-D3D0808D94D6}"/>
    <cellStyle name="Normal 27 3" xfId="30326" xr:uid="{18EAEEEF-3EDE-4FFD-BCA8-4807A2E72F1A}"/>
    <cellStyle name="Normal 27 3 2" xfId="30327" xr:uid="{E4263D8D-FD26-4174-9D0D-42BBDCE7BD89}"/>
    <cellStyle name="Normal 27 3 2 2" xfId="30328" xr:uid="{A20F9826-84DB-4E27-84C5-32BDC234AE6B}"/>
    <cellStyle name="Normal 27 3 2 3" xfId="30329" xr:uid="{5C55F8BD-275F-43C2-95FE-46775B2E3264}"/>
    <cellStyle name="Normal 27 3 3" xfId="30330" xr:uid="{0B0B2341-FA5E-4FA8-9349-521B314CE58F}"/>
    <cellStyle name="Normal 27 3 3 2" xfId="30331" xr:uid="{0334EBAD-692B-4F1D-9173-B499D17F32BC}"/>
    <cellStyle name="Normal 27 3 3 3" xfId="30332" xr:uid="{C3E7A69A-CAD2-4628-BEF1-E36AD8692878}"/>
    <cellStyle name="Normal 27 4" xfId="30333" xr:uid="{2AFEDB4A-FFC9-4333-9ED1-3236A996D5BB}"/>
    <cellStyle name="Normal 27 4 2" xfId="30334" xr:uid="{60647DBD-8EC9-41C0-BCC5-15845484C194}"/>
    <cellStyle name="Normal 27 4 3" xfId="30335" xr:uid="{F3FA30DA-B867-4DAF-A1F3-EFF22DD1D3BB}"/>
    <cellStyle name="Normal 27 5" xfId="30336" xr:uid="{0CB3772C-3FE1-4378-8395-F0ACDB42D8E9}"/>
    <cellStyle name="Normal 27 5 2" xfId="30337" xr:uid="{9119339E-7D6F-4EE2-8BCA-F39378FE3E26}"/>
    <cellStyle name="Normal 27 6" xfId="30338" xr:uid="{3C4A02CA-2ABB-4C4F-B716-4BFD5896B4B3}"/>
    <cellStyle name="Normal 27 6 2" xfId="30339" xr:uid="{64F4B55C-D242-47D7-8991-7CBBF275E648}"/>
    <cellStyle name="Normal 27 7" xfId="30340" xr:uid="{AE982603-04A7-4DB3-99B7-3D65CD1620F7}"/>
    <cellStyle name="Normal 27 8" xfId="30341" xr:uid="{1542474F-9FEB-45FF-AB67-52FA540F99DD}"/>
    <cellStyle name="Normal 28" xfId="30342" xr:uid="{5DB6ED20-8B96-4487-8833-FF307F57A223}"/>
    <cellStyle name="Normal 28 2" xfId="30343" xr:uid="{E7F2261F-4280-4503-A49C-2D449A282216}"/>
    <cellStyle name="Normal 28 2 2" xfId="30344" xr:uid="{D685B228-C3BF-46BC-A0FD-126EECCE7F8C}"/>
    <cellStyle name="Normal 28 2 2 2" xfId="30345" xr:uid="{7B17547C-54F8-4B34-805D-C94D9265FFAC}"/>
    <cellStyle name="Normal 28 2 2 2 2" xfId="30346" xr:uid="{A7AE0312-30F5-4BFE-B043-1092B4792C91}"/>
    <cellStyle name="Normal 28 2 2 2 3" xfId="30347" xr:uid="{46D17B04-9DBD-4282-8B60-4A3C7310B116}"/>
    <cellStyle name="Normal 28 2 3" xfId="30348" xr:uid="{AE826E91-B0C3-4F72-8B16-250555061613}"/>
    <cellStyle name="Normal 28 2 3 2" xfId="30349" xr:uid="{9306D82E-CB6E-45B1-8005-080CD3032960}"/>
    <cellStyle name="Normal 28 2 3 3" xfId="30350" xr:uid="{8EE07647-A7FC-496C-82CF-0521DE8E4B42}"/>
    <cellStyle name="Normal 28 2 4" xfId="30351" xr:uid="{4C9DDA75-2B98-4978-9285-8ACC00A04578}"/>
    <cellStyle name="Normal 28 2 4 2" xfId="30352" xr:uid="{151EDBCC-E4D8-46E2-A279-5E7DF216D252}"/>
    <cellStyle name="Normal 28 2 4 3" xfId="30353" xr:uid="{2053BAAB-26E2-47E9-ABEA-CE28C671DBE9}"/>
    <cellStyle name="Normal 28 2 5" xfId="30354" xr:uid="{58BB526F-3A15-40C8-A289-E0424DB69986}"/>
    <cellStyle name="Normal 28 2 5 2" xfId="30355" xr:uid="{ED10C7E9-66A2-42AD-8E65-9918E28E36D8}"/>
    <cellStyle name="Normal 28 2 6" xfId="30356" xr:uid="{92F76EA3-889F-493B-B44F-3FE4FD5BB7E0}"/>
    <cellStyle name="Normal 28 2 6 2" xfId="30357" xr:uid="{893A359A-FBDD-4F71-BFC5-C5E9724855C3}"/>
    <cellStyle name="Normal 28 2 6 3" xfId="30358" xr:uid="{6FDC4DC3-036E-439A-A61D-7F1D164ACAE8}"/>
    <cellStyle name="Normal 28 2 7" xfId="30359" xr:uid="{FF340E5D-9B2B-4931-95F8-4D50081878F2}"/>
    <cellStyle name="Normal 28 3" xfId="30360" xr:uid="{705315C7-E9BE-4E04-AD2B-1D028180774E}"/>
    <cellStyle name="Normal 28 3 2" xfId="30361" xr:uid="{756874B5-9246-4E88-83EA-6FCE8D642F4B}"/>
    <cellStyle name="Normal 28 3 2 2" xfId="30362" xr:uid="{36519F7E-9C18-4A6A-8B94-FBFED0526AFC}"/>
    <cellStyle name="Normal 28 3 2 3" xfId="30363" xr:uid="{CC38790D-B93A-400F-8217-BC79177AF5E1}"/>
    <cellStyle name="Normal 28 3 3" xfId="30364" xr:uid="{299CDE74-EA0D-477B-AF37-F67EE957B03C}"/>
    <cellStyle name="Normal 28 3 3 2" xfId="30365" xr:uid="{B28DCB07-2FB8-4B90-BF25-430A01544E23}"/>
    <cellStyle name="Normal 28 3 3 3" xfId="30366" xr:uid="{1AF25F8D-97E3-4640-8B4E-8C1A344B0F05}"/>
    <cellStyle name="Normal 28 4" xfId="30367" xr:uid="{872B592E-A027-4EEA-9A3F-B461CBCDF577}"/>
    <cellStyle name="Normal 28 4 2" xfId="30368" xr:uid="{8B28B1C7-5793-40DE-9120-B8436DA761DE}"/>
    <cellStyle name="Normal 28 4 3" xfId="30369" xr:uid="{9EBFC024-BF41-4528-BE81-334499153A94}"/>
    <cellStyle name="Normal 28 5" xfId="30370" xr:uid="{E8309B71-C051-4F17-B3DD-4A978F12CF69}"/>
    <cellStyle name="Normal 28 5 2" xfId="30371" xr:uid="{017759AE-99A7-404E-9344-BE839E01AB8F}"/>
    <cellStyle name="Normal 28 6" xfId="30372" xr:uid="{2D86BC20-3774-4724-AC60-6CBAE09B3827}"/>
    <cellStyle name="Normal 28 6 2" xfId="30373" xr:uid="{29B6FF4A-87D4-4435-A710-4C7E9F147570}"/>
    <cellStyle name="Normal 28 7" xfId="30374" xr:uid="{80C61795-6A7C-48BA-B6E0-33B4705B5335}"/>
    <cellStyle name="Normal 28 8" xfId="30375" xr:uid="{3549F647-839D-47E6-ADE4-441F0CB3814F}"/>
    <cellStyle name="Normal 29" xfId="30376" xr:uid="{0125C99F-1F52-4346-AFDC-7BCD70E81988}"/>
    <cellStyle name="Normal 29 2" xfId="30377" xr:uid="{4B10A0DE-3D2D-4E27-88AB-9EC3C0F1A475}"/>
    <cellStyle name="Normal 29 2 2" xfId="30378" xr:uid="{E223B845-C4A7-4FA7-8805-79A95DC3371A}"/>
    <cellStyle name="Normal 29 2 2 2" xfId="30379" xr:uid="{7F06ACE5-62C2-4E07-9113-87FB8F91342C}"/>
    <cellStyle name="Normal 29 2 2 2 2" xfId="30380" xr:uid="{F6433462-AAF5-4C6B-9C11-5F2A757D22AD}"/>
    <cellStyle name="Normal 29 2 2 2 3" xfId="30381" xr:uid="{E1929333-FE41-4648-AAB9-D741142FA2B1}"/>
    <cellStyle name="Normal 29 2 3" xfId="30382" xr:uid="{FD2AE196-FFFF-4C3B-9366-7A90C8A817F2}"/>
    <cellStyle name="Normal 29 2 3 2" xfId="30383" xr:uid="{4AE34265-7D43-489F-90D6-C13A02BF5084}"/>
    <cellStyle name="Normal 29 2 3 3" xfId="30384" xr:uid="{A40DE54B-58AA-4D71-AE01-ED6EEED718BF}"/>
    <cellStyle name="Normal 29 2 4" xfId="30385" xr:uid="{63F22012-9535-487B-B17E-997D1389FA29}"/>
    <cellStyle name="Normal 29 2 4 2" xfId="30386" xr:uid="{DDC63AB0-1A46-4552-AA9E-3204C267A298}"/>
    <cellStyle name="Normal 29 2 4 3" xfId="30387" xr:uid="{5E0F1AE7-5723-4EA0-A5DE-808B79686E39}"/>
    <cellStyle name="Normal 29 2 5" xfId="30388" xr:uid="{BE766CED-0585-42ED-81C0-AB1FA6DB200E}"/>
    <cellStyle name="Normal 29 2 5 2" xfId="30389" xr:uid="{23C2FC9D-727D-445A-8664-2CB1D2A3D5EF}"/>
    <cellStyle name="Normal 29 2 5 3" xfId="30390" xr:uid="{43C99AA6-0057-4C37-9D2E-17ABE6DD4927}"/>
    <cellStyle name="Normal 29 2 6" xfId="30391" xr:uid="{1E41DE43-4838-483E-BC14-FFFBBAFD7DE9}"/>
    <cellStyle name="Normal 29 3" xfId="30392" xr:uid="{5A25C03F-C1C4-49C6-855A-26F648A8E204}"/>
    <cellStyle name="Normal 29 3 2" xfId="30393" xr:uid="{8253A878-08D4-4E67-BC31-8CE912119AE4}"/>
    <cellStyle name="Normal 29 3 2 2" xfId="30394" xr:uid="{FFC2B38B-292D-4BE9-8F6F-541537616ECC}"/>
    <cellStyle name="Normal 29 3 2 3" xfId="30395" xr:uid="{8972F9E4-B6F8-4B60-9941-AB5A354EA515}"/>
    <cellStyle name="Normal 29 3 3" xfId="30396" xr:uid="{F50398E5-9DCE-4345-B4B2-472BF8D2E3D6}"/>
    <cellStyle name="Normal 29 3 3 2" xfId="30397" xr:uid="{8B870DAB-5A97-4EE3-B948-E6D8AE3BBF0D}"/>
    <cellStyle name="Normal 29 3 3 3" xfId="30398" xr:uid="{B487216B-451D-4E7B-B23D-38A9D5BAAAEF}"/>
    <cellStyle name="Normal 29 4" xfId="30399" xr:uid="{C609FA2A-4BA3-4D0F-93B1-54DB17F2A942}"/>
    <cellStyle name="Normal 29 4 2" xfId="30400" xr:uid="{C40EB604-DC92-4E87-9680-3E225A360E12}"/>
    <cellStyle name="Normal 29 4 3" xfId="30401" xr:uid="{64A6FA2A-850B-4956-B5AE-2430F8DE7095}"/>
    <cellStyle name="Normal 29 5" xfId="30402" xr:uid="{E7FE6A3D-F719-40CB-9362-8E03D683775F}"/>
    <cellStyle name="Normal 29 5 2" xfId="30403" xr:uid="{B7B8EDA6-98ED-4637-B16E-67A4703A1B3E}"/>
    <cellStyle name="Normal 29 6" xfId="30404" xr:uid="{9395C502-D841-4E9E-91F5-C9D07C9F52AC}"/>
    <cellStyle name="Normal 29 6 2" xfId="30405" xr:uid="{8EC5FFEE-24DB-442A-B255-7E60BBCED206}"/>
    <cellStyle name="Normal 29 7" xfId="30406" xr:uid="{AF8EE2B4-3375-424C-A27B-E76F60714045}"/>
    <cellStyle name="Normal 29 8" xfId="30407" xr:uid="{04735262-1681-45D9-8F2F-DB6A235CAA8C}"/>
    <cellStyle name="Normal 3" xfId="30408" xr:uid="{D7F0AC82-80B3-4D9D-9B18-DC3D9AD3C401}"/>
    <cellStyle name="Normal 3 10" xfId="30409" xr:uid="{79E53DFA-A030-4EED-B459-AC59C1A53653}"/>
    <cellStyle name="Normal 3 10 2" xfId="30410" xr:uid="{E4EF6C66-0564-46DD-BE31-B8FC76983282}"/>
    <cellStyle name="Normal 3 10 3" xfId="30411" xr:uid="{67AD05FB-D47A-4D1F-BDE3-E9E9DA628B8F}"/>
    <cellStyle name="Normal 3 11" xfId="30412" xr:uid="{E7DD000C-8449-4B0E-AE3F-81DB16CBB0B0}"/>
    <cellStyle name="Normal 3 11 2" xfId="30413" xr:uid="{A9C5001E-74F9-48E0-8DC0-E7D4229CBD1D}"/>
    <cellStyle name="Normal 3 12" xfId="30414" xr:uid="{8823E628-F4C1-4A94-AD6B-59AD388A88B5}"/>
    <cellStyle name="Normal 3 13" xfId="30415" xr:uid="{D9BB964E-881F-4628-A127-D3D5FFC3445F}"/>
    <cellStyle name="Normal 3 13 2" xfId="30416" xr:uid="{95281E72-D517-4BD0-9100-BDDBA875CD5B}"/>
    <cellStyle name="Normal 3 14" xfId="30417" xr:uid="{D9D93CF3-EB1C-4BFB-BD43-4543C17FF79C}"/>
    <cellStyle name="Normal 3 15" xfId="30418" xr:uid="{FE58C001-52FB-44F0-8DB1-DC4A49F21747}"/>
    <cellStyle name="Normal 3 2" xfId="30419" xr:uid="{3422602A-FCE5-48A5-9308-FACFAEFBB196}"/>
    <cellStyle name="Normal 3 2 10" xfId="30420" xr:uid="{872C121E-7AF4-437C-A10B-38D4734EF608}"/>
    <cellStyle name="Normal 3 2 11" xfId="30421" xr:uid="{72B91382-541E-4DB0-B075-AEC467F7278F}"/>
    <cellStyle name="Normal 3 2 11 2" xfId="30422" xr:uid="{C589407C-32DD-48F1-B144-22279138E5E6}"/>
    <cellStyle name="Normal 3 2 11 3" xfId="30423" xr:uid="{7F1A274D-8198-4291-A175-B2480191B7FE}"/>
    <cellStyle name="Normal 3 2 12" xfId="30424" xr:uid="{25EC6A7A-FA01-4EB0-9206-6EC6F50E5F62}"/>
    <cellStyle name="Normal 3 2 12 2" xfId="30425" xr:uid="{98C0E105-43F0-4E32-BFA1-4DBB47DE7E03}"/>
    <cellStyle name="Normal 3 2 13" xfId="30426" xr:uid="{8FAA6B09-8DA5-420D-8743-F09F4C3CE80F}"/>
    <cellStyle name="Normal 3 2 13 2" xfId="30427" xr:uid="{29438196-7BF5-481E-9199-9CEE13BE95C8}"/>
    <cellStyle name="Normal 3 2 13 3" xfId="30428" xr:uid="{50974993-CF0F-481C-951D-DD45D649DF9B}"/>
    <cellStyle name="Normal 3 2 14" xfId="30429" xr:uid="{915071D4-38D6-4622-9795-092A70BFA019}"/>
    <cellStyle name="Normal 3 2 15" xfId="30430" xr:uid="{4177A05F-3236-4124-92A5-EB9E9C2277B9}"/>
    <cellStyle name="Normal 3 2 2" xfId="30431" xr:uid="{7CC5B80E-97C8-42A8-A6CC-44141AE0635B}"/>
    <cellStyle name="Normal 3 2 2 2" xfId="30432" xr:uid="{FA02D207-F750-47ED-A128-FA455FEBB4D2}"/>
    <cellStyle name="Normal 3 2 2 2 2" xfId="30433" xr:uid="{33AE87A3-1F48-4919-A13E-67368F887BC3}"/>
    <cellStyle name="Normal 3 2 2 2 2 2" xfId="30434" xr:uid="{2A9D6D39-B0D3-42E7-987C-EE899E4CE254}"/>
    <cellStyle name="Normal 3 2 2 2 2 2 2" xfId="30435" xr:uid="{9B231049-54F2-4CB9-B6B9-00713CFE32F6}"/>
    <cellStyle name="Normal 3 2 2 2 2 3" xfId="30436" xr:uid="{EBE4BB15-F22F-45D5-8820-AF128CB342F6}"/>
    <cellStyle name="Normal 3 2 2 2 2 3 2" xfId="30437" xr:uid="{E62BD6A7-9A2C-47EF-B26D-55467A87F70E}"/>
    <cellStyle name="Normal 3 2 2 2 2 4" xfId="30438" xr:uid="{B3231F36-57E5-4324-9B7E-FFB5B9FF06E2}"/>
    <cellStyle name="Normal 3 2 2 2 3" xfId="30439" xr:uid="{B64D5B2B-2A1D-45A4-AAF5-54E05AD4948A}"/>
    <cellStyle name="Normal 3 2 2 2 3 2" xfId="30440" xr:uid="{20412DE5-ADB2-4CC7-8412-43F412F7D550}"/>
    <cellStyle name="Normal 3 2 2 2 4" xfId="30441" xr:uid="{45084224-2D15-4F57-8943-B675C87BD5F1}"/>
    <cellStyle name="Normal 3 2 2 2 4 2" xfId="30442" xr:uid="{354100BF-2258-4D5E-9591-41FA38ED2AB9}"/>
    <cellStyle name="Normal 3 2 2 2 5" xfId="30443" xr:uid="{CA053200-2D90-47E1-882C-276B278804C9}"/>
    <cellStyle name="Normal 3 2 2 2 5 2" xfId="30444" xr:uid="{A5A61E4B-9C58-4822-AB1C-55F225E6E93B}"/>
    <cellStyle name="Normal 3 2 2 2 6" xfId="30445" xr:uid="{CFA595C8-A282-411B-B32A-B00CC4D75001}"/>
    <cellStyle name="Normal 3 2 2 2 7" xfId="30446" xr:uid="{1026AAF4-A1EF-41B0-A151-C0584A606007}"/>
    <cellStyle name="Normal 3 2 2 2 7 2" xfId="30447" xr:uid="{437565F9-73D9-4175-AA7D-A035D11D39B9}"/>
    <cellStyle name="Normal 3 2 2 3" xfId="30448" xr:uid="{09D19A3D-2338-4381-BECA-0B30A99DAD65}"/>
    <cellStyle name="Normal 3 2 2 3 2" xfId="30449" xr:uid="{488B09B4-08FB-4E15-A805-D3C91A81A9E4}"/>
    <cellStyle name="Normal 3 2 2 3 2 2" xfId="30450" xr:uid="{1802C0B7-6D7C-468E-A055-E91F226667F3}"/>
    <cellStyle name="Normal 3 2 2 3 2 2 2" xfId="30451" xr:uid="{7FF181BF-0351-4FD6-9F06-F9986CC2E95A}"/>
    <cellStyle name="Normal 3 2 2 3 2 3" xfId="30452" xr:uid="{0CF6176B-9D75-49C3-8157-EBA42EB22D47}"/>
    <cellStyle name="Normal 3 2 2 3 2 3 2" xfId="30453" xr:uid="{CEB78371-536C-494F-BBB3-513D4EF56202}"/>
    <cellStyle name="Normal 3 2 2 3 2 4" xfId="30454" xr:uid="{EB9D2C46-00B2-4802-9AC6-06B8A73D465D}"/>
    <cellStyle name="Normal 3 2 2 3 2 5" xfId="30455" xr:uid="{D4DF3BBF-9D78-4CE7-89DD-AF9223BC5F0F}"/>
    <cellStyle name="Normal 3 2 2 3 2 5 2" xfId="30456" xr:uid="{7011F612-A99C-4B0F-B48F-7645C2390629}"/>
    <cellStyle name="Normal 3 2 2 3 3" xfId="30457" xr:uid="{9A12A61A-18E8-4D41-8E83-2B1C54947345}"/>
    <cellStyle name="Normal 3 2 2 3 3 2" xfId="30458" xr:uid="{50C16E56-6ECD-4565-B477-986CBAF6B074}"/>
    <cellStyle name="Normal 3 2 2 3 3 2 2" xfId="30459" xr:uid="{D801830E-55D4-4939-9DCF-5C81CED8E55F}"/>
    <cellStyle name="Normal 3 2 2 3 3 2 3" xfId="30460" xr:uid="{51BEFE94-E07B-4813-9522-376068BE0B95}"/>
    <cellStyle name="Normal 3 2 2 3 3 3" xfId="30461" xr:uid="{9807D720-F7B7-4B07-87B1-70F05D7B6BE8}"/>
    <cellStyle name="Normal 3 2 2 3 3 3 2" xfId="30462" xr:uid="{6486A485-F428-4CCE-B433-03D8C0FBE769}"/>
    <cellStyle name="Normal 3 2 2 3 3 4" xfId="30463" xr:uid="{453EEB24-9640-4958-9451-8F999284F09E}"/>
    <cellStyle name="Normal 3 2 2 3 3 5" xfId="30464" xr:uid="{8935874B-65EB-4FB1-A15B-753A2FB18E50}"/>
    <cellStyle name="Normal 3 2 2 3 4" xfId="30465" xr:uid="{D1603BE0-A0F9-4630-9FD4-4F6FC62B9EDE}"/>
    <cellStyle name="Normal 3 2 2 3 4 2" xfId="30466" xr:uid="{2BC1F105-588C-4FD9-855B-8E17189F0F95}"/>
    <cellStyle name="Normal 3 2 2 3 5" xfId="30467" xr:uid="{7AF93AEE-745A-4A91-8A57-C8A0A29FFF58}"/>
    <cellStyle name="Normal 3 2 2 3 5 2" xfId="30468" xr:uid="{112B4A29-6E03-4F84-8BF1-07FB66F7D52B}"/>
    <cellStyle name="Normal 3 2 2 3 6" xfId="30469" xr:uid="{AB3EF459-ABA4-4197-A2BC-F5EDB6F5E7DA}"/>
    <cellStyle name="Normal 3 2 2 3 6 2" xfId="30470" xr:uid="{F4B91324-BCAC-45F0-A35F-5F14C0B4C87D}"/>
    <cellStyle name="Normal 3 2 2 3 6 3" xfId="30471" xr:uid="{362D1A7D-23C6-4AEB-B4B2-7D2B526ED2AC}"/>
    <cellStyle name="Normal 3 2 2 3 7" xfId="30472" xr:uid="{8D196697-E988-43F2-A69D-DD6618DFF615}"/>
    <cellStyle name="Normal 3 2 2 3 7 2" xfId="30473" xr:uid="{682F97AF-2FB3-4EC4-8B74-0F67DE71692A}"/>
    <cellStyle name="Normal 3 2 2 3 8" xfId="30474" xr:uid="{F777BD71-651D-45B7-9354-8711D0C9608E}"/>
    <cellStyle name="Normal 3 2 2 4" xfId="30475" xr:uid="{60935730-19D9-412C-BCE0-320C220D0D8A}"/>
    <cellStyle name="Normal 3 2 2 4 2" xfId="30476" xr:uid="{FC403C6A-89F3-4A34-9721-441DE6C6AF3E}"/>
    <cellStyle name="Normal 3 2 2 4 2 2" xfId="30477" xr:uid="{A22D1BB1-953E-44AE-BBAD-904804EDB7D9}"/>
    <cellStyle name="Normal 3 2 2 4 3" xfId="30478" xr:uid="{F8BAE083-4FF2-4263-9EB4-EDFD04CA6B14}"/>
    <cellStyle name="Normal 3 2 2 4 3 2" xfId="30479" xr:uid="{4AAA2504-3B38-40A5-BF8F-029F97CFD457}"/>
    <cellStyle name="Normal 3 2 2 4 4" xfId="30480" xr:uid="{789991C7-56F0-4407-9EE1-A1AEF327CCD2}"/>
    <cellStyle name="Normal 3 2 2 5" xfId="30481" xr:uid="{80D3CF5A-21FE-4974-A816-6E555A531308}"/>
    <cellStyle name="Normal 3 2 2 5 2" xfId="30482" xr:uid="{AC9103B9-BB96-4BC5-937B-A1E5EDDB064A}"/>
    <cellStyle name="Normal 3 2 2 6" xfId="30483" xr:uid="{CECCF266-6425-464D-8406-A059AD6D55AB}"/>
    <cellStyle name="Normal 3 2 2 6 2" xfId="30484" xr:uid="{67B38DF4-B75E-4977-A491-D78446A4D38A}"/>
    <cellStyle name="Normal 3 2 2 7" xfId="30485" xr:uid="{6B7AB59C-281C-432D-8B67-213D717E9136}"/>
    <cellStyle name="Normal 3 2 2 7 2" xfId="30486" xr:uid="{A1AF0F53-4D24-440E-8508-76E16676447D}"/>
    <cellStyle name="Normal 3 2 2 8" xfId="30487" xr:uid="{ADCE5936-CC2F-481A-B96F-EBC43019D52C}"/>
    <cellStyle name="Normal 3 2 2 9" xfId="30488" xr:uid="{1E91343E-FFD1-4D6B-812B-5F731D0DF4AE}"/>
    <cellStyle name="Normal 3 2 2 9 2" xfId="30489" xr:uid="{62A9F643-9D6D-468E-BAAA-E08C739CEC54}"/>
    <cellStyle name="Normal 3 2 3" xfId="30490" xr:uid="{773EB074-AE7D-4A17-B511-826ECFB9782E}"/>
    <cellStyle name="Normal 3 2 3 2" xfId="30491" xr:uid="{3504B4FF-52FE-4E2E-B08C-B9C523D6AC99}"/>
    <cellStyle name="Normal 3 2 3 2 2" xfId="30492" xr:uid="{D952DBCE-0E82-4A4E-A338-299FAC74E950}"/>
    <cellStyle name="Normal 3 2 3 2 2 2" xfId="30493" xr:uid="{8DB30ECF-3180-478B-8643-5587357E6D7A}"/>
    <cellStyle name="Normal 3 2 3 2 2 2 2" xfId="30494" xr:uid="{897E725D-4953-40D7-BFF2-C07E289FF8D8}"/>
    <cellStyle name="Normal 3 2 3 2 2 3" xfId="30495" xr:uid="{635C81BB-C70A-4859-9262-37C0D29E618B}"/>
    <cellStyle name="Normal 3 2 3 2 2 3 2" xfId="30496" xr:uid="{403E17F2-D7CC-4493-96D5-2D322EF45AD0}"/>
    <cellStyle name="Normal 3 2 3 2 2 4" xfId="30497" xr:uid="{EFDCA601-E2CF-4D04-B8BA-37CF50B445E0}"/>
    <cellStyle name="Normal 3 2 3 2 3" xfId="30498" xr:uid="{019D14BC-1EB3-4A38-9F8C-F861E944ABC0}"/>
    <cellStyle name="Normal 3 2 3 2 3 2" xfId="30499" xr:uid="{E70F9F0B-370C-44B2-9CF0-F14136F06630}"/>
    <cellStyle name="Normal 3 2 3 2 4" xfId="30500" xr:uid="{4AA280B0-2218-4097-888A-A217FC9E5117}"/>
    <cellStyle name="Normal 3 2 3 2 4 2" xfId="30501" xr:uid="{5DBB78A1-7688-46D3-BB94-6E9237FB19ED}"/>
    <cellStyle name="Normal 3 2 3 2 5" xfId="30502" xr:uid="{A1132F32-09C3-408E-8CAE-45658B331CF4}"/>
    <cellStyle name="Normal 3 2 3 2 5 2" xfId="30503" xr:uid="{F7470347-11BE-45EE-9BD1-E3AAA2E9E137}"/>
    <cellStyle name="Normal 3 2 3 2 6" xfId="30504" xr:uid="{873CABC7-1B6B-44D6-AA4F-3F29264DDD84}"/>
    <cellStyle name="Normal 3 2 3 3" xfId="30505" xr:uid="{0621AE24-C3A7-4245-B044-4C6B495602ED}"/>
    <cellStyle name="Normal 3 2 3 3 2" xfId="30506" xr:uid="{87C0D8D1-7C27-41A9-8626-9F7398E7F249}"/>
    <cellStyle name="Normal 3 2 3 3 2 2" xfId="30507" xr:uid="{18D7415A-C127-448A-BBDF-A67B6F05024F}"/>
    <cellStyle name="Normal 3 2 3 3 2 2 2" xfId="30508" xr:uid="{740D7D37-EF67-42AA-8372-88A444E7B550}"/>
    <cellStyle name="Normal 3 2 3 3 2 3" xfId="30509" xr:uid="{2045BE9A-0CC3-4353-8E0A-36652450C1BA}"/>
    <cellStyle name="Normal 3 2 3 3 2 3 2" xfId="30510" xr:uid="{7376401C-93B3-45DC-8D91-522B58CF5074}"/>
    <cellStyle name="Normal 3 2 3 3 2 4" xfId="30511" xr:uid="{8355FD03-01EA-4444-8084-03D2F4E2FC22}"/>
    <cellStyle name="Normal 3 2 3 3 3" xfId="30512" xr:uid="{23A69456-F910-4D7E-8463-2D308AF0A8DA}"/>
    <cellStyle name="Normal 3 2 3 3 3 2" xfId="30513" xr:uid="{DCB6B4B5-98C5-4C2F-887A-E9EF4956012A}"/>
    <cellStyle name="Normal 3 2 3 3 4" xfId="30514" xr:uid="{976F160A-0A8A-45E9-A091-63041C4D2647}"/>
    <cellStyle name="Normal 3 2 3 3 4 2" xfId="30515" xr:uid="{CE98E90C-BCA9-4DA0-9FFD-995FAE757EC0}"/>
    <cellStyle name="Normal 3 2 3 3 5" xfId="30516" xr:uid="{FEA095E4-1243-4CDE-88AF-54AF1A96A735}"/>
    <cellStyle name="Normal 3 2 3 3 5 2" xfId="30517" xr:uid="{88D75C5B-5ACF-4D71-B2AC-6A50D858F35A}"/>
    <cellStyle name="Normal 3 2 3 3 6" xfId="30518" xr:uid="{4331C392-646B-4AFF-89FE-C9AF17A0E584}"/>
    <cellStyle name="Normal 3 2 3 4" xfId="30519" xr:uid="{11377CAD-1A1C-4653-807E-B2B0F7F47468}"/>
    <cellStyle name="Normal 3 2 3 4 2" xfId="30520" xr:uid="{8F30BC8D-3304-40D8-A93A-0E444D71E4BC}"/>
    <cellStyle name="Normal 3 2 3 4 2 2" xfId="30521" xr:uid="{26000E6C-5160-4169-A5AB-8D8950E7375A}"/>
    <cellStyle name="Normal 3 2 3 4 3" xfId="30522" xr:uid="{2C50A60F-C35A-4F86-908C-BEA1EB56FEFE}"/>
    <cellStyle name="Normal 3 2 3 4 3 2" xfId="30523" xr:uid="{2665A808-6836-4851-BBA7-9D78E2D28A65}"/>
    <cellStyle name="Normal 3 2 3 4 4" xfId="30524" xr:uid="{C6F82ED1-2C1F-49AC-94BF-1AD7CC7596F2}"/>
    <cellStyle name="Normal 3 2 3 5" xfId="30525" xr:uid="{FA6A5CDD-C484-4ED5-9115-9BD51D9D6680}"/>
    <cellStyle name="Normal 3 2 3 5 2" xfId="30526" xr:uid="{0938B882-3C9C-4485-8AB9-D0374F90E31F}"/>
    <cellStyle name="Normal 3 2 3 6" xfId="30527" xr:uid="{F94435BD-A78B-4157-8432-146DA3E40F5E}"/>
    <cellStyle name="Normal 3 2 3 6 2" xfId="30528" xr:uid="{3A7BDC09-BD0A-4CDD-8E6C-C775A4849409}"/>
    <cellStyle name="Normal 3 2 3 7" xfId="30529" xr:uid="{97D2EDE7-2E07-4838-9E5E-D66B0BE69705}"/>
    <cellStyle name="Normal 3 2 3 7 2" xfId="30530" xr:uid="{5005EC91-4DFE-42B1-964F-3B9EDAC77ECA}"/>
    <cellStyle name="Normal 3 2 3 8" xfId="30531" xr:uid="{4AF916A9-ED52-495F-B0D6-BC091FF82269}"/>
    <cellStyle name="Normal 3 2 4" xfId="30532" xr:uid="{CC6F64E2-8678-455D-A711-CE3C6578CDDA}"/>
    <cellStyle name="Normal 3 2 4 2" xfId="30533" xr:uid="{9B454A58-3DE4-4C02-8351-93D8C9A5F906}"/>
    <cellStyle name="Normal 3 2 4 2 2" xfId="30534" xr:uid="{3C4805F0-CA4F-4448-95D7-58661199A358}"/>
    <cellStyle name="Normal 3 2 4 2 2 2" xfId="30535" xr:uid="{72C820EF-012D-45B7-B83A-4D0AB54987C9}"/>
    <cellStyle name="Normal 3 2 4 2 3" xfId="30536" xr:uid="{BA8A0F4E-E52B-4839-9955-B00EA31C673C}"/>
    <cellStyle name="Normal 3 2 4 2 3 2" xfId="30537" xr:uid="{B9487362-2884-43BE-BA8F-A8E3BFF55287}"/>
    <cellStyle name="Normal 3 2 4 2 4" xfId="30538" xr:uid="{EB8C88B5-E29B-401D-A816-B600DCD816A5}"/>
    <cellStyle name="Normal 3 2 4 3" xfId="30539" xr:uid="{4892E84B-D983-4235-823A-09CD04C0269F}"/>
    <cellStyle name="Normal 3 2 4 3 2" xfId="30540" xr:uid="{D8B68D1A-F7AE-4A10-9FBB-1B990418C78C}"/>
    <cellStyle name="Normal 3 2 4 4" xfId="30541" xr:uid="{E75EC083-C41B-4977-A72B-CA045756C1F9}"/>
    <cellStyle name="Normal 3 2 4 4 2" xfId="30542" xr:uid="{F30E13C4-9BB2-4BB6-A95B-467437D948D3}"/>
    <cellStyle name="Normal 3 2 4 5" xfId="30543" xr:uid="{BCD7B8B6-01CE-4C08-BD9F-4D75B10CBFFA}"/>
    <cellStyle name="Normal 3 2 4 5 2" xfId="30544" xr:uid="{9B16BE11-A5AE-444D-A1DA-9B1985473E3E}"/>
    <cellStyle name="Normal 3 2 4 6" xfId="30545" xr:uid="{894109F8-9FD8-4A43-BC09-9646621F9E0C}"/>
    <cellStyle name="Normal 3 2 5" xfId="30546" xr:uid="{690BD060-E66C-4F3A-9D28-18BE7500F772}"/>
    <cellStyle name="Normal 3 2 5 2" xfId="30547" xr:uid="{76544F27-870E-4945-96D0-45136A00EBCE}"/>
    <cellStyle name="Normal 3 2 5 2 2" xfId="30548" xr:uid="{5C0070C9-61AC-4F4B-B827-3C7C7CECB1C9}"/>
    <cellStyle name="Normal 3 2 5 2 2 2" xfId="30549" xr:uid="{D5396950-5F6A-4904-BE72-6852482E1985}"/>
    <cellStyle name="Normal 3 2 5 2 3" xfId="30550" xr:uid="{FD465470-8E4A-4B2B-9E37-A3AE908F410B}"/>
    <cellStyle name="Normal 3 2 5 2 3 2" xfId="30551" xr:uid="{41C9E9D8-F2D3-4850-8525-B8C045A01E61}"/>
    <cellStyle name="Normal 3 2 5 2 4" xfId="30552" xr:uid="{ECEE7670-F07B-4703-A577-8D1C6F96D686}"/>
    <cellStyle name="Normal 3 2 5 3" xfId="30553" xr:uid="{91D80957-74A9-4AD2-9BE6-51BBDEA16E56}"/>
    <cellStyle name="Normal 3 2 5 3 2" xfId="30554" xr:uid="{AF0D7DAC-4E9E-4D6F-A988-A457893A9924}"/>
    <cellStyle name="Normal 3 2 5 4" xfId="30555" xr:uid="{3716C35E-093D-4E2C-ABBC-5740EEB49E87}"/>
    <cellStyle name="Normal 3 2 5 4 2" xfId="30556" xr:uid="{2E535BBD-A559-435E-A702-9F9B537F0164}"/>
    <cellStyle name="Normal 3 2 5 5" xfId="30557" xr:uid="{86A10CCB-CE89-44D8-ACCD-B5133BA7DEE2}"/>
    <cellStyle name="Normal 3 2 5 5 2" xfId="30558" xr:uid="{2D1C0975-5C11-44AC-B7CB-5F5BA36D8E91}"/>
    <cellStyle name="Normal 3 2 5 6" xfId="30559" xr:uid="{3DECAF52-A7FD-4F7B-8CF8-14450090FB11}"/>
    <cellStyle name="Normal 3 2 6" xfId="30560" xr:uid="{8447B9CC-96CA-4700-A2F6-89CBCE1D99C9}"/>
    <cellStyle name="Normal 3 2 6 2" xfId="30561" xr:uid="{7D820C0D-13DE-4819-8791-628AFEBD7DB6}"/>
    <cellStyle name="Normal 3 2 6 2 2" xfId="30562" xr:uid="{4DFB30D8-244A-4A38-AC31-10D807F2154D}"/>
    <cellStyle name="Normal 3 2 6 3" xfId="30563" xr:uid="{094F9039-DE4C-4F8C-A2AD-795015D9F201}"/>
    <cellStyle name="Normal 3 2 6 3 2" xfId="30564" xr:uid="{CF3BB04E-3E97-4996-A46D-5D12166558E9}"/>
    <cellStyle name="Normal 3 2 6 4" xfId="30565" xr:uid="{B407B6D6-5FB1-49A6-A922-9FB9E4B9B97A}"/>
    <cellStyle name="Normal 3 2 7" xfId="30566" xr:uid="{1C37B4D0-1B3F-4B75-B4D3-05E5DBD26E1E}"/>
    <cellStyle name="Normal 3 2 7 2" xfId="30567" xr:uid="{6A5C3615-B85F-46F4-9124-E89EA2AEF110}"/>
    <cellStyle name="Normal 3 2 8" xfId="30568" xr:uid="{1FAE8427-C6B1-4723-A9B5-F558E4906FD3}"/>
    <cellStyle name="Normal 3 2 8 2" xfId="30569" xr:uid="{874E9601-4D6F-4CBD-95C9-40149F9B070F}"/>
    <cellStyle name="Normal 3 2 9" xfId="30570" xr:uid="{E021ED51-F191-42B3-BD7F-C9D9DD6CFEF8}"/>
    <cellStyle name="Normal 3 2 9 2" xfId="30571" xr:uid="{D51C883C-4079-4498-B697-EAD0EB3BBF4D}"/>
    <cellStyle name="Normal 3 3" xfId="30572" xr:uid="{33D2E650-EEBC-434C-B946-CF7930BEE256}"/>
    <cellStyle name="Normal 3 3 10" xfId="30573" xr:uid="{CCC25B3A-6E1C-4B69-B013-A1CD42DFB8C9}"/>
    <cellStyle name="Normal 3 3 10 2" xfId="30574" xr:uid="{2C2572F4-EB58-48FA-A172-087FE51D9CB9}"/>
    <cellStyle name="Normal 3 3 11" xfId="30575" xr:uid="{53C3AED9-7CE8-4F0F-97CD-56C2D1F52B74}"/>
    <cellStyle name="Normal 3 3 2" xfId="30576" xr:uid="{9FB9F75D-B971-4C18-921F-B4A9B72017E2}"/>
    <cellStyle name="Normal 3 3 2 2" xfId="30577" xr:uid="{B86DC7B4-B254-439A-9D26-E2AA7CACFC64}"/>
    <cellStyle name="Normal 3 3 2 2 2" xfId="30578" xr:uid="{DBAC5D5B-5A7A-472E-A516-01FDD8DA2EC6}"/>
    <cellStyle name="Normal 3 3 2 2 2 2" xfId="30579" xr:uid="{7F70ADDD-6F24-475F-B043-75B967455203}"/>
    <cellStyle name="Normal 3 3 2 2 2 2 2" xfId="30580" xr:uid="{8883D8B2-C7EA-42C5-A1B3-AD6B7519EA53}"/>
    <cellStyle name="Normal 3 3 2 2 2 3" xfId="30581" xr:uid="{433C7290-4C5B-478A-87B9-A854ACD0C36F}"/>
    <cellStyle name="Normal 3 3 2 2 2 4" xfId="30582" xr:uid="{646AEA04-735D-496A-BDD8-37B06B027D86}"/>
    <cellStyle name="Normal 3 3 2 2 2 5" xfId="30583" xr:uid="{E3C1A87E-7B91-46F5-9C82-EB0E1AC75527}"/>
    <cellStyle name="Normal 3 3 2 2 3" xfId="30584" xr:uid="{4ABB4D28-C837-4C23-ACD0-321F3BE77784}"/>
    <cellStyle name="Normal 3 3 2 2 3 2" xfId="30585" xr:uid="{ED9A2766-CC53-433F-B22B-38B2425D306A}"/>
    <cellStyle name="Normal 3 3 2 2 4" xfId="30586" xr:uid="{3B42BC38-1AD6-458D-B3A9-EACECF68A437}"/>
    <cellStyle name="Normal 3 3 2 2 5" xfId="30587" xr:uid="{73B16580-72F1-4818-9B38-3A1E96B02F97}"/>
    <cellStyle name="Normal 3 3 2 3" xfId="30588" xr:uid="{0AAB32CB-5A2F-4A38-BD10-F5DC6D962217}"/>
    <cellStyle name="Normal 3 3 2 3 2" xfId="30589" xr:uid="{66DBAB0F-27F1-4CEB-8DE6-C48C2898A3B8}"/>
    <cellStyle name="Normal 3 3 2 3 3" xfId="30590" xr:uid="{98853C0D-927B-43A0-AEE1-A2C7F3141BD2}"/>
    <cellStyle name="Normal 3 3 2 3 4" xfId="30591" xr:uid="{2E5D4C02-A2E3-4A8A-933C-D39B0189C3FD}"/>
    <cellStyle name="Normal 3 3 2 4" xfId="30592" xr:uid="{FB0324B8-E077-40A3-B931-119429A3FCFE}"/>
    <cellStyle name="Normal 3 3 2 4 2" xfId="30593" xr:uid="{7FC5013A-DAD6-4173-8BC5-0039FC01EA8B}"/>
    <cellStyle name="Normal 3 3 2 4 3" xfId="30594" xr:uid="{4FBF33BC-69D3-45B1-9583-D8FE8FEA8D0C}"/>
    <cellStyle name="Normal 3 3 2 5" xfId="30595" xr:uid="{C0B53C05-B0CD-4E94-A5B3-3C0866B9F474}"/>
    <cellStyle name="Normal 3 3 2 5 2" xfId="30596" xr:uid="{4C39F7BB-46C5-4E43-AACB-51F155B4BA1D}"/>
    <cellStyle name="Normal 3 3 2 5 3" xfId="30597" xr:uid="{612013D2-371E-4347-9E40-E93899221503}"/>
    <cellStyle name="Normal 3 3 2 6" xfId="30598" xr:uid="{06C0AEBC-9D8C-4B05-B01F-B74CB538E6EA}"/>
    <cellStyle name="Normal 3 3 2 7" xfId="30599" xr:uid="{A5E9ED8A-D099-4EA9-B015-F3F2F02AF07D}"/>
    <cellStyle name="Normal 3 3 3" xfId="30600" xr:uid="{710778C6-567C-42B7-AEE3-A011DC6EAA63}"/>
    <cellStyle name="Normal 3 3 3 2" xfId="30601" xr:uid="{01E825E3-9F82-4639-9A44-8A7FD2AB19FE}"/>
    <cellStyle name="Normal 3 3 3 2 2" xfId="30602" xr:uid="{19460BB3-32B9-453C-8234-25882A84D971}"/>
    <cellStyle name="Normal 3 3 3 2 2 2" xfId="30603" xr:uid="{F29074F6-4413-4601-9783-C8519913774C}"/>
    <cellStyle name="Normal 3 3 3 2 2 3" xfId="30604" xr:uid="{6352DE0F-B166-4FBE-9322-F1074B4D2733}"/>
    <cellStyle name="Normal 3 3 3 2 3" xfId="30605" xr:uid="{05E5B6AA-42A2-4EFF-AB6F-567BF79665BB}"/>
    <cellStyle name="Normal 3 3 3 2 3 2" xfId="30606" xr:uid="{551E7602-B5D2-4C75-B828-4B160E91E39C}"/>
    <cellStyle name="Normal 3 3 3 2 4" xfId="30607" xr:uid="{90286DF6-1B91-4927-985A-6B0D0893E82A}"/>
    <cellStyle name="Normal 3 3 3 2 5" xfId="30608" xr:uid="{4FE7D88D-C110-4342-B537-E5BF06B671E0}"/>
    <cellStyle name="Normal 3 3 3 3" xfId="30609" xr:uid="{10CCFBC3-0F0F-48BB-BF58-18730F25915D}"/>
    <cellStyle name="Normal 3 3 3 3 2" xfId="30610" xr:uid="{DB2F9624-2C14-4A11-8B47-6975F6AE3889}"/>
    <cellStyle name="Normal 3 3 3 3 3" xfId="30611" xr:uid="{7EFB019C-1E3F-4FF7-B52A-E0D25D0F7994}"/>
    <cellStyle name="Normal 3 3 3 4" xfId="30612" xr:uid="{F8874706-8B25-46A2-8429-7C791C0B5CE4}"/>
    <cellStyle name="Normal 3 3 3 4 2" xfId="30613" xr:uid="{D1B0B924-9EF3-4F07-AB35-94460DDFAC00}"/>
    <cellStyle name="Normal 3 3 3 5" xfId="30614" xr:uid="{F898A05B-3CB7-4418-B95B-A0EB9A2E4545}"/>
    <cellStyle name="Normal 3 3 3 5 2" xfId="30615" xr:uid="{1C9484A1-EF03-4509-8569-A8EBE2B05749}"/>
    <cellStyle name="Normal 3 3 3 6" xfId="30616" xr:uid="{71477A6F-A6DB-4AFA-81EC-EAAC75D9E412}"/>
    <cellStyle name="Normal 3 3 3 7" xfId="30617" xr:uid="{DF21E512-B922-427F-88B2-11C90CCA6E29}"/>
    <cellStyle name="Normal 3 3 4" xfId="30618" xr:uid="{4020E5E0-3CA5-43E1-9E40-04FE8B42B817}"/>
    <cellStyle name="Normal 3 3 4 2" xfId="30619" xr:uid="{AB675CF5-36FA-4FF4-9455-85FE0843663B}"/>
    <cellStyle name="Normal 3 3 4 2 2" xfId="30620" xr:uid="{F5EB7170-B13F-4F8A-981F-389A3F803FB9}"/>
    <cellStyle name="Normal 3 3 4 3" xfId="30621" xr:uid="{E5DD59D1-D2C2-49E3-A1BD-51E1C402E821}"/>
    <cellStyle name="Normal 3 3 4 3 2" xfId="30622" xr:uid="{B68D4603-256A-42A6-A199-E8730C4CAD3D}"/>
    <cellStyle name="Normal 3 3 4 4" xfId="30623" xr:uid="{6988F14D-7268-4C35-8B3C-A369C84CB7E6}"/>
    <cellStyle name="Normal 3 3 5" xfId="30624" xr:uid="{EF5A17BA-541C-48CA-865A-9FDF75FD9B35}"/>
    <cellStyle name="Normal 3 3 5 2" xfId="30625" xr:uid="{26680B05-30C6-4C9F-A740-D89912D6528C}"/>
    <cellStyle name="Normal 3 3 6" xfId="30626" xr:uid="{2298EAE3-867C-4630-B736-93654784701E}"/>
    <cellStyle name="Normal 3 3 6 2" xfId="30627" xr:uid="{38BBD4A6-C412-4668-956E-767E77486834}"/>
    <cellStyle name="Normal 3 3 7" xfId="30628" xr:uid="{32805C23-BDA9-41CB-9CC4-F3CD39CC1344}"/>
    <cellStyle name="Normal 3 3 7 2" xfId="30629" xr:uid="{49A07153-B22D-49E2-9700-76D55D4A752D}"/>
    <cellStyle name="Normal 3 3 8" xfId="30630" xr:uid="{57AE827C-D4E6-4E50-A893-FF0B280BD853}"/>
    <cellStyle name="Normal 3 3 9" xfId="30631" xr:uid="{146E96FC-965D-44D3-AD0B-C56361AA5245}"/>
    <cellStyle name="Normal 3 4" xfId="30632" xr:uid="{C16C58FD-0E4A-4F54-9940-A8CB4DE4B08B}"/>
    <cellStyle name="Normal 3 4 10" xfId="30633" xr:uid="{F5BB3215-B000-493A-AE17-B6AD7B8D0980}"/>
    <cellStyle name="Normal 3 4 11" xfId="30634" xr:uid="{B89C39F1-0FE6-4DE7-A9FC-6C9B3470A6E4}"/>
    <cellStyle name="Normal 3 4 2" xfId="30635" xr:uid="{0BC4029A-B0BF-42F2-9B31-F04D061E839D}"/>
    <cellStyle name="Normal 3 4 2 2" xfId="30636" xr:uid="{EABF5DA6-A549-4139-AB5A-E49F48ABAD99}"/>
    <cellStyle name="Normal 3 4 2 2 2" xfId="30637" xr:uid="{6362FFF6-9D60-46E5-BB4C-3A3E9F30240A}"/>
    <cellStyle name="Normal 3 4 2 2 2 2" xfId="30638" xr:uid="{C450BC65-553C-4BC6-BDAF-F75F9CA187AC}"/>
    <cellStyle name="Normal 3 4 2 2 3" xfId="30639" xr:uid="{D95C1F8D-13CC-4E1A-9B39-B71E4588AD9D}"/>
    <cellStyle name="Normal 3 4 2 2 3 2" xfId="30640" xr:uid="{7C021EB9-DAF1-4E70-B3BD-4263DBA67F6B}"/>
    <cellStyle name="Normal 3 4 2 2 4" xfId="30641" xr:uid="{FF526780-007D-4F7F-AF85-58174FCB485E}"/>
    <cellStyle name="Normal 3 4 2 2 4 2" xfId="30642" xr:uid="{3B5CEFF6-A014-4E7B-9AFF-F5869BAD12CE}"/>
    <cellStyle name="Normal 3 4 2 2 5" xfId="30643" xr:uid="{690D5CF7-3AD1-4166-A196-A4B5999B8561}"/>
    <cellStyle name="Normal 3 4 2 2 5 2" xfId="30644" xr:uid="{9B30B7C4-EFB7-4989-A293-D9063CA0DCFF}"/>
    <cellStyle name="Normal 3 4 2 2 6" xfId="30645" xr:uid="{EF84D397-1F04-47A0-8F44-2399D32D54A8}"/>
    <cellStyle name="Normal 3 4 2 2 7" xfId="30646" xr:uid="{7C64B875-15F3-4802-A77C-97C233334EE6}"/>
    <cellStyle name="Normal 3 4 2 3" xfId="30647" xr:uid="{31331FFD-DA06-459D-B9F1-B3DB5B10C12F}"/>
    <cellStyle name="Normal 3 4 2 3 2" xfId="30648" xr:uid="{C8AE2665-7561-4156-8BD8-15988814058E}"/>
    <cellStyle name="Normal 3 4 2 4" xfId="30649" xr:uid="{659FC9EC-FA60-48F8-A776-469A5834030E}"/>
    <cellStyle name="Normal 3 4 2 4 2" xfId="30650" xr:uid="{4B203EFC-25CC-4B97-B4DD-E0C4EA63B287}"/>
    <cellStyle name="Normal 3 4 2 5" xfId="30651" xr:uid="{CA996340-EFD9-4049-A0A1-A6049144D3AB}"/>
    <cellStyle name="Normal 3 4 2 5 2" xfId="30652" xr:uid="{09E4EA03-0626-41F8-8671-F9F1841B5E64}"/>
    <cellStyle name="Normal 3 4 2 6" xfId="30653" xr:uid="{25150B0C-A5EB-4AED-9ADC-12CF1C050999}"/>
    <cellStyle name="Normal 3 4 2 6 2" xfId="30654" xr:uid="{CBD9206C-64C3-4248-A95D-74A9D3B01783}"/>
    <cellStyle name="Normal 3 4 2 7" xfId="30655" xr:uid="{F556B252-59A2-4474-AF08-F313DF49EB84}"/>
    <cellStyle name="Normal 3 4 2 7 2" xfId="30656" xr:uid="{777E37ED-BDFE-4A12-BEBE-196E3EC2CDE2}"/>
    <cellStyle name="Normal 3 4 2 8" xfId="30657" xr:uid="{73A49B32-4B26-443F-8A95-9755CCEA9EEF}"/>
    <cellStyle name="Normal 3 4 2 9" xfId="30658" xr:uid="{63E9A5F8-94C5-4339-9FFB-D4C0F33AF103}"/>
    <cellStyle name="Normal 3 4 3" xfId="30659" xr:uid="{F91FAAD8-A8EA-4D82-98B7-019B29E46027}"/>
    <cellStyle name="Normal 3 4 3 2" xfId="30660" xr:uid="{53468A7C-BBBD-4424-9C80-100256316499}"/>
    <cellStyle name="Normal 3 4 3 2 2" xfId="30661" xr:uid="{A83F0BA3-D55B-4E9B-A410-466AB70A15C9}"/>
    <cellStyle name="Normal 3 4 3 2 2 2" xfId="30662" xr:uid="{297C46DC-41B8-4379-8D37-6AE2916BB5A0}"/>
    <cellStyle name="Normal 3 4 3 2 3" xfId="30663" xr:uid="{67C38F9A-59A6-4749-908A-E3132F73A568}"/>
    <cellStyle name="Normal 3 4 3 2 3 2" xfId="30664" xr:uid="{A3FB5B73-FD40-481B-BC8D-2E36B741134B}"/>
    <cellStyle name="Normal 3 4 3 2 4" xfId="30665" xr:uid="{346D347E-0892-4A7E-BD3D-66716E5E4F33}"/>
    <cellStyle name="Normal 3 4 3 2 4 2" xfId="30666" xr:uid="{C9C06F24-4646-42FF-A75B-5D9271836559}"/>
    <cellStyle name="Normal 3 4 3 2 5" xfId="30667" xr:uid="{DA1B7A8E-FB3B-4F9B-BBE1-3B83062FF36B}"/>
    <cellStyle name="Normal 3 4 3 2 5 2" xfId="30668" xr:uid="{C0BED56C-B65E-4D46-97E0-4C78C1F8D939}"/>
    <cellStyle name="Normal 3 4 3 2 6" xfId="30669" xr:uid="{06A74AFF-6B72-41BF-901E-1CD8AB5EFA28}"/>
    <cellStyle name="Normal 3 4 3 3" xfId="30670" xr:uid="{0FDF9B24-E199-4963-9814-01221BCFFCBF}"/>
    <cellStyle name="Normal 3 4 3 3 2" xfId="30671" xr:uid="{49A6B0FF-F69F-4D43-B408-B8D0B48C75FF}"/>
    <cellStyle name="Normal 3 4 3 4" xfId="30672" xr:uid="{A09FB6DA-25AB-486F-BA79-6B5FC287BBE8}"/>
    <cellStyle name="Normal 3 4 3 4 2" xfId="30673" xr:uid="{B766FC97-ADE0-45FA-BEDB-91D3A4E86C77}"/>
    <cellStyle name="Normal 3 4 3 5" xfId="30674" xr:uid="{CF9B865B-B6D7-489B-844F-37C82E4F38D8}"/>
    <cellStyle name="Normal 3 4 3 5 2" xfId="30675" xr:uid="{5CC7B087-70A4-4601-A85D-00DE584E48FD}"/>
    <cellStyle name="Normal 3 4 3 6" xfId="30676" xr:uid="{BD27D088-CCB7-4CF1-AB74-BAD6AD91EFE8}"/>
    <cellStyle name="Normal 3 4 3 6 2" xfId="30677" xr:uid="{AE1349C0-CEA3-436B-AE09-554E6272963A}"/>
    <cellStyle name="Normal 3 4 3 7" xfId="30678" xr:uid="{FCA0F93C-7FBD-4CA0-87C0-CE3E6E122FD1}"/>
    <cellStyle name="Normal 3 4 3 7 2" xfId="30679" xr:uid="{C0A24AB6-CF21-4856-897E-479D978FA4D2}"/>
    <cellStyle name="Normal 3 4 3 8" xfId="30680" xr:uid="{008FA595-D27D-4127-9C95-12A58EBACED4}"/>
    <cellStyle name="Normal 3 4 3 9" xfId="30681" xr:uid="{A311B6B9-48EA-41A1-A12D-1CA678C7E822}"/>
    <cellStyle name="Normal 3 4 4" xfId="30682" xr:uid="{26651B02-B78E-46B5-84AF-8B13482798BB}"/>
    <cellStyle name="Normal 3 4 4 2" xfId="30683" xr:uid="{CD648A70-0B0B-4A2D-9655-444AC93F56B8}"/>
    <cellStyle name="Normal 3 4 4 2 2" xfId="30684" xr:uid="{16453CD0-3D81-4585-8721-1CB32F713BC8}"/>
    <cellStyle name="Normal 3 4 4 3" xfId="30685" xr:uid="{D3B000AE-44F7-445B-BF48-FAA308BDC6DE}"/>
    <cellStyle name="Normal 3 4 4 3 2" xfId="30686" xr:uid="{571CB37E-F126-4F7A-B424-82506489E813}"/>
    <cellStyle name="Normal 3 4 4 4" xfId="30687" xr:uid="{B769A3C5-A1AC-4AB5-A646-00EC6AD2F408}"/>
    <cellStyle name="Normal 3 4 4 4 2" xfId="30688" xr:uid="{99AFA0DB-D0C3-4139-8938-7579D6A5E4A6}"/>
    <cellStyle name="Normal 3 4 4 5" xfId="30689" xr:uid="{B84ECB5F-8921-46C8-9C10-664B18B08FEF}"/>
    <cellStyle name="Normal 3 4 4 5 2" xfId="30690" xr:uid="{B9907567-766E-4CE2-AD0C-7D44A9286820}"/>
    <cellStyle name="Normal 3 4 4 6" xfId="30691" xr:uid="{82EA0551-A72B-4B8C-973B-90EE053F875B}"/>
    <cellStyle name="Normal 3 4 5" xfId="30692" xr:uid="{54F12084-C499-43F9-80F0-286033D0BE24}"/>
    <cellStyle name="Normal 3 4 5 2" xfId="30693" xr:uid="{7F096A75-18A6-47BC-9EF3-02F279CD06D7}"/>
    <cellStyle name="Normal 3 4 6" xfId="30694" xr:uid="{33063440-E551-4F00-98E2-65BEAD72997C}"/>
    <cellStyle name="Normal 3 4 6 2" xfId="30695" xr:uid="{0B1931CB-D891-42AF-AA04-D25AF49E8936}"/>
    <cellStyle name="Normal 3 4 7" xfId="30696" xr:uid="{992D767F-FFE1-4A5C-91EE-7B5AF2C4DC5F}"/>
    <cellStyle name="Normal 3 4 7 2" xfId="30697" xr:uid="{8FE0EB7B-65B7-48D7-8B91-846199A116BE}"/>
    <cellStyle name="Normal 3 4 8" xfId="30698" xr:uid="{3E161A8B-AD26-4651-8C53-D049C0F34EEE}"/>
    <cellStyle name="Normal 3 4 8 2" xfId="30699" xr:uid="{D2E5F956-BF4E-4D83-9ACA-FDAA946D1D2F}"/>
    <cellStyle name="Normal 3 4 9" xfId="30700" xr:uid="{A14F0D8D-E8CF-47D8-BC0F-18C553EF936B}"/>
    <cellStyle name="Normal 3 4 9 2" xfId="30701" xr:uid="{67F3737B-D792-49D9-BBA8-E71C11AF9C38}"/>
    <cellStyle name="Normal 3 5" xfId="30702" xr:uid="{76B1ED64-00C4-438A-B633-42B11FD8E8F2}"/>
    <cellStyle name="Normal 3 5 10" xfId="30703" xr:uid="{2D82CF16-D11B-430C-8886-C21993F86E8B}"/>
    <cellStyle name="Normal 3 5 11" xfId="30704" xr:uid="{10AB935C-688D-4EC8-B414-23EDA2C68AFE}"/>
    <cellStyle name="Normal 3 5 2" xfId="30705" xr:uid="{71E66879-0183-4BBA-9C37-00B8F7E1CCA9}"/>
    <cellStyle name="Normal 3 5 2 2" xfId="30706" xr:uid="{A7B05CE6-0024-414A-8852-03EA4D28DCF6}"/>
    <cellStyle name="Normal 3 5 2 2 2" xfId="30707" xr:uid="{94FDFFC2-F2F5-4DEB-8745-4162F01770E7}"/>
    <cellStyle name="Normal 3 5 2 2 2 2" xfId="30708" xr:uid="{6C8683FE-66B0-4656-9FC0-98495AEFB422}"/>
    <cellStyle name="Normal 3 5 2 2 3" xfId="30709" xr:uid="{16D9C0F7-FF45-4175-AFE6-1D289C6DE5E1}"/>
    <cellStyle name="Normal 3 5 2 2 3 2" xfId="30710" xr:uid="{DDBCADEE-E2BA-4EDD-B250-3D9D89351569}"/>
    <cellStyle name="Normal 3 5 2 2 4" xfId="30711" xr:uid="{67311656-B4E7-482D-9332-860839A1514C}"/>
    <cellStyle name="Normal 3 5 2 2 5" xfId="30712" xr:uid="{2ED17318-0BED-44ED-B06F-82E00BE16EE4}"/>
    <cellStyle name="Normal 3 5 2 3" xfId="30713" xr:uid="{7D91A34F-AA69-4B37-BCEF-509538BE2C94}"/>
    <cellStyle name="Normal 3 5 2 3 2" xfId="30714" xr:uid="{97A7BF1E-2CB7-43B1-9F58-05A5BE217BBC}"/>
    <cellStyle name="Normal 3 5 2 4" xfId="30715" xr:uid="{510DAAA9-E892-4465-B301-C6181A7C8520}"/>
    <cellStyle name="Normal 3 5 2 4 2" xfId="30716" xr:uid="{57392876-7AB5-4A6C-A609-6354ADD2C338}"/>
    <cellStyle name="Normal 3 5 2 5" xfId="30717" xr:uid="{EF130099-EF7A-43D4-8138-0231BBAE3183}"/>
    <cellStyle name="Normal 3 5 2 5 2" xfId="30718" xr:uid="{BE59F863-F36B-48DD-8A61-B16FA2291D8A}"/>
    <cellStyle name="Normal 3 5 2 6" xfId="30719" xr:uid="{C89297DB-C9FB-4410-8BDB-BEAA690C3A17}"/>
    <cellStyle name="Normal 3 5 2 7" xfId="30720" xr:uid="{CCF16853-4032-4AFA-9EFE-9B06A9E27A2B}"/>
    <cellStyle name="Normal 3 5 2 7 2" xfId="30721" xr:uid="{6F879FF3-006A-4183-9B20-9EB1B99719EE}"/>
    <cellStyle name="Normal 3 5 2 8" xfId="30722" xr:uid="{D2356034-0C82-472C-AEC6-6E4688B8D272}"/>
    <cellStyle name="Normal 3 5 3" xfId="30723" xr:uid="{1D7182B2-630F-488D-9665-C1DD49AAE6CF}"/>
    <cellStyle name="Normal 3 5 3 2" xfId="30724" xr:uid="{13DE8EE7-D68C-4F47-A767-66F787E8175F}"/>
    <cellStyle name="Normal 3 5 3 2 2" xfId="30725" xr:uid="{44B6A826-2EB3-43A6-8C39-FDC6F38A890C}"/>
    <cellStyle name="Normal 3 5 3 2 2 2" xfId="30726" xr:uid="{72654226-A2FA-4C06-B8CD-7A7E148EDEEF}"/>
    <cellStyle name="Normal 3 5 3 2 3" xfId="30727" xr:uid="{039D86AF-25AB-459C-BA2C-3D22CD90BCAE}"/>
    <cellStyle name="Normal 3 5 3 2 3 2" xfId="30728" xr:uid="{49EE04FB-FB61-4034-AD54-521414D8255F}"/>
    <cellStyle name="Normal 3 5 3 2 4" xfId="30729" xr:uid="{4AFF4370-7821-4B76-8246-F60C23CF0864}"/>
    <cellStyle name="Normal 3 5 3 3" xfId="30730" xr:uid="{01025A98-735C-4D7B-B46A-7444019D7D49}"/>
    <cellStyle name="Normal 3 5 3 3 2" xfId="30731" xr:uid="{AE569E35-7D83-4CF6-B2E7-CCEBD3AE4862}"/>
    <cellStyle name="Normal 3 5 3 4" xfId="30732" xr:uid="{E1C82895-6285-43D3-A35B-1B42D108CF05}"/>
    <cellStyle name="Normal 3 5 3 4 2" xfId="30733" xr:uid="{CFC452B2-9A53-4B8D-AB87-CA7DFB2D8B70}"/>
    <cellStyle name="Normal 3 5 3 5" xfId="30734" xr:uid="{A13D669C-F0F0-45C0-8879-E97D9EE789C8}"/>
    <cellStyle name="Normal 3 5 3 5 2" xfId="30735" xr:uid="{C8D1CF8E-6E53-409A-99E5-9D72920C42CD}"/>
    <cellStyle name="Normal 3 5 3 6" xfId="30736" xr:uid="{8A6B96B6-F229-49B5-95CC-E1AD98EBF736}"/>
    <cellStyle name="Normal 3 5 3 6 2" xfId="30737" xr:uid="{5052F0B4-9639-4FAC-BBA4-ADDD1B7CFDD6}"/>
    <cellStyle name="Normal 3 5 3 6 3" xfId="30738" xr:uid="{59C4038A-424F-499D-A0EA-8E11235117D7}"/>
    <cellStyle name="Normal 3 5 3 7" xfId="30739" xr:uid="{7C56896D-19A6-42C8-B4EA-91021D235591}"/>
    <cellStyle name="Normal 3 5 3 7 2" xfId="30740" xr:uid="{BA3F5C30-4539-4E25-9646-47C4BC01B635}"/>
    <cellStyle name="Normal 3 5 3 8" xfId="30741" xr:uid="{B217DB57-697C-47DB-BF29-1135C50AE94B}"/>
    <cellStyle name="Normal 3 5 3 9" xfId="30742" xr:uid="{5A46227F-722A-45C7-8B45-F2AC5AD5C3D8}"/>
    <cellStyle name="Normal 3 5 4" xfId="30743" xr:uid="{C83D09FB-C728-4BE3-95B3-1804694CDB87}"/>
    <cellStyle name="Normal 3 5 4 2" xfId="30744" xr:uid="{88415265-E1A2-40C5-940F-5F626EF598C1}"/>
    <cellStyle name="Normal 3 5 4 2 2" xfId="30745" xr:uid="{127278C1-170F-43FB-94BF-1B637EBAFA42}"/>
    <cellStyle name="Normal 3 5 4 3" xfId="30746" xr:uid="{4334C900-2F00-4D30-8E56-252673CB71B6}"/>
    <cellStyle name="Normal 3 5 4 3 2" xfId="30747" xr:uid="{00CF041D-7664-4079-99E0-AEB7FBE7E8C9}"/>
    <cellStyle name="Normal 3 5 4 4" xfId="30748" xr:uid="{E7884859-E87F-4C19-81CC-BBC09E52227B}"/>
    <cellStyle name="Normal 3 5 5" xfId="30749" xr:uid="{8F10995C-0B44-46A5-8E0E-FCAC4001DD69}"/>
    <cellStyle name="Normal 3 5 5 2" xfId="30750" xr:uid="{281F1C64-D495-4FD0-8F89-276CDF4AB970}"/>
    <cellStyle name="Normal 3 5 6" xfId="30751" xr:uid="{CEFB2350-2D8B-4111-844C-FBD00CC2293E}"/>
    <cellStyle name="Normal 3 5 6 2" xfId="30752" xr:uid="{38F102C1-011C-47BB-B4F0-E4A99795EB99}"/>
    <cellStyle name="Normal 3 5 7" xfId="30753" xr:uid="{EABA98E2-EF0F-4918-994B-2299BF434ABC}"/>
    <cellStyle name="Normal 3 5 7 2" xfId="30754" xr:uid="{2C32D6A4-FA52-4CBC-BD86-758BAFAA48AB}"/>
    <cellStyle name="Normal 3 5 8" xfId="30755" xr:uid="{0EC11ECE-C6C6-4040-A322-76101BE166F8}"/>
    <cellStyle name="Normal 3 5 8 2" xfId="30756" xr:uid="{0CCE19FF-3E1F-40D4-B371-59CDDDF06C0E}"/>
    <cellStyle name="Normal 3 5 8 3" xfId="30757" xr:uid="{E6B11C5E-5D49-4E5D-A791-4016DA0B08A7}"/>
    <cellStyle name="Normal 3 5 9" xfId="30758" xr:uid="{833F9F56-DEB6-4363-BEE2-C0344DFFDF96}"/>
    <cellStyle name="Normal 3 5 9 2" xfId="30759" xr:uid="{A1C3AE41-3680-4B86-B957-1F38A0B0CFC0}"/>
    <cellStyle name="Normal 3 6" xfId="30760" xr:uid="{926951A6-6CFA-4015-BAD4-C47B648D9E35}"/>
    <cellStyle name="Normal 3 6 2" xfId="30761" xr:uid="{19F911BA-2228-4BCD-BDAA-CBFDC491D9D8}"/>
    <cellStyle name="Normal 3 6 2 2" xfId="30762" xr:uid="{EE02C369-2448-4A19-B27A-19A4B1921E15}"/>
    <cellStyle name="Normal 3 6 2 2 2" xfId="30763" xr:uid="{5DBEB29F-C3C3-425C-B46E-E6EFF351CBBD}"/>
    <cellStyle name="Normal 3 6 2 2 2 2" xfId="30764" xr:uid="{61CB8891-4BFC-44F0-B682-D23CE56B29DE}"/>
    <cellStyle name="Normal 3 6 2 2 3" xfId="30765" xr:uid="{CC7D7871-BCE1-40A9-886A-D5305EBE64AD}"/>
    <cellStyle name="Normal 3 6 2 2 3 2" xfId="30766" xr:uid="{79B92E94-BE2D-4D68-8D17-8A937D6C29C3}"/>
    <cellStyle name="Normal 3 6 2 2 4" xfId="30767" xr:uid="{90B92B55-5F2E-4057-A688-B96EB92311B0}"/>
    <cellStyle name="Normal 3 6 2 3" xfId="30768" xr:uid="{BCFFDB93-1D7B-41ED-A756-D3A822AC9480}"/>
    <cellStyle name="Normal 3 6 2 3 2" xfId="30769" xr:uid="{9F6C3701-0A0A-4CC8-9E03-131F599BD131}"/>
    <cellStyle name="Normal 3 6 2 4" xfId="30770" xr:uid="{3691D648-5A81-42B9-9AE3-2AF41489A3BC}"/>
    <cellStyle name="Normal 3 6 2 4 2" xfId="30771" xr:uid="{7B371F70-29A0-4380-8AB2-3A0166B1A060}"/>
    <cellStyle name="Normal 3 6 2 5" xfId="30772" xr:uid="{75517072-4F1C-40E8-8DBC-31CE5F067520}"/>
    <cellStyle name="Normal 3 6 3" xfId="30773" xr:uid="{D13022D2-5859-4B7C-9CE0-15BEEE1C749F}"/>
    <cellStyle name="Normal 3 6 3 2" xfId="30774" xr:uid="{F662B017-A28D-4D95-869E-8BC8E395F962}"/>
    <cellStyle name="Normal 3 6 3 2 2" xfId="30775" xr:uid="{4792D898-25AB-4A11-9C83-E93E810EDB19}"/>
    <cellStyle name="Normal 3 6 3 3" xfId="30776" xr:uid="{6736E61F-89D5-4953-B8AF-CB060729E910}"/>
    <cellStyle name="Normal 3 6 3 3 2" xfId="30777" xr:uid="{B63FA70E-702E-4924-8679-2474128D573F}"/>
    <cellStyle name="Normal 3 6 3 4" xfId="30778" xr:uid="{072D0C12-D1DD-4F51-843C-5D7AEAA8C860}"/>
    <cellStyle name="Normal 3 6 4" xfId="30779" xr:uid="{8E18715F-6A53-42F5-8604-FE9A1DA04693}"/>
    <cellStyle name="Normal 3 6 4 2" xfId="30780" xr:uid="{F9C5C38C-F067-4594-A51D-4441212093AA}"/>
    <cellStyle name="Normal 3 6 5" xfId="30781" xr:uid="{EF7E4AD7-9BC4-4EB1-A7BC-E8683FEF446C}"/>
    <cellStyle name="Normal 3 6 5 2" xfId="30782" xr:uid="{2F344658-6C3D-408C-BBEB-9FB31F8DF51A}"/>
    <cellStyle name="Normal 3 6 6" xfId="30783" xr:uid="{5A3B7C50-4CF7-4921-8977-2F58ABC9B4E4}"/>
    <cellStyle name="Normal 3 6 6 2" xfId="30784" xr:uid="{DE334774-E58B-45E2-9AAB-D39E75DF9CD5}"/>
    <cellStyle name="Normal 3 6 7" xfId="30785" xr:uid="{7B59DA1D-413B-4880-9FB7-EB0CF40AC858}"/>
    <cellStyle name="Normal 3 6 7 2" xfId="30786" xr:uid="{CB13A959-BD4E-4F73-BD2D-D653FA66F6B5}"/>
    <cellStyle name="Normal 3 6 8" xfId="30787" xr:uid="{13F73763-D948-4C72-986A-467700B05E95}"/>
    <cellStyle name="Normal 3 7" xfId="30788" xr:uid="{AE3CDBFC-898D-41A0-BB98-AF97CF898665}"/>
    <cellStyle name="Normal 3 7 2" xfId="30789" xr:uid="{9203AC83-8392-4D16-B70A-FF55DF1875BA}"/>
    <cellStyle name="Normal 3 7 2 2" xfId="30790" xr:uid="{576D364C-A36D-49E4-9161-C599BAF052A8}"/>
    <cellStyle name="Normal 3 7 2 3" xfId="30791" xr:uid="{D563C4B3-4B74-4215-9F77-CDF9C7957B38}"/>
    <cellStyle name="Normal 3 7 2 4" xfId="30792" xr:uid="{8DF43FBA-39E4-4034-994A-F2A91F1BCBF8}"/>
    <cellStyle name="Normal 3 7 3" xfId="30793" xr:uid="{58529634-C312-4908-B182-9435BD0179CD}"/>
    <cellStyle name="Normal 3 7 3 2" xfId="30794" xr:uid="{B5EAFD44-7F98-461D-AE14-21E7A45B3013}"/>
    <cellStyle name="Normal 3 7 3 3" xfId="30795" xr:uid="{2E7C6EC7-E6C6-4A6A-8870-4F1CAF25DD2F}"/>
    <cellStyle name="Normal 3 7 4" xfId="30796" xr:uid="{97CDE43C-9F8D-4852-A9B7-5B8CB699EBBC}"/>
    <cellStyle name="Normal 3 7 5" xfId="30797" xr:uid="{D45EB430-FE58-44A8-A5A3-9D249F89BB2C}"/>
    <cellStyle name="Normal 3 8" xfId="30798" xr:uid="{5B7D541A-0ACF-40D0-925D-BCC275E1C41D}"/>
    <cellStyle name="Normal 3 8 2" xfId="30799" xr:uid="{52BD71FC-5C04-4F76-81EB-2FD55B694D85}"/>
    <cellStyle name="Normal 3 8 3" xfId="30800" xr:uid="{5EA460C1-A550-4151-B20D-4DAE78540192}"/>
    <cellStyle name="Normal 3 8 4" xfId="30801" xr:uid="{EB38366D-6D15-4D90-B1CC-ABCF25D34B89}"/>
    <cellStyle name="Normal 3 9" xfId="30802" xr:uid="{71CF64DF-67CB-46A2-BE3B-2C0A60FFE705}"/>
    <cellStyle name="Normal 3 9 2" xfId="30803" xr:uid="{A3CDE356-0241-4294-BB61-5B584EA21536}"/>
    <cellStyle name="Normal 3 9 3" xfId="30804" xr:uid="{01A758E7-EB9E-4FD0-81D3-F407E6C4477E}"/>
    <cellStyle name="Normal 3_PS&amp;R" xfId="30805" xr:uid="{1F8B25B1-416F-4352-9053-4685F36DD30C}"/>
    <cellStyle name="Normal 30" xfId="30806" xr:uid="{63074E8B-6D50-4C90-92EE-4A3690058B3B}"/>
    <cellStyle name="Normal 30 2" xfId="30807" xr:uid="{2E691E7B-0CE3-48AF-BD2B-09BCCA020037}"/>
    <cellStyle name="Normal 30 2 2" xfId="30808" xr:uid="{EE5B98C0-70BF-42AF-BA8A-177A8C16B651}"/>
    <cellStyle name="Normal 30 2 2 2" xfId="30809" xr:uid="{B015F06E-EBA3-43C5-A6D5-4C767A1E687B}"/>
    <cellStyle name="Normal 30 2 2 2 2" xfId="30810" xr:uid="{8E3CF33B-6A2E-4C44-99B7-C829809F0AC8}"/>
    <cellStyle name="Normal 30 2 2 2 3" xfId="30811" xr:uid="{1775EC4F-ADA1-4FCE-A7F3-88F20125E730}"/>
    <cellStyle name="Normal 30 2 3" xfId="30812" xr:uid="{8B0BD50E-FC53-4D57-859F-4B24FD7A6BA2}"/>
    <cellStyle name="Normal 30 2 3 2" xfId="30813" xr:uid="{C12EF977-D146-4863-852F-C66844A19E74}"/>
    <cellStyle name="Normal 30 2 3 3" xfId="30814" xr:uid="{34AAA9F7-D1F5-4A47-A5D5-0DCAF8DBD716}"/>
    <cellStyle name="Normal 30 2 4" xfId="30815" xr:uid="{C2172015-DF6F-4629-91D7-EFBD0D88EA11}"/>
    <cellStyle name="Normal 30 2 4 2" xfId="30816" xr:uid="{14FC6F1E-C7AC-44C3-BEF5-D8B1128D1959}"/>
    <cellStyle name="Normal 30 2 4 3" xfId="30817" xr:uid="{B7DB21D5-7CF6-4611-884B-01DA1E70493C}"/>
    <cellStyle name="Normal 30 2 5" xfId="30818" xr:uid="{17B707B4-66F3-48F9-8DED-2BBB92033679}"/>
    <cellStyle name="Normal 30 2 5 2" xfId="30819" xr:uid="{05480094-2A2E-4A26-9C66-56AB36A24DDD}"/>
    <cellStyle name="Normal 30 2 6" xfId="30820" xr:uid="{3743F639-DA3F-4726-ACC8-CF3F596284B0}"/>
    <cellStyle name="Normal 30 2 6 2" xfId="30821" xr:uid="{E11A8AAD-0E13-49A4-8F86-8EF6D3625989}"/>
    <cellStyle name="Normal 30 2 6 3" xfId="30822" xr:uid="{6BE6F500-CD03-4B31-912C-FE2E5CCD4255}"/>
    <cellStyle name="Normal 30 2 7" xfId="30823" xr:uid="{1CC2AC55-A07A-4D14-97D0-02E085B304FB}"/>
    <cellStyle name="Normal 30 3" xfId="30824" xr:uid="{FEDEB502-24EB-4880-8682-05393D9C25D3}"/>
    <cellStyle name="Normal 30 3 2" xfId="30825" xr:uid="{55D31606-A836-499C-9D14-B1EBE9F30D1E}"/>
    <cellStyle name="Normal 30 3 2 2" xfId="30826" xr:uid="{2A0CB6E6-FA38-49B9-B497-8B4D8AA5089F}"/>
    <cellStyle name="Normal 30 3 2 3" xfId="30827" xr:uid="{5CA82AF1-1BA2-4D4A-A59E-5D8B8A499700}"/>
    <cellStyle name="Normal 30 3 3" xfId="30828" xr:uid="{89EA179F-7D96-4F52-A552-358F1B6A40BE}"/>
    <cellStyle name="Normal 30 3 3 2" xfId="30829" xr:uid="{48A06D4F-F1CA-4244-B40B-57DD2FC68701}"/>
    <cellStyle name="Normal 30 3 3 3" xfId="30830" xr:uid="{BF46C7B2-6141-4382-BF32-528A73AEE657}"/>
    <cellStyle name="Normal 30 4" xfId="30831" xr:uid="{247C4068-D7CB-4743-B281-99F68C31E91F}"/>
    <cellStyle name="Normal 30 4 2" xfId="30832" xr:uid="{87B3A399-2498-4B48-B49D-7FCBCAC851F0}"/>
    <cellStyle name="Normal 30 4 3" xfId="30833" xr:uid="{4845B610-CCA5-4ACB-9069-906C3AED4EB0}"/>
    <cellStyle name="Normal 30 5" xfId="30834" xr:uid="{C63B0807-F53E-4851-8DC9-0919C44CAA6D}"/>
    <cellStyle name="Normal 30 5 2" xfId="30835" xr:uid="{6E3A5086-3CEF-4EFE-A533-9BC2632ACD7E}"/>
    <cellStyle name="Normal 30 6" xfId="30836" xr:uid="{85D40516-E41A-4C5A-8FFC-27B063C61277}"/>
    <cellStyle name="Normal 30 6 2" xfId="30837" xr:uid="{A3B7CCFA-6F75-4B46-B4D3-675A9732DDCC}"/>
    <cellStyle name="Normal 30 7" xfId="30838" xr:uid="{5CA954C9-2B0A-406E-A55E-9DB86D7B310A}"/>
    <cellStyle name="Normal 30 8" xfId="30839" xr:uid="{F95BD35B-FF6B-4D5E-9A12-6C28A15FDBA7}"/>
    <cellStyle name="Normal 31" xfId="30840" xr:uid="{69AC16F7-7E8B-4D81-9B46-2DA403BB880E}"/>
    <cellStyle name="Normal 31 2" xfId="30841" xr:uid="{B487C81E-B887-462B-9FED-76100B037B72}"/>
    <cellStyle name="Normal 31 2 2" xfId="30842" xr:uid="{0FA0DCE1-3D6B-4544-B310-B6EA88BBD0F9}"/>
    <cellStyle name="Normal 31 2 2 2" xfId="30843" xr:uid="{E8431A44-075F-47C5-9986-A64523D13D46}"/>
    <cellStyle name="Normal 31 2 2 2 2" xfId="30844" xr:uid="{77B4938E-8254-4C4B-8569-EF9B2052A32D}"/>
    <cellStyle name="Normal 31 2 2 2 3" xfId="30845" xr:uid="{FAD90C5E-2E1A-4A86-88A1-A29FFBEBD219}"/>
    <cellStyle name="Normal 31 2 3" xfId="30846" xr:uid="{B5FEAC3A-4AFB-4C3C-82D4-3EF41567D1CF}"/>
    <cellStyle name="Normal 31 2 3 2" xfId="30847" xr:uid="{3DC3EA4B-FD9F-4143-95C0-5DBF5B875C9D}"/>
    <cellStyle name="Normal 31 2 3 3" xfId="30848" xr:uid="{6714F24A-A92C-4D2E-9426-2DCC415FBB1A}"/>
    <cellStyle name="Normal 31 2 4" xfId="30849" xr:uid="{E0D7AF44-600A-47EB-93CC-88F4205FF5BA}"/>
    <cellStyle name="Normal 31 2 4 2" xfId="30850" xr:uid="{F045EA1C-477B-4D5D-AED8-F10BC6C66D7D}"/>
    <cellStyle name="Normal 31 2 4 3" xfId="30851" xr:uid="{BC470237-F448-4A3A-949E-92E77AC9831E}"/>
    <cellStyle name="Normal 31 2 5" xfId="30852" xr:uid="{476044A0-C488-4B02-A8E6-6900A38E9F77}"/>
    <cellStyle name="Normal 31 2 5 2" xfId="30853" xr:uid="{E7F31E28-0692-4A14-81C1-9953ED105057}"/>
    <cellStyle name="Normal 31 2 5 3" xfId="30854" xr:uid="{31A1ED6E-E61E-437A-8B4F-07ACC101BC1B}"/>
    <cellStyle name="Normal 31 2 6" xfId="30855" xr:uid="{857E911B-5944-454D-AC45-F880231C7884}"/>
    <cellStyle name="Normal 31 3" xfId="30856" xr:uid="{F08593E9-29AD-4AC9-8BA3-ECF0470E6F75}"/>
    <cellStyle name="Normal 31 3 2" xfId="30857" xr:uid="{7D47FF44-495F-4FBA-88BA-9448607F1932}"/>
    <cellStyle name="Normal 31 3 2 2" xfId="30858" xr:uid="{979C341C-FDEF-425F-BA17-286A69C7F4C4}"/>
    <cellStyle name="Normal 31 3 2 3" xfId="30859" xr:uid="{BC9EDEE6-BCF0-4073-AA87-031653ED1511}"/>
    <cellStyle name="Normal 31 3 3" xfId="30860" xr:uid="{7529D396-F3F7-49AA-878F-8E15DCA0F746}"/>
    <cellStyle name="Normal 31 3 3 2" xfId="30861" xr:uid="{3515E6F1-50B1-436A-9DF6-B2B14F434316}"/>
    <cellStyle name="Normal 31 3 3 3" xfId="30862" xr:uid="{007C6643-08C3-4BD3-AF1E-1FEDD77C0CDA}"/>
    <cellStyle name="Normal 31 4" xfId="30863" xr:uid="{F9A41E28-ABB3-4A51-97A0-2A73F24C94EC}"/>
    <cellStyle name="Normal 31 4 2" xfId="30864" xr:uid="{E4A1AFAD-4EBC-4BA7-82C3-EAAFBA647FF3}"/>
    <cellStyle name="Normal 31 4 3" xfId="30865" xr:uid="{B92EF5F9-21C9-4490-BA45-F4E9EF839D57}"/>
    <cellStyle name="Normal 31 5" xfId="30866" xr:uid="{BE758532-17E6-4691-8DCC-F4977AE7D200}"/>
    <cellStyle name="Normal 31 5 2" xfId="30867" xr:uid="{73E4B330-A8CA-476A-B7BC-B0BCFBEA92E0}"/>
    <cellStyle name="Normal 31 6" xfId="30868" xr:uid="{9EFF2A49-60D4-4252-9C81-BBA5520843AA}"/>
    <cellStyle name="Normal 31 6 2" xfId="30869" xr:uid="{90F42512-50B3-4CFE-AC35-E267385926DB}"/>
    <cellStyle name="Normal 31 7" xfId="30870" xr:uid="{E55307FB-C500-4816-906B-B835CBE29C11}"/>
    <cellStyle name="Normal 31 8" xfId="30871" xr:uid="{58BC56E3-D09D-447B-BE36-3797514235CB}"/>
    <cellStyle name="Normal 32" xfId="30872" xr:uid="{58597DDB-A9DA-431A-8D59-2C4E67781476}"/>
    <cellStyle name="Normal 32 2" xfId="30873" xr:uid="{47EF7084-EBB9-4A2C-95F4-FD7675742098}"/>
    <cellStyle name="Normal 32 2 2" xfId="30874" xr:uid="{49BF59EC-73FC-43A7-8EC0-4730E49C87B0}"/>
    <cellStyle name="Normal 32 2 2 2" xfId="30875" xr:uid="{3484B959-7310-4759-B40F-095728853715}"/>
    <cellStyle name="Normal 32 2 2 2 2" xfId="30876" xr:uid="{E22F49CB-E72B-4947-BB47-127AF4476560}"/>
    <cellStyle name="Normal 32 2 2 2 3" xfId="30877" xr:uid="{86689521-77B8-4D4B-82F3-9614D18C9900}"/>
    <cellStyle name="Normal 32 2 3" xfId="30878" xr:uid="{2CBBE61F-1C2A-4AB0-9E36-E0917C9883B3}"/>
    <cellStyle name="Normal 32 2 3 2" xfId="30879" xr:uid="{0EC17D41-0ED2-44A7-9C61-E24FBB910733}"/>
    <cellStyle name="Normal 32 2 3 3" xfId="30880" xr:uid="{D791B5A8-241F-47DF-931A-1C6753B5BE14}"/>
    <cellStyle name="Normal 32 2 4" xfId="30881" xr:uid="{88B90A0E-E28A-48F6-8805-82D2AC280CC4}"/>
    <cellStyle name="Normal 32 2 4 2" xfId="30882" xr:uid="{EC3423CE-D53E-41ED-80A9-F38F9A257E53}"/>
    <cellStyle name="Normal 32 2 4 3" xfId="30883" xr:uid="{8E1BF1D9-C78C-4A8C-A75B-F21C2E698311}"/>
    <cellStyle name="Normal 32 2 5" xfId="30884" xr:uid="{70CDB622-2A4D-495A-A137-BE464F1C9D41}"/>
    <cellStyle name="Normal 32 2 5 2" xfId="30885" xr:uid="{E5AA514B-49BF-48F5-94FB-1D8450761586}"/>
    <cellStyle name="Normal 32 2 5 3" xfId="30886" xr:uid="{966FF0E4-9EE0-46D3-B1E7-5C388D183AA5}"/>
    <cellStyle name="Normal 32 2 6" xfId="30887" xr:uid="{A59A2F03-0855-4BEF-A250-9CE34B537D2D}"/>
    <cellStyle name="Normal 32 3" xfId="30888" xr:uid="{60C05269-9A9B-47EE-BB51-2E6965023A1F}"/>
    <cellStyle name="Normal 32 3 2" xfId="30889" xr:uid="{FE4FDC8F-F18A-4C61-A343-3D42456A4593}"/>
    <cellStyle name="Normal 32 3 2 2" xfId="30890" xr:uid="{483E23DE-DE6A-4DFC-827D-81B1C0B3828D}"/>
    <cellStyle name="Normal 32 3 2 3" xfId="30891" xr:uid="{0B25339D-E508-4682-89D7-6287401D6BF0}"/>
    <cellStyle name="Normal 32 3 3" xfId="30892" xr:uid="{626E344C-619E-46B7-B5CD-4D73D6E801FA}"/>
    <cellStyle name="Normal 32 3 3 2" xfId="30893" xr:uid="{AB460714-1781-4300-9908-7C64DDE347DA}"/>
    <cellStyle name="Normal 32 3 3 3" xfId="30894" xr:uid="{FA9E0FCD-DD15-44C8-85B3-015003C39EF3}"/>
    <cellStyle name="Normal 32 4" xfId="30895" xr:uid="{0200EBCC-D587-473B-A9F6-AB188B7AD66A}"/>
    <cellStyle name="Normal 32 4 2" xfId="30896" xr:uid="{2295DB6C-EB28-4CD5-80AF-703C3B40B5FF}"/>
    <cellStyle name="Normal 32 4 3" xfId="30897" xr:uid="{DA7DF39F-773E-49AF-91F6-55907D2FDA26}"/>
    <cellStyle name="Normal 32 5" xfId="30898" xr:uid="{8214483C-90A1-4911-9003-2D7C726B7772}"/>
    <cellStyle name="Normal 32 5 2" xfId="30899" xr:uid="{E91EAEE4-7B70-4C99-9E6E-2BF89204C446}"/>
    <cellStyle name="Normal 32 6" xfId="30900" xr:uid="{148635BE-1250-496C-8416-BF123CD72506}"/>
    <cellStyle name="Normal 32 6 2" xfId="30901" xr:uid="{179E916A-7293-4C4F-9AE0-D7E4FBB7EDDA}"/>
    <cellStyle name="Normal 32 7" xfId="30902" xr:uid="{0EA5D3C9-260A-4433-974C-9E837E554143}"/>
    <cellStyle name="Normal 32 8" xfId="30903" xr:uid="{00340D15-C58C-4C53-A2AE-DCD545A2D724}"/>
    <cellStyle name="Normal 33" xfId="30904" xr:uid="{30EEF290-6DD0-4910-BA51-C84B558D5CA3}"/>
    <cellStyle name="Normal 33 2" xfId="30905" xr:uid="{77D9CD40-14C2-4E22-BA7F-70D590F8D633}"/>
    <cellStyle name="Normal 33 2 2" xfId="30906" xr:uid="{7E0F9050-FC78-4EAB-8FE9-DED81D6C588C}"/>
    <cellStyle name="Normal 33 2 2 2" xfId="30907" xr:uid="{9196C5CF-5FB5-4460-8153-8C9BE3619CD7}"/>
    <cellStyle name="Normal 33 2 2 2 2" xfId="30908" xr:uid="{86AB0247-A1CA-460A-A176-372F3BEF0AAE}"/>
    <cellStyle name="Normal 33 2 2 2 3" xfId="30909" xr:uid="{5078AE5C-A21D-4349-AF9A-A5B528203678}"/>
    <cellStyle name="Normal 33 2 3" xfId="30910" xr:uid="{5B582E53-EC36-4884-AE5A-0D1CDEA8E77B}"/>
    <cellStyle name="Normal 33 2 3 2" xfId="30911" xr:uid="{2B1FC5F2-2920-4DCD-A57D-0FE45B2445B5}"/>
    <cellStyle name="Normal 33 2 3 3" xfId="30912" xr:uid="{F5B36AD0-5767-4406-8B5E-2AE74EAA876B}"/>
    <cellStyle name="Normal 33 2 4" xfId="30913" xr:uid="{8D91DF56-A242-450F-814D-4C62821C3878}"/>
    <cellStyle name="Normal 33 2 4 2" xfId="30914" xr:uid="{7001BED3-0CE6-4BF0-9734-2D53D48CF01F}"/>
    <cellStyle name="Normal 33 2 4 3" xfId="30915" xr:uid="{43CB6AA5-3A42-43B8-BD6E-D018CB5C3B42}"/>
    <cellStyle name="Normal 33 2 5" xfId="30916" xr:uid="{8688DF91-F18D-4C3B-B91D-B0DFBF44B090}"/>
    <cellStyle name="Normal 33 2 5 2" xfId="30917" xr:uid="{687AE6F8-014D-46CA-B050-7DAB290364F1}"/>
    <cellStyle name="Normal 33 2 6" xfId="30918" xr:uid="{4F2C3388-536A-4903-AFF8-9D7BF949F401}"/>
    <cellStyle name="Normal 33 2 6 2" xfId="30919" xr:uid="{0CDEC4A5-110B-406E-8E75-ED341A6AFD89}"/>
    <cellStyle name="Normal 33 2 6 3" xfId="30920" xr:uid="{3A6A68FC-9709-4BF4-83EA-BBE33C712FA9}"/>
    <cellStyle name="Normal 33 2 7" xfId="30921" xr:uid="{7B932817-E6E0-4A93-B804-4731BB95C14C}"/>
    <cellStyle name="Normal 33 3" xfId="30922" xr:uid="{57337DA1-E706-43F4-8DFC-97B045D23E03}"/>
    <cellStyle name="Normal 33 3 2" xfId="30923" xr:uid="{9A3D8002-8792-4428-A36B-C067C04DA19D}"/>
    <cellStyle name="Normal 33 3 2 2" xfId="30924" xr:uid="{83C7157D-BB05-4FD4-8B99-A8D9F811D8E6}"/>
    <cellStyle name="Normal 33 3 2 3" xfId="30925" xr:uid="{53ABBEA2-B592-48BC-9BDA-2F8C9EE76BC2}"/>
    <cellStyle name="Normal 33 3 3" xfId="30926" xr:uid="{4A796F02-EB44-4642-8446-BBE802E11515}"/>
    <cellStyle name="Normal 33 3 3 2" xfId="30927" xr:uid="{2583826A-22E9-4448-BD70-D591F03534F4}"/>
    <cellStyle name="Normal 33 3 3 3" xfId="30928" xr:uid="{77D9B133-026A-4C66-A671-4744678DECDC}"/>
    <cellStyle name="Normal 33 4" xfId="30929" xr:uid="{06D76B0A-3E74-4CD5-8E58-179A498DB917}"/>
    <cellStyle name="Normal 33 4 2" xfId="30930" xr:uid="{FB33F0AE-6940-48E8-8804-1747DBC13537}"/>
    <cellStyle name="Normal 33 4 3" xfId="30931" xr:uid="{05CB9811-AE6B-42F7-83F8-7F434F1A91C3}"/>
    <cellStyle name="Normal 33 5" xfId="30932" xr:uid="{A33C1405-A154-4C5A-A135-6BABB22EB841}"/>
    <cellStyle name="Normal 33 5 2" xfId="30933" xr:uid="{CC22A518-5D13-43A8-B830-F12F6CA12655}"/>
    <cellStyle name="Normal 33 6" xfId="30934" xr:uid="{69F9DB9D-DA49-4369-BBAD-73923FC4CBCB}"/>
    <cellStyle name="Normal 33 6 2" xfId="30935" xr:uid="{2E29743F-4CE1-4AB9-AE14-7051928056B3}"/>
    <cellStyle name="Normal 33 7" xfId="30936" xr:uid="{88C80A10-0675-4BB1-A4CF-62F08A8B005D}"/>
    <cellStyle name="Normal 33 8" xfId="30937" xr:uid="{B960C9E1-EA47-48A0-9372-66374A5C0B4D}"/>
    <cellStyle name="Normal 34" xfId="30938" xr:uid="{31557BC2-E8A3-418C-B635-4D3D9DF87D75}"/>
    <cellStyle name="Normal 34 2" xfId="30939" xr:uid="{1D7448C4-1847-4B96-82A5-D29E4CCE4543}"/>
    <cellStyle name="Normal 34 2 2" xfId="30940" xr:uid="{112256D6-3034-409F-9EA0-C8A135E744DB}"/>
    <cellStyle name="Normal 34 2 2 2" xfId="30941" xr:uid="{7C618429-A1CD-4053-9506-90F0C40EADD0}"/>
    <cellStyle name="Normal 34 2 2 2 2" xfId="30942" xr:uid="{E3DBAF0D-4647-4806-8D1C-42EB35EBCDB0}"/>
    <cellStyle name="Normal 34 2 2 2 3" xfId="30943" xr:uid="{222A5082-CA13-4E16-9674-CC62841ADEA7}"/>
    <cellStyle name="Normal 34 2 3" xfId="30944" xr:uid="{8E90C79C-3F78-416D-8ADF-535CD0F7CCC4}"/>
    <cellStyle name="Normal 34 2 3 2" xfId="30945" xr:uid="{43935501-31F0-4021-8CB5-47009EDFC0FE}"/>
    <cellStyle name="Normal 34 2 3 3" xfId="30946" xr:uid="{9AB8CF1E-7FB7-4FDF-A38E-F77C47F276D9}"/>
    <cellStyle name="Normal 34 2 4" xfId="30947" xr:uid="{5F81FBC3-B383-4B27-BAF0-6394252AC709}"/>
    <cellStyle name="Normal 34 2 4 2" xfId="30948" xr:uid="{CC641713-8EF6-481E-90C1-9445142B7C86}"/>
    <cellStyle name="Normal 34 2 4 3" xfId="30949" xr:uid="{CD5515F3-C857-4F8D-A428-E70025CDD066}"/>
    <cellStyle name="Normal 34 2 5" xfId="30950" xr:uid="{9E0FA368-C680-4603-AEB5-6A5B26343706}"/>
    <cellStyle name="Normal 34 2 5 2" xfId="30951" xr:uid="{06802C76-CF75-4399-8232-F59A18B336AD}"/>
    <cellStyle name="Normal 34 2 6" xfId="30952" xr:uid="{805B8971-41D3-4397-88D9-0B9AF6A30CB6}"/>
    <cellStyle name="Normal 34 2 6 2" xfId="30953" xr:uid="{A93C62C1-0717-4A26-AAF0-7282D0D25E19}"/>
    <cellStyle name="Normal 34 2 6 3" xfId="30954" xr:uid="{DA85E812-5FF8-4A01-BDFC-13FB2E763E6B}"/>
    <cellStyle name="Normal 34 2 7" xfId="30955" xr:uid="{8ADCE8D8-0C68-400E-9E9D-CD7C71934986}"/>
    <cellStyle name="Normal 34 3" xfId="30956" xr:uid="{4B70105F-5FAB-4AA8-94A6-80F5E57A71E4}"/>
    <cellStyle name="Normal 34 3 2" xfId="30957" xr:uid="{3A1DC440-A697-490C-BF06-782F7EC00413}"/>
    <cellStyle name="Normal 34 3 2 2" xfId="30958" xr:uid="{A296D736-1BD8-41B6-A8C2-ACCC7F498D2E}"/>
    <cellStyle name="Normal 34 3 2 3" xfId="30959" xr:uid="{9B6511A7-17DA-4B44-89FA-21B061C0F1D1}"/>
    <cellStyle name="Normal 34 3 3" xfId="30960" xr:uid="{1A55DE04-4B78-4FA3-BA92-76710A20E155}"/>
    <cellStyle name="Normal 34 3 3 2" xfId="30961" xr:uid="{4DA358D4-47AC-4E44-9BDA-5A315EBC8C85}"/>
    <cellStyle name="Normal 34 3 3 3" xfId="30962" xr:uid="{D2FF9128-B022-4EE3-897D-FAB04DC6D5B0}"/>
    <cellStyle name="Normal 34 4" xfId="30963" xr:uid="{F752B098-B6D0-44C9-ACCC-C6C23889CCDD}"/>
    <cellStyle name="Normal 34 4 2" xfId="30964" xr:uid="{F2C6C350-7313-4E63-ACF7-DD785FB6493E}"/>
    <cellStyle name="Normal 34 4 3" xfId="30965" xr:uid="{680AF688-7217-4378-8BA1-4FFF47848CAB}"/>
    <cellStyle name="Normal 34 5" xfId="30966" xr:uid="{EBC165D3-EABC-4429-9BB2-7CAEFEA73B67}"/>
    <cellStyle name="Normal 34 5 2" xfId="30967" xr:uid="{998CB539-45DC-45C5-A91C-4AF1F756CC4F}"/>
    <cellStyle name="Normal 34 6" xfId="30968" xr:uid="{882B476B-5477-427E-B43C-172E346AF307}"/>
    <cellStyle name="Normal 34 6 2" xfId="30969" xr:uid="{58445E82-3E5E-4096-9201-1048DE466AC2}"/>
    <cellStyle name="Normal 34 7" xfId="30970" xr:uid="{B2FC7FF2-C78B-4F7B-929A-5C74FD806697}"/>
    <cellStyle name="Normal 34 8" xfId="30971" xr:uid="{2427923F-F70B-4D8E-8A1D-53F1665F9F4E}"/>
    <cellStyle name="Normal 35" xfId="30972" xr:uid="{2EB7456D-6B20-48ED-B857-D39B0DE1BCA4}"/>
    <cellStyle name="Normal 35 2" xfId="30973" xr:uid="{FC774418-97C8-48B6-A3E6-797AB5EB76C7}"/>
    <cellStyle name="Normal 35 2 2" xfId="30974" xr:uid="{C68BAE80-720B-493D-AFE2-2B9BBF85B04E}"/>
    <cellStyle name="Normal 35 2 2 2" xfId="30975" xr:uid="{95E3BE9F-01A2-4BD0-B201-5FD64AFDC80A}"/>
    <cellStyle name="Normal 35 2 2 2 2" xfId="30976" xr:uid="{09300049-D38E-4327-861A-1BCB87F5F8F7}"/>
    <cellStyle name="Normal 35 2 2 2 3" xfId="30977" xr:uid="{313A0E19-A7BF-4BB0-9F0F-A84DAE7E2350}"/>
    <cellStyle name="Normal 35 2 3" xfId="30978" xr:uid="{275BF295-6BF1-45CE-A6A2-C7B67FE571D7}"/>
    <cellStyle name="Normal 35 2 3 2" xfId="30979" xr:uid="{8DA716BE-7E08-44AD-B49B-9DE9139DB7EF}"/>
    <cellStyle name="Normal 35 2 3 3" xfId="30980" xr:uid="{603DD643-22F6-4C2D-94C9-76FC1CB98D0F}"/>
    <cellStyle name="Normal 35 2 4" xfId="30981" xr:uid="{D7D137D8-3F31-48FB-A9FE-D3E450D50D26}"/>
    <cellStyle name="Normal 35 2 4 2" xfId="30982" xr:uid="{BF66962A-F422-4AAB-A338-2514589DFC53}"/>
    <cellStyle name="Normal 35 2 4 3" xfId="30983" xr:uid="{49F2C20A-2B79-485B-B0DD-7E62724EDC24}"/>
    <cellStyle name="Normal 35 2 5" xfId="30984" xr:uid="{5CB704C1-DCE4-4B15-A82A-36F308755E24}"/>
    <cellStyle name="Normal 35 2 5 2" xfId="30985" xr:uid="{0349AAE9-1D5C-4C6A-98AF-13FF90872A1A}"/>
    <cellStyle name="Normal 35 2 6" xfId="30986" xr:uid="{D94B433C-BC49-439F-9BA4-0C3DA402D998}"/>
    <cellStyle name="Normal 35 2 6 2" xfId="30987" xr:uid="{633C1CE7-57F6-4F78-86AA-2F1955C0F016}"/>
    <cellStyle name="Normal 35 2 6 3" xfId="30988" xr:uid="{947E95FB-19D6-4AA4-B771-975907F4B3DD}"/>
    <cellStyle name="Normal 35 2 7" xfId="30989" xr:uid="{B81C7DC6-E992-4257-98DA-554B3B39CD80}"/>
    <cellStyle name="Normal 35 3" xfId="30990" xr:uid="{DDBBA768-852E-4140-9878-D58909B6B6CE}"/>
    <cellStyle name="Normal 35 3 2" xfId="30991" xr:uid="{083926C0-AC23-46C2-9829-9F25BBCAE341}"/>
    <cellStyle name="Normal 35 3 2 2" xfId="30992" xr:uid="{AA402CA9-7F8D-4E1F-903F-8871CEB26E7E}"/>
    <cellStyle name="Normal 35 3 2 3" xfId="30993" xr:uid="{A776D20E-B556-49C8-B4A8-045A113CF087}"/>
    <cellStyle name="Normal 35 3 3" xfId="30994" xr:uid="{EA8220D3-9A2F-4926-A164-D9E6C3106B45}"/>
    <cellStyle name="Normal 35 3 3 2" xfId="30995" xr:uid="{7162A030-2F81-4C5C-B680-50EB2EBB35AA}"/>
    <cellStyle name="Normal 35 3 3 3" xfId="30996" xr:uid="{BD86EDE8-F71C-403B-BFBE-FA163F5D6B92}"/>
    <cellStyle name="Normal 35 4" xfId="30997" xr:uid="{E14F1BAE-4D58-4EF1-840B-3A1EBEE0A453}"/>
    <cellStyle name="Normal 35 4 2" xfId="30998" xr:uid="{165A75D2-C676-4C16-9A3A-BE444A34F55E}"/>
    <cellStyle name="Normal 35 4 3" xfId="30999" xr:uid="{30AF6DFB-36F3-46C5-8E4A-22619BF2B61C}"/>
    <cellStyle name="Normal 35 5" xfId="31000" xr:uid="{69CE5616-5D5E-4E9B-8A99-09BD6F841558}"/>
    <cellStyle name="Normal 35 5 2" xfId="31001" xr:uid="{6347F76A-4D6A-4F85-A091-38DD8D5EF080}"/>
    <cellStyle name="Normal 35 6" xfId="31002" xr:uid="{7838C1AB-B8E0-4ADC-95BA-4A9D93276AD0}"/>
    <cellStyle name="Normal 35 6 2" xfId="31003" xr:uid="{24ABD4B4-ECC1-4806-8493-75C5078CB122}"/>
    <cellStyle name="Normal 35 7" xfId="31004" xr:uid="{53002950-F9B0-488D-87B7-782032547049}"/>
    <cellStyle name="Normal 35 8" xfId="31005" xr:uid="{78B19398-D384-4310-8949-900A27429D38}"/>
    <cellStyle name="Normal 36" xfId="31006" xr:uid="{8F52CAC8-D4B5-4BF3-ADBB-B3D38BFF78F2}"/>
    <cellStyle name="Normal 36 2" xfId="31007" xr:uid="{2CCC1AAA-496B-4172-966B-878539450A1F}"/>
    <cellStyle name="Normal 36 2 2" xfId="31008" xr:uid="{D85C2892-9162-4FAB-B490-6FE287B47292}"/>
    <cellStyle name="Normal 36 2 2 2" xfId="31009" xr:uid="{A2751E6B-316E-4F82-BB5A-1517E9EA7DCF}"/>
    <cellStyle name="Normal 36 2 2 2 2" xfId="31010" xr:uid="{B926A8EF-F40B-470B-A2C7-55677268F2F9}"/>
    <cellStyle name="Normal 36 2 2 2 3" xfId="31011" xr:uid="{A4908BEB-16A8-4CE4-BAD5-49AEA391DDF3}"/>
    <cellStyle name="Normal 36 2 3" xfId="31012" xr:uid="{7FC175CA-A5C8-4E5D-9D2F-AF170AA12B85}"/>
    <cellStyle name="Normal 36 2 3 2" xfId="31013" xr:uid="{0DF4063C-AB24-4CF7-B8EA-AA5F14DCEA1D}"/>
    <cellStyle name="Normal 36 2 3 3" xfId="31014" xr:uid="{80E7E1F7-57EC-4223-AE22-BCB6E0E50568}"/>
    <cellStyle name="Normal 36 2 4" xfId="31015" xr:uid="{EA95AA7F-51CA-4944-B25E-F4C0E211DC12}"/>
    <cellStyle name="Normal 36 2 4 2" xfId="31016" xr:uid="{EFD819CF-07EC-47C4-8400-0A75A758E493}"/>
    <cellStyle name="Normal 36 2 4 3" xfId="31017" xr:uid="{81959CD6-A8A6-4D69-8290-DC63BE823088}"/>
    <cellStyle name="Normal 36 2 5" xfId="31018" xr:uid="{D7A53844-FEB3-45FD-96A6-6F0B17C6358B}"/>
    <cellStyle name="Normal 36 2 5 2" xfId="31019" xr:uid="{A930841E-7024-4F40-B356-296F20117962}"/>
    <cellStyle name="Normal 36 2 6" xfId="31020" xr:uid="{3DE53BB3-E5C2-4805-8A88-F70767CBC67A}"/>
    <cellStyle name="Normal 36 2 6 2" xfId="31021" xr:uid="{41AC5041-ECB2-40C9-80CF-2EFEEFC1F98B}"/>
    <cellStyle name="Normal 36 2 6 3" xfId="31022" xr:uid="{430822E7-80F0-41D0-82D5-29278FD52FA3}"/>
    <cellStyle name="Normal 36 2 7" xfId="31023" xr:uid="{AF5166CC-A7CE-4FCA-9AA0-0F545F6ECC30}"/>
    <cellStyle name="Normal 36 3" xfId="31024" xr:uid="{AC40E33F-25FC-45D6-8172-B4C2BBEF7DD1}"/>
    <cellStyle name="Normal 36 3 2" xfId="31025" xr:uid="{3DEF4377-06E7-4455-8698-9B4F4FFFE3DB}"/>
    <cellStyle name="Normal 36 3 2 2" xfId="31026" xr:uid="{CD6FD8F0-AF3E-41F5-AF39-B5BE755C69FD}"/>
    <cellStyle name="Normal 36 3 2 3" xfId="31027" xr:uid="{23E87AE4-D07E-48FC-97A7-AF2D51400299}"/>
    <cellStyle name="Normal 36 3 3" xfId="31028" xr:uid="{CF037F3C-E3E5-4B6A-8C27-6E15EDD39F41}"/>
    <cellStyle name="Normal 36 3 3 2" xfId="31029" xr:uid="{B3FB3CCE-C383-4A7A-B18B-9AE3A6E57FD4}"/>
    <cellStyle name="Normal 36 3 3 3" xfId="31030" xr:uid="{1CCED550-DEA2-47B2-B3A8-C32D857F53B0}"/>
    <cellStyle name="Normal 36 4" xfId="31031" xr:uid="{74B9741D-7719-4C26-8A63-0CFF499A2FB9}"/>
    <cellStyle name="Normal 36 4 2" xfId="31032" xr:uid="{C7970E68-DB0B-475D-B51D-3A7B3C70161E}"/>
    <cellStyle name="Normal 36 4 3" xfId="31033" xr:uid="{3894675C-2836-4348-83E7-831CC38A9F0E}"/>
    <cellStyle name="Normal 36 5" xfId="31034" xr:uid="{CAE8D3CA-46BF-47AA-96E0-44C47F93D6C3}"/>
    <cellStyle name="Normal 36 5 2" xfId="31035" xr:uid="{FA7C0F4E-60B7-4BB1-A587-6609D556138E}"/>
    <cellStyle name="Normal 36 6" xfId="31036" xr:uid="{5475918F-902A-482B-9E4A-5011288B1AF6}"/>
    <cellStyle name="Normal 36 6 2" xfId="31037" xr:uid="{91B80862-3F63-4660-A06D-D756AC3E15E0}"/>
    <cellStyle name="Normal 36 7" xfId="31038" xr:uid="{E3CC7C50-9082-469A-B786-72D1A3472BC5}"/>
    <cellStyle name="Normal 36 8" xfId="31039" xr:uid="{BA808D3A-BC38-4C1F-9316-DE0273A1F1AF}"/>
    <cellStyle name="Normal 37" xfId="31040" xr:uid="{22CB4BF3-EEE2-4A4E-9CE2-34F2C2154CF3}"/>
    <cellStyle name="Normal 37 2" xfId="31041" xr:uid="{242353B4-D332-4B49-89BB-33D99EC283EE}"/>
    <cellStyle name="Normal 37 2 2" xfId="31042" xr:uid="{9F35AF50-81CD-4392-8A31-6E84C6216C21}"/>
    <cellStyle name="Normal 37 2 2 2" xfId="31043" xr:uid="{003C503C-EC8E-4827-9346-0F6509A3571E}"/>
    <cellStyle name="Normal 37 2 2 2 2" xfId="31044" xr:uid="{5C7C824D-DBFE-4EEE-BFC9-767982B3C78B}"/>
    <cellStyle name="Normal 37 2 2 2 3" xfId="31045" xr:uid="{2A48BA8E-9A2A-4DE2-9CBC-F640DDDC3B76}"/>
    <cellStyle name="Normal 37 2 3" xfId="31046" xr:uid="{71C1F0DF-F6DE-4D74-A5C6-8A028B2CC868}"/>
    <cellStyle name="Normal 37 2 3 2" xfId="31047" xr:uid="{AE7EF5CD-F0F3-4491-B905-ADC1DA7F216D}"/>
    <cellStyle name="Normal 37 2 3 3" xfId="31048" xr:uid="{F7311C5E-4FC5-482D-BF2D-DDFEB04088DD}"/>
    <cellStyle name="Normal 37 2 4" xfId="31049" xr:uid="{2A19834C-F67E-4990-A47B-69F7351FFB09}"/>
    <cellStyle name="Normal 37 2 4 2" xfId="31050" xr:uid="{289E2860-6E4E-4C4B-882D-5FACDA0459D9}"/>
    <cellStyle name="Normal 37 2 4 3" xfId="31051" xr:uid="{1D414CC3-F8A2-425C-A090-F068EB88F727}"/>
    <cellStyle name="Normal 37 2 5" xfId="31052" xr:uid="{84273558-2AD8-45D8-BB0F-55A6CA12540B}"/>
    <cellStyle name="Normal 37 2 5 2" xfId="31053" xr:uid="{F5290C3A-24EF-4C40-855B-626BB1A7962A}"/>
    <cellStyle name="Normal 37 2 6" xfId="31054" xr:uid="{4DFB7F9E-D74E-4E7F-8688-ADA0A6AF7914}"/>
    <cellStyle name="Normal 37 2 6 2" xfId="31055" xr:uid="{92A56D27-A519-4822-8ACA-4EE98F3E2496}"/>
    <cellStyle name="Normal 37 2 6 3" xfId="31056" xr:uid="{6CAD62A3-2B4C-48D6-A7CE-51F41BD7AAB3}"/>
    <cellStyle name="Normal 37 2 7" xfId="31057" xr:uid="{23A52862-46B0-484E-B5BE-03347C33EA1C}"/>
    <cellStyle name="Normal 37 3" xfId="31058" xr:uid="{9B92142C-DB45-4B4B-9CCE-9310B6A8320C}"/>
    <cellStyle name="Normal 37 3 2" xfId="31059" xr:uid="{926DAAD7-9DA1-4EFF-8F15-C35416BE62DD}"/>
    <cellStyle name="Normal 37 3 2 2" xfId="31060" xr:uid="{F385BAD8-D00A-4D78-8AB9-07000C63B56F}"/>
    <cellStyle name="Normal 37 3 2 3" xfId="31061" xr:uid="{3E920EA6-5F8B-4F07-A218-872565292CBB}"/>
    <cellStyle name="Normal 37 3 3" xfId="31062" xr:uid="{28156AE0-2B7A-41F3-BE42-CDFE945E91D8}"/>
    <cellStyle name="Normal 37 3 3 2" xfId="31063" xr:uid="{BC4836FC-974D-468E-BDFD-43E3D2ABCA53}"/>
    <cellStyle name="Normal 37 3 3 3" xfId="31064" xr:uid="{B085CE59-D9AB-479B-A7FD-543BB678FE7E}"/>
    <cellStyle name="Normal 37 4" xfId="31065" xr:uid="{834BB3CE-67A6-409D-AF78-32A8C5C4CF40}"/>
    <cellStyle name="Normal 37 4 2" xfId="31066" xr:uid="{190DDD09-D8BF-41E4-8C45-F1FA08315A80}"/>
    <cellStyle name="Normal 37 4 3" xfId="31067" xr:uid="{CE5A65EE-C87E-4276-84E7-3E7F7811400B}"/>
    <cellStyle name="Normal 37 5" xfId="31068" xr:uid="{79FA9EEA-1D91-4473-8BF1-9B302004139A}"/>
    <cellStyle name="Normal 37 5 2" xfId="31069" xr:uid="{F1C60C2A-7546-494B-95BB-4F2CF9A8E9DC}"/>
    <cellStyle name="Normal 37 6" xfId="31070" xr:uid="{0073192C-4F74-49F6-B6FB-D64ACDF1688C}"/>
    <cellStyle name="Normal 37 6 2" xfId="31071" xr:uid="{74BB4A4C-A8A1-469B-9A11-E0B49E8271A1}"/>
    <cellStyle name="Normal 37 7" xfId="31072" xr:uid="{7642F4A4-6917-48A8-9FC5-0381AA746459}"/>
    <cellStyle name="Normal 37 8" xfId="31073" xr:uid="{1771843F-E8F6-4636-A808-6CCDABA9F5D5}"/>
    <cellStyle name="Normal 38" xfId="31074" xr:uid="{33F80054-B888-4C14-8678-142A1108D3C7}"/>
    <cellStyle name="Normal 38 2" xfId="31075" xr:uid="{F7217F6B-B914-48B0-AFA1-B5F7FF3B8063}"/>
    <cellStyle name="Normal 38 2 2" xfId="31076" xr:uid="{FA59E4A2-80BA-4B7B-B66F-4403BE25D5A6}"/>
    <cellStyle name="Normal 38 2 2 2" xfId="31077" xr:uid="{83C75224-5DE5-4ADA-9D98-C284113A4278}"/>
    <cellStyle name="Normal 38 2 2 2 2" xfId="31078" xr:uid="{5D497CB1-AB46-403F-B5A0-EA863EDAC0F3}"/>
    <cellStyle name="Normal 38 2 2 2 3" xfId="31079" xr:uid="{C7031A23-3B76-43E7-81BC-614F3BA177B5}"/>
    <cellStyle name="Normal 38 2 3" xfId="31080" xr:uid="{9F91FCA5-FA87-4CA2-9900-4B6E2B9F7758}"/>
    <cellStyle name="Normal 38 2 3 2" xfId="31081" xr:uid="{500473BF-022C-466F-ACC7-38C6B48253A7}"/>
    <cellStyle name="Normal 38 2 3 3" xfId="31082" xr:uid="{B59C3FF5-9C6B-485A-9F64-A09DD55CE118}"/>
    <cellStyle name="Normal 38 2 4" xfId="31083" xr:uid="{8E1F8124-C980-4CB3-813F-D6D3C4244EE4}"/>
    <cellStyle name="Normal 38 2 4 2" xfId="31084" xr:uid="{9145AF96-CB9E-4AC7-8BEF-777FDC575BF0}"/>
    <cellStyle name="Normal 38 2 4 3" xfId="31085" xr:uid="{24AD7107-A832-481D-B73D-61F5E321491B}"/>
    <cellStyle name="Normal 38 2 5" xfId="31086" xr:uid="{14094EBD-CAF1-4B5F-ACEB-D0D22BD98E50}"/>
    <cellStyle name="Normal 38 2 5 2" xfId="31087" xr:uid="{7F0968AD-3306-470D-97E8-D84B113FDF9F}"/>
    <cellStyle name="Normal 38 2 6" xfId="31088" xr:uid="{DFA3B5F3-BA3C-4C22-AE74-CE7FD4F47DCF}"/>
    <cellStyle name="Normal 38 2 6 2" xfId="31089" xr:uid="{4F74ADD8-26DB-4EB2-B9B5-C4BC639110AE}"/>
    <cellStyle name="Normal 38 2 6 3" xfId="31090" xr:uid="{C6892575-707F-4EC4-9BB3-96B9B709EF81}"/>
    <cellStyle name="Normal 38 2 7" xfId="31091" xr:uid="{171DAD56-EE21-43A1-851B-63F2BA641EBC}"/>
    <cellStyle name="Normal 38 3" xfId="31092" xr:uid="{A9D0109F-06EB-42D3-ACA8-CF3241E927ED}"/>
    <cellStyle name="Normal 38 3 2" xfId="31093" xr:uid="{49CFABB6-7695-490B-94B6-71CA38F38CA0}"/>
    <cellStyle name="Normal 38 3 2 2" xfId="31094" xr:uid="{12B57DA9-DF9C-47DB-BDB6-49FEC66FB09C}"/>
    <cellStyle name="Normal 38 3 2 3" xfId="31095" xr:uid="{A24954DE-0D93-440E-A970-86F531A01E1A}"/>
    <cellStyle name="Normal 38 3 3" xfId="31096" xr:uid="{F2882F2E-DEAA-44BA-BB27-DAB8F29B537D}"/>
    <cellStyle name="Normal 38 3 3 2" xfId="31097" xr:uid="{D295F883-C42F-4BCB-8D20-7B94010F44C8}"/>
    <cellStyle name="Normal 38 3 3 3" xfId="31098" xr:uid="{7C8F224D-856E-4F5F-AD1E-CE3FD362F3A4}"/>
    <cellStyle name="Normal 38 4" xfId="31099" xr:uid="{4B4F6F4C-1FAF-43F2-84FE-43821E622099}"/>
    <cellStyle name="Normal 38 4 2" xfId="31100" xr:uid="{C70098FD-DD81-4336-9DE9-37C23979D6BF}"/>
    <cellStyle name="Normal 38 4 3" xfId="31101" xr:uid="{68E629DF-C9D7-4194-BB0F-9A78E8D6A962}"/>
    <cellStyle name="Normal 38 5" xfId="31102" xr:uid="{26ABF749-94EF-41C6-B012-08882B2B2706}"/>
    <cellStyle name="Normal 38 5 2" xfId="31103" xr:uid="{B82B89D3-DD1C-445F-81BF-A0CA55140A8D}"/>
    <cellStyle name="Normal 38 6" xfId="31104" xr:uid="{2F4D4D66-B91D-4184-9246-2F84E7EEF938}"/>
    <cellStyle name="Normal 38 6 2" xfId="31105" xr:uid="{62C256B6-A904-4CAF-AD28-5FE5FC72A853}"/>
    <cellStyle name="Normal 38 7" xfId="31106" xr:uid="{6CC36D9B-68C6-4F0C-B6F2-E5FD69081928}"/>
    <cellStyle name="Normal 38 8" xfId="31107" xr:uid="{56893352-CCA0-4229-A8D2-5762BBD37946}"/>
    <cellStyle name="Normal 39" xfId="31108" xr:uid="{D4CE1ECC-A670-4D24-B5AB-90E65FE36409}"/>
    <cellStyle name="Normal 39 2" xfId="31109" xr:uid="{ED084868-71C7-4497-8AB2-F050DDE8676D}"/>
    <cellStyle name="Normal 39 2 2" xfId="31110" xr:uid="{CC82FD32-3646-447A-9114-1B71AB2BF53C}"/>
    <cellStyle name="Normal 39 2 2 2" xfId="31111" xr:uid="{70D86296-6D4E-45B1-A101-6AB2663058F6}"/>
    <cellStyle name="Normal 39 2 2 2 2" xfId="31112" xr:uid="{87529252-319F-454F-9599-86BE2FBD3F78}"/>
    <cellStyle name="Normal 39 2 2 2 3" xfId="31113" xr:uid="{4C7645E4-C067-48FA-827F-6B0A272BA5DF}"/>
    <cellStyle name="Normal 39 2 3" xfId="31114" xr:uid="{45486079-C139-4079-80F8-15837A8F290D}"/>
    <cellStyle name="Normal 39 2 3 2" xfId="31115" xr:uid="{54991D87-C5CF-468A-B660-8D5A3AB117DB}"/>
    <cellStyle name="Normal 39 2 3 3" xfId="31116" xr:uid="{16BEF852-98C1-4DC5-8AB4-AD2F430AAD58}"/>
    <cellStyle name="Normal 39 2 4" xfId="31117" xr:uid="{457AB4AD-3A09-49E3-B476-B2702D9914CC}"/>
    <cellStyle name="Normal 39 2 4 2" xfId="31118" xr:uid="{5B49A240-9407-4B12-94B8-4CBFC32EA20F}"/>
    <cellStyle name="Normal 39 2 4 3" xfId="31119" xr:uid="{EFB7B1F1-72FF-415F-92B0-6F8758C5DA2A}"/>
    <cellStyle name="Normal 39 2 5" xfId="31120" xr:uid="{61664DCE-0BB4-4440-AA06-1A10160771B4}"/>
    <cellStyle name="Normal 39 2 5 2" xfId="31121" xr:uid="{9895A09F-FE69-4598-9531-4C1B70A70117}"/>
    <cellStyle name="Normal 39 2 5 3" xfId="31122" xr:uid="{BB861B71-FDAE-48CF-8CE5-35844CD1D887}"/>
    <cellStyle name="Normal 39 2 6" xfId="31123" xr:uid="{E261C72E-8EB2-40E6-8254-CF448B9C6D57}"/>
    <cellStyle name="Normal 39 3" xfId="31124" xr:uid="{C4364CE7-356A-4286-AD9E-B5AA9491E511}"/>
    <cellStyle name="Normal 39 3 2" xfId="31125" xr:uid="{776E11D5-0F30-4421-A6C4-D72B2A5CBD30}"/>
    <cellStyle name="Normal 39 3 2 2" xfId="31126" xr:uid="{BAFC3F1D-9705-4440-9BF0-DF821F7FDBE0}"/>
    <cellStyle name="Normal 39 3 2 3" xfId="31127" xr:uid="{C5A6EEB4-4FAC-42B3-8DEC-18DA07A4390F}"/>
    <cellStyle name="Normal 39 3 3" xfId="31128" xr:uid="{C23AF5A6-9DB5-402A-855E-3AACFB950F4F}"/>
    <cellStyle name="Normal 39 3 3 2" xfId="31129" xr:uid="{AEFC2930-2952-4B3B-8D83-1EF78FF20059}"/>
    <cellStyle name="Normal 39 3 3 3" xfId="31130" xr:uid="{52923ECC-846C-4AC6-9E51-6FAD85AE1FF5}"/>
    <cellStyle name="Normal 39 4" xfId="31131" xr:uid="{B58CB286-068F-40F0-8AB4-F369D468F5FB}"/>
    <cellStyle name="Normal 39 4 2" xfId="31132" xr:uid="{32479428-4F86-453D-B59C-12BC3D96F653}"/>
    <cellStyle name="Normal 39 4 3" xfId="31133" xr:uid="{1FA73877-3202-4F15-8281-DF0AC06799FC}"/>
    <cellStyle name="Normal 39 5" xfId="31134" xr:uid="{027276AD-64B2-4B38-A10A-F3EECD292321}"/>
    <cellStyle name="Normal 39 5 2" xfId="31135" xr:uid="{AB482FA0-517F-4F02-B89E-6AC9A9E9D71E}"/>
    <cellStyle name="Normal 39 6" xfId="31136" xr:uid="{8BE62F6A-B99C-4CA5-92E6-D3502D04ADA0}"/>
    <cellStyle name="Normal 39 6 2" xfId="31137" xr:uid="{45937B1F-3727-46CF-96C6-D10A43A70EE1}"/>
    <cellStyle name="Normal 39 7" xfId="31138" xr:uid="{70A63822-9FCE-42B0-9749-B55F4E80E20B}"/>
    <cellStyle name="Normal 39 8" xfId="31139" xr:uid="{8CB15699-FED8-461E-A554-28C3C92B5D78}"/>
    <cellStyle name="Normal 4" xfId="31140" xr:uid="{EC48FFF0-842C-4CE3-BB26-D837809FE604}"/>
    <cellStyle name="Normal 4 10" xfId="31141" xr:uid="{4BAA27B4-ECD3-4CA6-9C80-AA5C4D203F4B}"/>
    <cellStyle name="Normal 4 10 2" xfId="31142" xr:uid="{DC2A64C8-6857-4C88-AC09-BA09BA006A80}"/>
    <cellStyle name="Normal 4 10 2 2" xfId="31143" xr:uid="{4BBBC57E-EA24-4409-B86C-A26487C957FE}"/>
    <cellStyle name="Normal 4 10 2 2 2" xfId="31144" xr:uid="{14744E4F-A1B2-4F97-BF27-04865381C09F}"/>
    <cellStyle name="Normal 4 10 2 2 3" xfId="31145" xr:uid="{E92DDDCA-A658-42BF-91AD-4C9BD9013C0F}"/>
    <cellStyle name="Normal 4 10 2 3" xfId="31146" xr:uid="{A036FBB4-0C1C-42E1-A909-BC389444BC4C}"/>
    <cellStyle name="Normal 4 10 2 4" xfId="31147" xr:uid="{D1BF07E9-9332-4A71-926C-B9B786C28ECA}"/>
    <cellStyle name="Normal 4 10 3" xfId="31148" xr:uid="{C1C183B9-7855-484F-93EC-B7E1D5812E5D}"/>
    <cellStyle name="Normal 4 10 3 2" xfId="31149" xr:uid="{45A3B90B-F1E6-42F5-890C-4D97BFE059F2}"/>
    <cellStyle name="Normal 4 10 3 2 2" xfId="31150" xr:uid="{310B9E50-66FB-47B4-B9BE-2CE0EDDDD423}"/>
    <cellStyle name="Normal 4 10 3 2 3" xfId="31151" xr:uid="{96C420B9-AAC0-4273-917B-864A96C6864A}"/>
    <cellStyle name="Normal 4 10 3 3" xfId="31152" xr:uid="{E6A279C3-0785-4853-B44E-0F1F805DEAC9}"/>
    <cellStyle name="Normal 4 10 3 4" xfId="31153" xr:uid="{CD683A02-C075-401B-9999-379C977A06A8}"/>
    <cellStyle name="Normal 4 10 4" xfId="31154" xr:uid="{F6D2CD96-E0C2-4E53-8878-DE6A04E19DE3}"/>
    <cellStyle name="Normal 4 10 4 2" xfId="31155" xr:uid="{454FBDD1-11E4-4A14-A9F8-74495E2B1F14}"/>
    <cellStyle name="Normal 4 10 4 3" xfId="31156" xr:uid="{CB251DD6-39FA-4BBA-8D19-DBCB36CFFB7B}"/>
    <cellStyle name="Normal 4 10 5" xfId="31157" xr:uid="{D8D1A137-DA79-4E9B-AE5E-A99B5187B654}"/>
    <cellStyle name="Normal 4 10 6" xfId="31158" xr:uid="{D03FC3FE-9A57-4BD4-9CC0-8B05C8D26FFA}"/>
    <cellStyle name="Normal 4 11" xfId="31159" xr:uid="{FD914493-658F-4472-B41D-27C74BF654BE}"/>
    <cellStyle name="Normal 4 11 2" xfId="31160" xr:uid="{4DFEBB00-B9F4-4031-84D5-F72A7688C8AE}"/>
    <cellStyle name="Normal 4 11 2 2" xfId="31161" xr:uid="{C7D88630-7D68-4EA0-ADC7-208532580905}"/>
    <cellStyle name="Normal 4 11 2 2 2" xfId="31162" xr:uid="{A021DA63-290A-4690-A3D4-D885F3628766}"/>
    <cellStyle name="Normal 4 11 2 2 3" xfId="31163" xr:uid="{48633524-5C2D-454B-9676-F9CCB62DD395}"/>
    <cellStyle name="Normal 4 11 2 3" xfId="31164" xr:uid="{07A726CB-2B86-4EDA-B6C1-3FFDADAB15B2}"/>
    <cellStyle name="Normal 4 11 2 4" xfId="31165" xr:uid="{12CF548C-C2CC-4B71-A598-973FF1251600}"/>
    <cellStyle name="Normal 4 11 3" xfId="31166" xr:uid="{3984823A-157D-4DDD-BF09-C6DDA3D2987E}"/>
    <cellStyle name="Normal 4 11 3 2" xfId="31167" xr:uid="{39290A05-0B6F-40B6-A9DC-E0E9ACAD910B}"/>
    <cellStyle name="Normal 4 11 3 2 2" xfId="31168" xr:uid="{BEF849B5-B407-453D-9364-8832FA7DAC58}"/>
    <cellStyle name="Normal 4 11 3 2 3" xfId="31169" xr:uid="{C5D90037-F474-494B-9B9F-E92DE21F0AB2}"/>
    <cellStyle name="Normal 4 11 3 3" xfId="31170" xr:uid="{ED6D8464-DF04-4F40-9D96-BDFB70976943}"/>
    <cellStyle name="Normal 4 11 3 4" xfId="31171" xr:uid="{880625FF-30E1-4E4F-8BE8-BDC983CBAC81}"/>
    <cellStyle name="Normal 4 11 4" xfId="31172" xr:uid="{BAB90D93-5F04-4786-9F37-BEAD8B766E66}"/>
    <cellStyle name="Normal 4 11 4 2" xfId="31173" xr:uid="{995F0240-75D5-4B5A-AC5B-3E5182AB33D2}"/>
    <cellStyle name="Normal 4 11 4 3" xfId="31174" xr:uid="{05F180EF-EE86-43BA-B10E-AE5F859DB5CA}"/>
    <cellStyle name="Normal 4 11 5" xfId="31175" xr:uid="{456732D7-B782-40D2-841A-537EE39CCE35}"/>
    <cellStyle name="Normal 4 11 6" xfId="31176" xr:uid="{9551088F-389C-4498-9F89-2BD36648A65A}"/>
    <cellStyle name="Normal 4 12" xfId="31177" xr:uid="{4C6A7DAB-7585-45BB-96B1-69A946FA718F}"/>
    <cellStyle name="Normal 4 12 2" xfId="31178" xr:uid="{FE05602C-A8E6-4D4D-AF61-B10EAFAB12E7}"/>
    <cellStyle name="Normal 4 12 2 2" xfId="31179" xr:uid="{A9E7E844-EEC4-425E-A276-7009EB160963}"/>
    <cellStyle name="Normal 4 12 2 3" xfId="31180" xr:uid="{B7F91DD6-1D70-4ABF-976F-78B974EB8028}"/>
    <cellStyle name="Normal 4 12 3" xfId="31181" xr:uid="{484C57F9-41DC-432D-BE4C-38322BB02892}"/>
    <cellStyle name="Normal 4 12 4" xfId="31182" xr:uid="{F06FA83F-B8D0-47FC-93CD-CBC35774FC5F}"/>
    <cellStyle name="Normal 4 13" xfId="31183" xr:uid="{37EC8765-D252-4D3A-9EA2-179057B89EA3}"/>
    <cellStyle name="Normal 4 13 2" xfId="31184" xr:uid="{3381AB4A-0216-4AF9-AA74-C09A05324200}"/>
    <cellStyle name="Normal 4 13 2 2" xfId="31185" xr:uid="{CB18C82D-F126-4D7A-9548-484412B20220}"/>
    <cellStyle name="Normal 4 13 2 3" xfId="31186" xr:uid="{F316A2CB-38DF-4F7A-9DF3-66A2111D4306}"/>
    <cellStyle name="Normal 4 13 3" xfId="31187" xr:uid="{59E9BFB2-B8A7-43F1-A5F1-F151F0F66D58}"/>
    <cellStyle name="Normal 4 13 3 2" xfId="31188" xr:uid="{CE7A1D9B-5F2D-4791-A89E-932F534CA6C7}"/>
    <cellStyle name="Normal 4 13 4" xfId="31189" xr:uid="{3000A08A-DE2D-4AA6-80D1-642E61B92641}"/>
    <cellStyle name="Normal 4 13 4 2" xfId="31190" xr:uid="{BE2CB98A-FA07-48AE-A9E8-3569E2DB35D2}"/>
    <cellStyle name="Normal 4 13 5" xfId="31191" xr:uid="{71C8F345-7EC2-40C9-A9BD-0A4BECCC90CE}"/>
    <cellStyle name="Normal 4 14" xfId="31192" xr:uid="{FD10221E-D449-438F-9678-D531EC3F231F}"/>
    <cellStyle name="Normal 4 14 2" xfId="31193" xr:uid="{E7E5E87F-F734-4E7E-AD9F-42C679BDCBAE}"/>
    <cellStyle name="Normal 4 14 2 2" xfId="31194" xr:uid="{750F5645-1181-4D8F-8C10-8B4A798C6226}"/>
    <cellStyle name="Normal 4 14 2 3" xfId="31195" xr:uid="{11ADA3FF-96B6-4598-A48C-60FD5F8552ED}"/>
    <cellStyle name="Normal 4 14 3" xfId="31196" xr:uid="{9DA18A83-E1D1-480F-8522-51111C5A9E3A}"/>
    <cellStyle name="Normal 4 14 4" xfId="31197" xr:uid="{1E50ABCA-CFF7-44CC-89BE-0917884CAEBF}"/>
    <cellStyle name="Normal 4 15" xfId="31198" xr:uid="{A48095A5-3F52-474A-8F86-932F9CC806E8}"/>
    <cellStyle name="Normal 4 15 2" xfId="31199" xr:uid="{C57189B9-ABC2-48EB-8352-0D669194FA4A}"/>
    <cellStyle name="Normal 4 15 2 2" xfId="31200" xr:uid="{5F43593A-637F-4B29-BD9C-9D027277382D}"/>
    <cellStyle name="Normal 4 15 2 3" xfId="31201" xr:uid="{1D5DDFB9-5969-4683-B9B3-ACC7CB03DDAB}"/>
    <cellStyle name="Normal 4 15 3" xfId="31202" xr:uid="{3A02219B-A595-4CE7-A47F-869E8929047C}"/>
    <cellStyle name="Normal 4 15 4" xfId="31203" xr:uid="{C90CC84B-716B-4B65-9511-66A86D904E10}"/>
    <cellStyle name="Normal 4 16" xfId="31204" xr:uid="{51719B6A-A8AE-4B53-993A-AB802417578D}"/>
    <cellStyle name="Normal 4 16 2" xfId="31205" xr:uid="{FD8E590B-FBEC-401F-9482-A0DFF132602F}"/>
    <cellStyle name="Normal 4 16 2 2" xfId="31206" xr:uid="{583D9D1E-4BDB-489E-883E-21D2DC0577BD}"/>
    <cellStyle name="Normal 4 16 2 3" xfId="31207" xr:uid="{9DA1DBDC-4389-411C-BCD4-6E25BB4DB758}"/>
    <cellStyle name="Normal 4 16 3" xfId="31208" xr:uid="{5191E2C9-7E52-4DEB-A3E0-2F8F9120C86D}"/>
    <cellStyle name="Normal 4 16 4" xfId="31209" xr:uid="{CA3B4C04-D083-48D1-ADD4-61654F0E695A}"/>
    <cellStyle name="Normal 4 17" xfId="31210" xr:uid="{6EDC95FC-929D-4AAD-B723-1291F555E369}"/>
    <cellStyle name="Normal 4 17 2" xfId="31211" xr:uid="{A53F22AB-FDA3-4EBA-A249-359315C1E152}"/>
    <cellStyle name="Normal 4 17 2 2" xfId="31212" xr:uid="{B5E01B73-6A45-4FC7-8A7A-2E06C9E7C27F}"/>
    <cellStyle name="Normal 4 17 2 3" xfId="31213" xr:uid="{779842FE-F7A5-413E-92CA-052979A938A8}"/>
    <cellStyle name="Normal 4 17 3" xfId="31214" xr:uid="{AF251794-36BF-4D78-B23C-AD9DEC87CD31}"/>
    <cellStyle name="Normal 4 17 4" xfId="31215" xr:uid="{ACC41BE1-85D5-45CB-B530-B911EB6122D0}"/>
    <cellStyle name="Normal 4 18" xfId="31216" xr:uid="{29B190AF-C935-4358-84CA-EF508DCC4568}"/>
    <cellStyle name="Normal 4 18 2" xfId="31217" xr:uid="{C44CD42E-C667-49E9-89E5-BB13312B694C}"/>
    <cellStyle name="Normal 4 18 2 2" xfId="31218" xr:uid="{32CCD2B6-7623-4561-907A-A7EF4899E6E9}"/>
    <cellStyle name="Normal 4 18 2 3" xfId="31219" xr:uid="{BE67E363-1483-4384-B0E3-0298A0DF889B}"/>
    <cellStyle name="Normal 4 18 3" xfId="31220" xr:uid="{F12B14CF-E090-48F6-9A2F-FA9DC0038085}"/>
    <cellStyle name="Normal 4 18 4" xfId="31221" xr:uid="{83536D74-431A-4B8A-80C2-B18AF41016AA}"/>
    <cellStyle name="Normal 4 19" xfId="31222" xr:uid="{C8CAFDB7-FB1D-43AF-A7F7-6064524B45FD}"/>
    <cellStyle name="Normal 4 19 2" xfId="31223" xr:uid="{4DCCA34B-731B-405F-B073-390AB5FE98B1}"/>
    <cellStyle name="Normal 4 19 2 2" xfId="31224" xr:uid="{A9B55634-0DF0-4113-B981-0666D442C50D}"/>
    <cellStyle name="Normal 4 19 2 3" xfId="31225" xr:uid="{6F0F37D0-A777-4A4B-AE9C-CB010C2F96B6}"/>
    <cellStyle name="Normal 4 19 3" xfId="31226" xr:uid="{4E9B2775-D0F4-4208-ADA6-5176603E1E34}"/>
    <cellStyle name="Normal 4 19 4" xfId="31227" xr:uid="{38171259-0F01-42EC-8512-78775B835244}"/>
    <cellStyle name="Normal 4 2" xfId="31228" xr:uid="{AB78B0AE-BABF-4862-83C2-AE8FFB670F47}"/>
    <cellStyle name="Normal 4 2 10" xfId="31229" xr:uid="{8D886554-4238-4F2F-A999-BA42A2429FB3}"/>
    <cellStyle name="Normal 4 2 10 2" xfId="31230" xr:uid="{4AF21C2D-EE33-462E-A8F8-3AA1145DCD4B}"/>
    <cellStyle name="Normal 4 2 11" xfId="31231" xr:uid="{370228A9-B2C7-4DFE-85FF-AF0C88F3534F}"/>
    <cellStyle name="Normal 4 2 12" xfId="31232" xr:uid="{95070149-09D6-47FC-A6AE-29CC90BB3677}"/>
    <cellStyle name="Normal 4 2 12 2" xfId="31233" xr:uid="{54D00F8C-EB5E-46BD-B04A-63CC53961EFF}"/>
    <cellStyle name="Normal 4 2 13" xfId="31234" xr:uid="{6C83431F-BD64-49DE-A930-636806EC7412}"/>
    <cellStyle name="Normal 4 2 2" xfId="31235" xr:uid="{4A42705F-6133-4B86-98E1-5A05A5120DD4}"/>
    <cellStyle name="Normal 4 2 2 10" xfId="31236" xr:uid="{C1821773-67E4-4058-B734-E236E9EFA34F}"/>
    <cellStyle name="Normal 4 2 2 2" xfId="31237" xr:uid="{4557FF3B-A02A-4119-98B9-18F2269649FC}"/>
    <cellStyle name="Normal 4 2 2 2 2" xfId="31238" xr:uid="{42CF3D21-E723-40AA-8196-307971F2FAB3}"/>
    <cellStyle name="Normal 4 2 2 2 2 2" xfId="31239" xr:uid="{BE1A8E57-E776-43B9-88B5-363B95B67805}"/>
    <cellStyle name="Normal 4 2 2 2 2 2 2" xfId="31240" xr:uid="{3DDE02B5-4F42-43B1-9203-41A4D83C9CA7}"/>
    <cellStyle name="Normal 4 2 2 2 2 3" xfId="31241" xr:uid="{A773F842-8CDA-4E9C-AFFB-8400AC54FFA3}"/>
    <cellStyle name="Normal 4 2 2 2 2 3 2" xfId="31242" xr:uid="{40BDD08D-777A-46B1-A893-3516DEAC7980}"/>
    <cellStyle name="Normal 4 2 2 2 2 4" xfId="31243" xr:uid="{A7C2E502-1902-4559-82C1-1B67573E76B7}"/>
    <cellStyle name="Normal 4 2 2 2 2 5" xfId="31244" xr:uid="{9F867E1A-B2DD-427F-8E85-23AC0245D4EB}"/>
    <cellStyle name="Normal 4 2 2 2 3" xfId="31245" xr:uid="{7B00994E-C9F0-4C63-98C2-A5B00572F06B}"/>
    <cellStyle name="Normal 4 2 2 2 3 2" xfId="31246" xr:uid="{90BB8BEE-4A3E-4C78-A1E9-9DE99C6FEE12}"/>
    <cellStyle name="Normal 4 2 2 2 4" xfId="31247" xr:uid="{CD079F0F-19A1-4101-9F0D-EFF50C43299F}"/>
    <cellStyle name="Normal 4 2 2 2 4 2" xfId="31248" xr:uid="{03FFB914-4B14-43BB-B698-44EE82A3ADB4}"/>
    <cellStyle name="Normal 4 2 2 2 5" xfId="31249" xr:uid="{8671701D-4781-4F7C-95A2-15BECFA52A3C}"/>
    <cellStyle name="Normal 4 2 2 2 5 2" xfId="31250" xr:uid="{A6AF0770-BAF0-49A7-A60A-BC0B93078053}"/>
    <cellStyle name="Normal 4 2 2 2 6" xfId="31251" xr:uid="{90C38CFE-F0F9-4BB7-B7DE-AC9E62F899C4}"/>
    <cellStyle name="Normal 4 2 2 2 6 2" xfId="31252" xr:uid="{B4FC10F8-A520-49A3-91CA-C72B58DBA598}"/>
    <cellStyle name="Normal 4 2 2 2 7" xfId="31253" xr:uid="{344A0010-27AD-464E-9EA1-5A632F116B60}"/>
    <cellStyle name="Normal 4 2 2 3" xfId="31254" xr:uid="{EEC55E57-633E-429D-A3A4-E40DB90C9A14}"/>
    <cellStyle name="Normal 4 2 2 3 2" xfId="31255" xr:uid="{94ABCFD0-8800-4491-814D-6D0D2E232A63}"/>
    <cellStyle name="Normal 4 2 2 3 2 2" xfId="31256" xr:uid="{656BFE89-7949-4873-A8C7-70833C5A51D0}"/>
    <cellStyle name="Normal 4 2 2 3 2 2 2" xfId="31257" xr:uid="{C5F7BD00-765C-4459-A9C3-70FD5D495EED}"/>
    <cellStyle name="Normal 4 2 2 3 2 3" xfId="31258" xr:uid="{3FCDE41B-8E05-41AE-ABDE-2B4AE99A83DB}"/>
    <cellStyle name="Normal 4 2 2 3 2 3 2" xfId="31259" xr:uid="{9F306D06-C17C-4A2C-9C74-249A5E0F5937}"/>
    <cellStyle name="Normal 4 2 2 3 2 4" xfId="31260" xr:uid="{536B6646-1E22-49A5-931E-7961F9C724BB}"/>
    <cellStyle name="Normal 4 2 2 3 3" xfId="31261" xr:uid="{0535EEF7-2B36-4543-B9FA-694A408D6370}"/>
    <cellStyle name="Normal 4 2 2 3 3 2" xfId="31262" xr:uid="{BCFDDCF4-2D76-43ED-991D-D1EFDF3669E7}"/>
    <cellStyle name="Normal 4 2 2 3 4" xfId="31263" xr:uid="{C474C09E-FE31-4C71-A2A4-8F469B28A049}"/>
    <cellStyle name="Normal 4 2 2 3 4 2" xfId="31264" xr:uid="{11FD9A4A-58B0-40B8-975A-BEF76CBA67E3}"/>
    <cellStyle name="Normal 4 2 2 3 5" xfId="31265" xr:uid="{73BE4756-5F35-4B3D-B18B-4EADCE8578F0}"/>
    <cellStyle name="Normal 4 2 2 3 5 2" xfId="31266" xr:uid="{F758DCDC-652E-4C50-9AFD-3A9E45D53049}"/>
    <cellStyle name="Normal 4 2 2 3 6" xfId="31267" xr:uid="{B06F1CDA-12F5-464D-91CB-B8A12B5608A5}"/>
    <cellStyle name="Normal 4 2 2 3 7" xfId="31268" xr:uid="{EB02B6DE-5DB5-44A5-B779-12D1EC1D99B1}"/>
    <cellStyle name="Normal 4 2 2 4" xfId="31269" xr:uid="{303E8D68-DEF8-48F4-A388-329E5EC7DFD5}"/>
    <cellStyle name="Normal 4 2 2 4 2" xfId="31270" xr:uid="{61D909BB-261E-42E4-80C7-B10FC2A68CE0}"/>
    <cellStyle name="Normal 4 2 2 4 2 2" xfId="31271" xr:uid="{DA6E20D4-04D6-46DF-AFD9-6772EB205E0F}"/>
    <cellStyle name="Normal 4 2 2 4 3" xfId="31272" xr:uid="{9AB128E7-CCA6-4366-940C-E694ED654CC9}"/>
    <cellStyle name="Normal 4 2 2 4 3 2" xfId="31273" xr:uid="{E1A6384D-F680-4267-AADC-980935782882}"/>
    <cellStyle name="Normal 4 2 2 4 4" xfId="31274" xr:uid="{EE855DBF-B6F9-4C16-9FF9-89185FA58FB2}"/>
    <cellStyle name="Normal 4 2 2 5" xfId="31275" xr:uid="{5502744D-2A8A-45B7-BEE0-BB1A414017B1}"/>
    <cellStyle name="Normal 4 2 2 5 2" xfId="31276" xr:uid="{9DAA680F-6D08-4527-84EA-DA681471DCD3}"/>
    <cellStyle name="Normal 4 2 2 6" xfId="31277" xr:uid="{A7F3F534-15E7-4881-B53C-C13B5888649D}"/>
    <cellStyle name="Normal 4 2 2 6 2" xfId="31278" xr:uid="{69EEDD26-9623-4FA0-B701-C1C2B6667D0B}"/>
    <cellStyle name="Normal 4 2 2 7" xfId="31279" xr:uid="{89C6885C-6052-4CB4-ADA7-38130F51B029}"/>
    <cellStyle name="Normal 4 2 2 7 2" xfId="31280" xr:uid="{77591635-1B18-401B-9ABC-28CAABE5285E}"/>
    <cellStyle name="Normal 4 2 2 8" xfId="31281" xr:uid="{017D363C-7E49-4841-819A-2891DA68D6E7}"/>
    <cellStyle name="Normal 4 2 2 8 2" xfId="31282" xr:uid="{AAC01345-C10F-45A8-A868-928489777260}"/>
    <cellStyle name="Normal 4 2 2 9" xfId="31283" xr:uid="{6ED85143-F85B-4572-8782-40B399F3C6BB}"/>
    <cellStyle name="Normal 4 2 2 9 2" xfId="31284" xr:uid="{B4A18ACA-C009-4AB2-A747-5483A63FB1AF}"/>
    <cellStyle name="Normal 4 2 3" xfId="31285" xr:uid="{23EEDAD4-E618-44EF-ADFF-8558E712AF3A}"/>
    <cellStyle name="Normal 4 2 3 2" xfId="31286" xr:uid="{FF50A5CB-7F3F-4E7C-8B40-1EC0C689449E}"/>
    <cellStyle name="Normal 4 2 3 2 2" xfId="31287" xr:uid="{9DA53834-48FD-4851-B23C-183A16AD14B4}"/>
    <cellStyle name="Normal 4 2 3 2 2 2" xfId="31288" xr:uid="{56D4FAB6-435A-4E11-A0D1-BC8FEC66A92D}"/>
    <cellStyle name="Normal 4 2 3 2 2 2 2" xfId="31289" xr:uid="{7F64D27C-710F-4E6E-8562-64C4AFDF08DF}"/>
    <cellStyle name="Normal 4 2 3 2 2 3" xfId="31290" xr:uid="{83AE81D3-1B5E-4828-B179-ABB445030E25}"/>
    <cellStyle name="Normal 4 2 3 2 2 3 2" xfId="31291" xr:uid="{8850FD21-FBE8-4DFF-9D0A-BE969181B0F4}"/>
    <cellStyle name="Normal 4 2 3 2 2 4" xfId="31292" xr:uid="{7D6B0476-0B56-4D80-82F3-0C36F08BE604}"/>
    <cellStyle name="Normal 4 2 3 2 3" xfId="31293" xr:uid="{BF300DB0-7659-4776-8AB9-6F4210D0FD07}"/>
    <cellStyle name="Normal 4 2 3 2 3 2" xfId="31294" xr:uid="{6C227E57-0044-4715-93BC-61A49781C5D2}"/>
    <cellStyle name="Normal 4 2 3 2 4" xfId="31295" xr:uid="{23BB52B3-3EE0-4230-8AA5-A29100A77514}"/>
    <cellStyle name="Normal 4 2 3 2 4 2" xfId="31296" xr:uid="{EC414D8F-0373-416A-B75B-333D8F43849D}"/>
    <cellStyle name="Normal 4 2 3 2 5" xfId="31297" xr:uid="{DDF68E1D-D23D-4DF8-B483-84CDAD486AF1}"/>
    <cellStyle name="Normal 4 2 3 2 5 2" xfId="31298" xr:uid="{0866E468-CEAF-46D7-81D3-C9A0837B8FA3}"/>
    <cellStyle name="Normal 4 2 3 2 6" xfId="31299" xr:uid="{27FD20BE-F9A3-4259-8A5F-1E2BB01DCA12}"/>
    <cellStyle name="Normal 4 2 3 2 6 2" xfId="31300" xr:uid="{E7F4F5E0-4E33-47EA-907F-DDCD8A939B39}"/>
    <cellStyle name="Normal 4 2 3 2 7" xfId="31301" xr:uid="{72304639-7E06-4A1A-ADC2-710A7259EC61}"/>
    <cellStyle name="Normal 4 2 3 3" xfId="31302" xr:uid="{FDC85AE6-A3D7-4A85-BD4B-F771CB4D9C79}"/>
    <cellStyle name="Normal 4 2 3 3 2" xfId="31303" xr:uid="{431241A1-5F52-4A0E-B19D-E813DAB4C86E}"/>
    <cellStyle name="Normal 4 2 3 3 2 2" xfId="31304" xr:uid="{E108D904-0B1C-4D8C-8567-E984A69AE766}"/>
    <cellStyle name="Normal 4 2 3 3 2 2 2" xfId="31305" xr:uid="{725554F9-0B1A-41A9-A545-1052ADDF3B26}"/>
    <cellStyle name="Normal 4 2 3 3 2 3" xfId="31306" xr:uid="{A0447E13-511D-4BBE-8242-EFA2DA2035F7}"/>
    <cellStyle name="Normal 4 2 3 3 2 3 2" xfId="31307" xr:uid="{EB1A1744-2C7F-4195-94BA-71433A8FE2E6}"/>
    <cellStyle name="Normal 4 2 3 3 2 4" xfId="31308" xr:uid="{BF661917-E862-48E0-865D-D79340B85A7D}"/>
    <cellStyle name="Normal 4 2 3 3 3" xfId="31309" xr:uid="{A42BB223-E3B2-484D-A84E-C4AC9F0719FB}"/>
    <cellStyle name="Normal 4 2 3 3 3 2" xfId="31310" xr:uid="{55DB9C24-639F-4FC9-B5CF-35F5B31A3CA4}"/>
    <cellStyle name="Normal 4 2 3 3 4" xfId="31311" xr:uid="{440E3AB4-38CC-4130-8540-3A2113CAEEC4}"/>
    <cellStyle name="Normal 4 2 3 3 4 2" xfId="31312" xr:uid="{9965AEE5-84A6-44B7-9845-8490A2B02B9B}"/>
    <cellStyle name="Normal 4 2 3 3 5" xfId="31313" xr:uid="{BB445526-E632-462E-B7C0-C6F1BC11C1BF}"/>
    <cellStyle name="Normal 4 2 3 3 5 2" xfId="31314" xr:uid="{31E01C0C-7321-4AC7-8B29-629583246BB6}"/>
    <cellStyle name="Normal 4 2 3 3 6" xfId="31315" xr:uid="{BF193DB6-EAD8-4E96-8328-39F01D7675B5}"/>
    <cellStyle name="Normal 4 2 3 4" xfId="31316" xr:uid="{9C80D1BA-147F-4D2E-9908-70B4D797A16E}"/>
    <cellStyle name="Normal 4 2 3 4 2" xfId="31317" xr:uid="{2C00F74E-110F-4886-8121-FD824F897C06}"/>
    <cellStyle name="Normal 4 2 3 4 2 2" xfId="31318" xr:uid="{7E0B4DCA-7EE6-4AE7-8EC6-82179374407B}"/>
    <cellStyle name="Normal 4 2 3 4 3" xfId="31319" xr:uid="{11EE4E03-9AF9-4934-A414-1BA31F8CC579}"/>
    <cellStyle name="Normal 4 2 3 4 3 2" xfId="31320" xr:uid="{379589ED-0AC2-4EF5-8B2C-E8F9115F3B74}"/>
    <cellStyle name="Normal 4 2 3 4 4" xfId="31321" xr:uid="{166B953E-CF1A-4D0B-9DBD-3DEB965290DF}"/>
    <cellStyle name="Normal 4 2 3 5" xfId="31322" xr:uid="{7E96F608-4F88-4BAF-88D4-20FE00F63761}"/>
    <cellStyle name="Normal 4 2 3 5 2" xfId="31323" xr:uid="{76B9258E-9A09-44A9-8E29-A9A7F18F50F2}"/>
    <cellStyle name="Normal 4 2 3 6" xfId="31324" xr:uid="{02D9F594-B843-47EE-9D64-E46AE632D654}"/>
    <cellStyle name="Normal 4 2 3 6 2" xfId="31325" xr:uid="{DFF09B9D-FBD4-4AB5-B634-34126AC987CC}"/>
    <cellStyle name="Normal 4 2 3 7" xfId="31326" xr:uid="{EB66E3E3-25AA-4EFA-92DD-31791BD27EC0}"/>
    <cellStyle name="Normal 4 2 3 7 2" xfId="31327" xr:uid="{822237A6-3F0F-4896-80BF-780072EBA8D7}"/>
    <cellStyle name="Normal 4 2 3 8" xfId="31328" xr:uid="{22D6DA57-BB8E-4F0C-931A-1E54AE8FEEBB}"/>
    <cellStyle name="Normal 4 2 3 8 2" xfId="31329" xr:uid="{BC47D1D9-6992-4E9F-AFFA-9D9C45789141}"/>
    <cellStyle name="Normal 4 2 3 9" xfId="31330" xr:uid="{F0859742-B9F4-4BB8-B9EC-DD8CA3DCA3F1}"/>
    <cellStyle name="Normal 4 2 4" xfId="31331" xr:uid="{4CA0C3A5-BC62-4005-A323-B324E58A3225}"/>
    <cellStyle name="Normal 4 2 4 2" xfId="31332" xr:uid="{DFBA0674-228C-4149-8AE0-1EE102AAAB56}"/>
    <cellStyle name="Normal 4 2 4 2 2" xfId="31333" xr:uid="{C0894FB7-6BE4-4629-AEA4-AA6CDF5DEFA1}"/>
    <cellStyle name="Normal 4 2 4 2 2 2" xfId="31334" xr:uid="{CD9BA264-6240-4871-A46A-56E9B33604FF}"/>
    <cellStyle name="Normal 4 2 4 2 3" xfId="31335" xr:uid="{FD1280D5-5816-4EC4-A178-7C7431CD1637}"/>
    <cellStyle name="Normal 4 2 4 2 3 2" xfId="31336" xr:uid="{7B9C2E6F-7764-41C7-818D-65EB79232040}"/>
    <cellStyle name="Normal 4 2 4 2 4" xfId="31337" xr:uid="{6AE575E3-1336-4C69-A806-581DB4B29FBC}"/>
    <cellStyle name="Normal 4 2 4 3" xfId="31338" xr:uid="{8D9B388F-06B0-4BEC-9301-5AF76C6006BE}"/>
    <cellStyle name="Normal 4 2 4 3 2" xfId="31339" xr:uid="{C3DC6055-AB03-4C69-982C-E30EF6FAAA5C}"/>
    <cellStyle name="Normal 4 2 4 4" xfId="31340" xr:uid="{9FC484FD-69E8-475A-8DDC-4C4B9E4C0160}"/>
    <cellStyle name="Normal 4 2 4 4 2" xfId="31341" xr:uid="{F15354D4-58D6-4CD6-B705-6F00C2EDB4AE}"/>
    <cellStyle name="Normal 4 2 4 5" xfId="31342" xr:uid="{38B6AB3E-6C34-48C0-8119-A15F2B98E042}"/>
    <cellStyle name="Normal 4 2 4 5 2" xfId="31343" xr:uid="{1E7FB820-BBC6-4DCE-95FD-5DB56F958840}"/>
    <cellStyle name="Normal 4 2 4 6" xfId="31344" xr:uid="{3D477969-AB7A-4DB7-9EDB-41B319BE95E7}"/>
    <cellStyle name="Normal 4 2 4 6 2" xfId="31345" xr:uid="{3386E750-C7F7-493E-B33D-BA00887AFCB3}"/>
    <cellStyle name="Normal 4 2 4 7" xfId="31346" xr:uid="{82FE0BCD-BA35-4757-B311-0E94F1F54ACE}"/>
    <cellStyle name="Normal 4 2 5" xfId="31347" xr:uid="{5EDAC9CA-A6E0-4787-A70E-D5E3E475A553}"/>
    <cellStyle name="Normal 4 2 5 2" xfId="31348" xr:uid="{E26525DC-CB2B-43A7-8BFF-71008F2D1460}"/>
    <cellStyle name="Normal 4 2 5 2 2" xfId="31349" xr:uid="{1D7BA57E-E0C2-48E7-853A-6130DDDBEFB3}"/>
    <cellStyle name="Normal 4 2 5 2 2 2" xfId="31350" xr:uid="{3DE47F51-84CA-477C-B6A1-A717D75B0E15}"/>
    <cellStyle name="Normal 4 2 5 2 3" xfId="31351" xr:uid="{89F4CB7F-2416-474E-9882-03916F6E8ED4}"/>
    <cellStyle name="Normal 4 2 5 2 3 2" xfId="31352" xr:uid="{34938A38-C4E5-44AE-AC36-936B9D2C2397}"/>
    <cellStyle name="Normal 4 2 5 2 4" xfId="31353" xr:uid="{AFA1A48F-8EB7-4B39-82ED-ED926FC4BF3D}"/>
    <cellStyle name="Normal 4 2 5 3" xfId="31354" xr:uid="{0B71CDD1-CC15-4124-9462-5916A1E91897}"/>
    <cellStyle name="Normal 4 2 5 3 2" xfId="31355" xr:uid="{85D1B2B0-8DCC-4160-98E1-280C9E1034D3}"/>
    <cellStyle name="Normal 4 2 5 4" xfId="31356" xr:uid="{D0EBD85E-8F83-4839-A75F-7F4799B2D4C1}"/>
    <cellStyle name="Normal 4 2 5 4 2" xfId="31357" xr:uid="{D3F05DC8-EA10-4501-90BA-ACD042207CE8}"/>
    <cellStyle name="Normal 4 2 5 5" xfId="31358" xr:uid="{9F141D04-B6D7-4CDC-B49B-D3B77F22581F}"/>
    <cellStyle name="Normal 4 2 5 5 2" xfId="31359" xr:uid="{21B18C15-E67C-4DC5-B758-74217043FD47}"/>
    <cellStyle name="Normal 4 2 5 6" xfId="31360" xr:uid="{05F5DAA6-D5C7-44C5-B30B-6B6A38737C5B}"/>
    <cellStyle name="Normal 4 2 5 6 2" xfId="31361" xr:uid="{41654709-0C54-4373-BE77-FAA05EC659CE}"/>
    <cellStyle name="Normal 4 2 5 7" xfId="31362" xr:uid="{1813B270-E9C1-4942-B2CD-C66593BD4EB2}"/>
    <cellStyle name="Normal 4 2 6" xfId="31363" xr:uid="{C61C7BF4-6AD2-4933-8C12-0154FFFB5F71}"/>
    <cellStyle name="Normal 4 2 6 2" xfId="31364" xr:uid="{B1D2A782-F0F8-4C51-B831-EAAF3E805B85}"/>
    <cellStyle name="Normal 4 2 6 2 2" xfId="31365" xr:uid="{2DB30CA5-AE11-40AF-A73B-498FB92225DE}"/>
    <cellStyle name="Normal 4 2 6 3" xfId="31366" xr:uid="{756BB1BB-0E0D-41FF-BF41-25BE383334AB}"/>
    <cellStyle name="Normal 4 2 6 3 2" xfId="31367" xr:uid="{B24C87D0-AEAA-4B8C-855A-B148B131C138}"/>
    <cellStyle name="Normal 4 2 6 4" xfId="31368" xr:uid="{2CBBA7D4-0A46-46D7-822C-87DDC449F0C9}"/>
    <cellStyle name="Normal 4 2 7" xfId="31369" xr:uid="{8331FBA5-5DD1-4B16-8B92-A8ADB5D18976}"/>
    <cellStyle name="Normal 4 2 7 2" xfId="31370" xr:uid="{5649EC86-AD25-494E-850F-4520B6E0130E}"/>
    <cellStyle name="Normal 4 2 8" xfId="31371" xr:uid="{ABF3B04E-E6E2-48A5-9097-334C0896A90E}"/>
    <cellStyle name="Normal 4 2 8 2" xfId="31372" xr:uid="{15D53967-2126-4EF1-AB3F-8286D98A7B73}"/>
    <cellStyle name="Normal 4 2 9" xfId="31373" xr:uid="{C88BD98D-5B81-4036-B005-D0927290A2CB}"/>
    <cellStyle name="Normal 4 2 9 2" xfId="31374" xr:uid="{10BECDBB-1514-42A9-95B1-C8C4DE1A356E}"/>
    <cellStyle name="Normal 4 20" xfId="31375" xr:uid="{E54F4CC6-7F9E-4ACE-8805-C12FDDFEFF52}"/>
    <cellStyle name="Normal 4 20 2" xfId="31376" xr:uid="{C4487686-2E50-49DC-A8FD-AD04B9E736B6}"/>
    <cellStyle name="Normal 4 20 3" xfId="31377" xr:uid="{94C62408-DD91-4517-8431-A34934A6303C}"/>
    <cellStyle name="Normal 4 21" xfId="31378" xr:uid="{84E00068-B043-483A-A818-F9EA4903F2E5}"/>
    <cellStyle name="Normal 4 21 2" xfId="31379" xr:uid="{9D5FE80D-98E5-47FF-B309-72BA54737C78}"/>
    <cellStyle name="Normal 4 21 3" xfId="31380" xr:uid="{B944445B-848D-4E71-972C-DB69EF68E70F}"/>
    <cellStyle name="Normal 4 22" xfId="31381" xr:uid="{4E1A9A12-1430-4297-8247-C9642747D25A}"/>
    <cellStyle name="Normal 4 22 2" xfId="31382" xr:uid="{8B5DFCB0-1EB4-4745-93B4-528A1493B7F0}"/>
    <cellStyle name="Normal 4 22 3" xfId="31383" xr:uid="{EC44C1DA-6657-42A5-9B75-A825CE404524}"/>
    <cellStyle name="Normal 4 23" xfId="31384" xr:uid="{780128C7-8425-4B68-A0E1-5CE9EAAED27E}"/>
    <cellStyle name="Normal 4 23 2" xfId="31385" xr:uid="{51E3B667-0772-4489-84DB-0DDB2621DA7D}"/>
    <cellStyle name="Normal 4 23 3" xfId="31386" xr:uid="{7E5C81EF-326C-44A5-A197-BFD73EADEC8B}"/>
    <cellStyle name="Normal 4 24" xfId="31387" xr:uid="{94307A31-59D0-42B3-BE14-BAE0BF0D3EA1}"/>
    <cellStyle name="Normal 4 24 2" xfId="31388" xr:uid="{07731FFA-366D-43A9-B70E-7E2810CEAEC0}"/>
    <cellStyle name="Normal 4 24 3" xfId="31389" xr:uid="{EB61759F-4680-4CE1-9454-B07EF0F3A3DA}"/>
    <cellStyle name="Normal 4 25" xfId="31390" xr:uid="{C594BE93-E80D-4087-8B75-C8643EAC1597}"/>
    <cellStyle name="Normal 4 25 2" xfId="31391" xr:uid="{0E59B852-C353-4CB4-ADDC-78EF90D74399}"/>
    <cellStyle name="Normal 4 26" xfId="31392" xr:uid="{7821BCA8-5628-4B1A-B54D-FD5F4EC5D1F0}"/>
    <cellStyle name="Normal 4 27" xfId="31393" xr:uid="{65255404-8E60-4E23-A916-B39B41EED940}"/>
    <cellStyle name="Normal 4 3" xfId="31394" xr:uid="{97482A68-3B11-4573-945C-4C4C404ECAB2}"/>
    <cellStyle name="Normal 4 3 10" xfId="31395" xr:uid="{F37C138B-591D-4D8A-8251-8D90CCA82905}"/>
    <cellStyle name="Normal 4 3 11" xfId="31396" xr:uid="{134540BE-5C03-4B84-889F-712D1BBF2330}"/>
    <cellStyle name="Normal 4 3 2" xfId="31397" xr:uid="{F6C42F24-6612-4F9C-9C04-6A874C6D55FD}"/>
    <cellStyle name="Normal 4 3 2 2" xfId="31398" xr:uid="{BBCA975D-A72B-4862-A4C1-547E236145D7}"/>
    <cellStyle name="Normal 4 3 2 2 2" xfId="31399" xr:uid="{CE9CC2A3-F0CF-40BB-AE40-6AA696DAB73E}"/>
    <cellStyle name="Normal 4 3 2 2 2 2" xfId="31400" xr:uid="{39348190-DFE5-4949-929B-FE0790D4EA36}"/>
    <cellStyle name="Normal 4 3 2 2 3" xfId="31401" xr:uid="{EC0F7780-336D-48DE-840B-B4B0FE4C1852}"/>
    <cellStyle name="Normal 4 3 2 2 3 2" xfId="31402" xr:uid="{6C7266BC-D1CA-4BE6-A5BD-E7A6214EAA21}"/>
    <cellStyle name="Normal 4 3 2 2 4" xfId="31403" xr:uid="{7103580A-FEA8-40D1-B8A6-4C87A9755247}"/>
    <cellStyle name="Normal 4 3 2 2 4 2" xfId="31404" xr:uid="{40124ADD-94D8-447D-BA83-3630919E04B8}"/>
    <cellStyle name="Normal 4 3 2 2 5" xfId="31405" xr:uid="{137A0BEC-E464-4424-A8A5-5E07644AA119}"/>
    <cellStyle name="Normal 4 3 2 2 5 2" xfId="31406" xr:uid="{B4980F18-44DA-4A14-A789-3E9EA58A95B9}"/>
    <cellStyle name="Normal 4 3 2 2 6" xfId="31407" xr:uid="{22F457EF-3468-47A6-B665-C609E8B5108F}"/>
    <cellStyle name="Normal 4 3 2 2 7" xfId="31408" xr:uid="{D799827D-FFD8-41F9-9ACB-F8DE370764A0}"/>
    <cellStyle name="Normal 4 3 2 3" xfId="31409" xr:uid="{79201100-C98A-4478-B9E5-1FB6A8FBB42E}"/>
    <cellStyle name="Normal 4 3 2 3 2" xfId="31410" xr:uid="{4C53F8FF-5EAD-44E5-8080-7BBBEBD5EFC9}"/>
    <cellStyle name="Normal 4 3 2 4" xfId="31411" xr:uid="{0FF4E8F0-8CCB-4015-86D7-B5060FCAD583}"/>
    <cellStyle name="Normal 4 3 2 4 2" xfId="31412" xr:uid="{9DB5F62E-5802-449E-92C4-D40D15AD87A9}"/>
    <cellStyle name="Normal 4 3 2 5" xfId="31413" xr:uid="{1FED147C-46C2-4DC9-8A6E-AE4BB95A69AC}"/>
    <cellStyle name="Normal 4 3 2 5 2" xfId="31414" xr:uid="{F873DDDF-8B24-442A-869A-B521BE0A7466}"/>
    <cellStyle name="Normal 4 3 2 6" xfId="31415" xr:uid="{FAC31042-D908-4A68-A5ED-EC3BB3956CE6}"/>
    <cellStyle name="Normal 4 3 2 6 2" xfId="31416" xr:uid="{D1710A6B-51E2-4569-AE39-48E80525F4F6}"/>
    <cellStyle name="Normal 4 3 2 7" xfId="31417" xr:uid="{2E93C2C6-8C4B-43B6-A86E-BD79DC2474CC}"/>
    <cellStyle name="Normal 4 3 2 7 2" xfId="31418" xr:uid="{D0D188FE-0C5B-411D-A663-DB59AFD09656}"/>
    <cellStyle name="Normal 4 3 2 8" xfId="31419" xr:uid="{23B4848B-D53C-40C3-89A6-311AE592EB18}"/>
    <cellStyle name="Normal 4 3 2 9" xfId="31420" xr:uid="{A44CCA30-2351-40D2-9A68-5776D9422ABF}"/>
    <cellStyle name="Normal 4 3 3" xfId="31421" xr:uid="{B590454D-C84A-4DF6-81A6-AB8BC3576E44}"/>
    <cellStyle name="Normal 4 3 3 2" xfId="31422" xr:uid="{DBBA0361-1B9B-4B9B-BBB4-56D22C4D95B2}"/>
    <cellStyle name="Normal 4 3 3 2 2" xfId="31423" xr:uid="{E0000C4F-09AD-46F5-986D-62E73B8A18C6}"/>
    <cellStyle name="Normal 4 3 3 2 2 2" xfId="31424" xr:uid="{6C77F75B-D3BF-4E18-ACED-6DB253FBFA57}"/>
    <cellStyle name="Normal 4 3 3 2 3" xfId="31425" xr:uid="{207B86C7-0394-43D2-B6E9-4EBC6B2C029D}"/>
    <cellStyle name="Normal 4 3 3 2 3 2" xfId="31426" xr:uid="{25D04DFC-A15F-46AE-B874-130E4128B4EF}"/>
    <cellStyle name="Normal 4 3 3 2 4" xfId="31427" xr:uid="{9E07D0AF-6F00-45B7-B3C4-8EA61C7635AD}"/>
    <cellStyle name="Normal 4 3 3 2 4 2" xfId="31428" xr:uid="{9081C51E-798E-4BC1-89BC-E12CE2020F5D}"/>
    <cellStyle name="Normal 4 3 3 2 5" xfId="31429" xr:uid="{30CB014F-81D2-4314-92D3-3F501CB173F0}"/>
    <cellStyle name="Normal 4 3 3 2 5 2" xfId="31430" xr:uid="{E3387602-F4B1-4010-8A25-3C4B8AB02E42}"/>
    <cellStyle name="Normal 4 3 3 2 6" xfId="31431" xr:uid="{D9C7E292-EBF4-40CA-A0F1-F6517627407C}"/>
    <cellStyle name="Normal 4 3 3 3" xfId="31432" xr:uid="{C982C073-E530-4076-8EA9-8BD93133F54D}"/>
    <cellStyle name="Normal 4 3 3 3 2" xfId="31433" xr:uid="{56182BFB-4DC5-4C00-BFE7-6A906EF7437C}"/>
    <cellStyle name="Normal 4 3 3 4" xfId="31434" xr:uid="{A4E7E91A-F991-4C8F-AD30-4F105C020543}"/>
    <cellStyle name="Normal 4 3 3 4 2" xfId="31435" xr:uid="{A4D2BB4B-3738-457E-BFD6-FBB06B376DFD}"/>
    <cellStyle name="Normal 4 3 3 5" xfId="31436" xr:uid="{EFBC4903-C188-4654-AFAA-4B83201716E8}"/>
    <cellStyle name="Normal 4 3 3 5 2" xfId="31437" xr:uid="{CC72C8E0-8B04-4C30-909B-EA05E71990E2}"/>
    <cellStyle name="Normal 4 3 3 6" xfId="31438" xr:uid="{2C2FFBB6-6652-4DC8-9EBF-105C1352E7F8}"/>
    <cellStyle name="Normal 4 3 3 6 2" xfId="31439" xr:uid="{7632E3FE-EEDC-4D97-9607-A27FB90036A6}"/>
    <cellStyle name="Normal 4 3 3 7" xfId="31440" xr:uid="{980E80BE-8359-40CC-B160-B83B4E187598}"/>
    <cellStyle name="Normal 4 3 3 7 2" xfId="31441" xr:uid="{9D5D7D72-0EF7-4A2C-8C65-11736B56EB76}"/>
    <cellStyle name="Normal 4 3 3 8" xfId="31442" xr:uid="{F39B4E4A-3F30-4F27-AFBD-40003DFABDE2}"/>
    <cellStyle name="Normal 4 3 3 9" xfId="31443" xr:uid="{4B1B2C5C-CAF6-4403-8521-BBFBB2A36DBF}"/>
    <cellStyle name="Normal 4 3 4" xfId="31444" xr:uid="{2333E1E2-2FA2-4A29-987E-867BB78DDF62}"/>
    <cellStyle name="Normal 4 3 4 2" xfId="31445" xr:uid="{A96CEC7A-30E5-4BE5-B4E2-C099A69AF800}"/>
    <cellStyle name="Normal 4 3 4 2 2" xfId="31446" xr:uid="{FB8A8B98-E243-487F-B345-FCD8F899B86D}"/>
    <cellStyle name="Normal 4 3 4 3" xfId="31447" xr:uid="{85932822-3BE0-40C7-BD74-F40EE1D8BF29}"/>
    <cellStyle name="Normal 4 3 4 3 2" xfId="31448" xr:uid="{49033796-5E20-4345-A4DA-73E122AB4629}"/>
    <cellStyle name="Normal 4 3 4 4" xfId="31449" xr:uid="{23530607-FA91-430B-9564-A40C5574B994}"/>
    <cellStyle name="Normal 4 3 4 4 2" xfId="31450" xr:uid="{16AF2AE3-5238-4AED-AA6A-2F2BAB25CD5F}"/>
    <cellStyle name="Normal 4 3 4 5" xfId="31451" xr:uid="{708BB641-0353-416D-954F-8C2810AF5B47}"/>
    <cellStyle name="Normal 4 3 4 5 2" xfId="31452" xr:uid="{9A9E2D41-B364-480E-A17B-0CC1685CEDDB}"/>
    <cellStyle name="Normal 4 3 4 6" xfId="31453" xr:uid="{62C6D5C7-16B5-45C0-B54C-1E686406683A}"/>
    <cellStyle name="Normal 4 3 5" xfId="31454" xr:uid="{BC6C331A-56AA-4B60-B0EB-F03F7D32F7AA}"/>
    <cellStyle name="Normal 4 3 5 2" xfId="31455" xr:uid="{685A2D15-0DE6-4125-80F2-55B7DA8802D5}"/>
    <cellStyle name="Normal 4 3 6" xfId="31456" xr:uid="{F17DC6A9-84AD-4352-B4FF-C19E67713164}"/>
    <cellStyle name="Normal 4 3 6 2" xfId="31457" xr:uid="{C6DF136A-48AA-4079-8410-C4B4EE52B2C4}"/>
    <cellStyle name="Normal 4 3 7" xfId="31458" xr:uid="{829FC112-3507-4213-837C-13590637034B}"/>
    <cellStyle name="Normal 4 3 7 2" xfId="31459" xr:uid="{45082554-F2E6-4F03-83D2-CE3A6B639559}"/>
    <cellStyle name="Normal 4 3 8" xfId="31460" xr:uid="{7D57DF4B-3B34-40EB-83A9-0416FAA5862F}"/>
    <cellStyle name="Normal 4 3 8 2" xfId="31461" xr:uid="{F9894B7F-1742-4091-AA6C-CA90A9EB5280}"/>
    <cellStyle name="Normal 4 3 9" xfId="31462" xr:uid="{14FA6605-BC6B-4B0E-85DC-6A0B486DA6A9}"/>
    <cellStyle name="Normal 4 3 9 2" xfId="31463" xr:uid="{7675662A-4134-4465-B4FE-110D81D76E40}"/>
    <cellStyle name="Normal 4 4" xfId="31464" xr:uid="{4E7494FF-35FF-4CFC-8508-6133978FE263}"/>
    <cellStyle name="Normal 4 4 2" xfId="31465" xr:uid="{9E0D6C8D-93BB-4FF0-8075-E39F15918875}"/>
    <cellStyle name="Normal 4 4 2 2" xfId="31466" xr:uid="{CF6600DC-E802-4575-816B-C4401E62ECC0}"/>
    <cellStyle name="Normal 4 4 2 2 2" xfId="31467" xr:uid="{4A425E3E-DCB4-4A1A-A92A-0325534F2BFC}"/>
    <cellStyle name="Normal 4 4 2 2 2 2" xfId="31468" xr:uid="{DC1A4844-5662-4C9E-AB71-A50C4F3B29C7}"/>
    <cellStyle name="Normal 4 4 2 2 3" xfId="31469" xr:uid="{B6D5553C-D8F6-4674-AF46-E874EA7A8D18}"/>
    <cellStyle name="Normal 4 4 2 2 3 2" xfId="31470" xr:uid="{2228D88E-D792-457B-AECE-97B93D39044F}"/>
    <cellStyle name="Normal 4 4 2 2 4" xfId="31471" xr:uid="{535BAD81-AAA3-4F2A-8C2F-C5C561B23277}"/>
    <cellStyle name="Normal 4 4 2 2 4 2" xfId="31472" xr:uid="{764DD703-BD33-4515-9E24-969C27B58391}"/>
    <cellStyle name="Normal 4 4 2 2 5" xfId="31473" xr:uid="{1A5ABB26-0333-462E-AA5D-4DBF03B2929A}"/>
    <cellStyle name="Normal 4 4 2 3" xfId="31474" xr:uid="{3F89B443-C6BE-43CC-85A6-AF69AAA34A24}"/>
    <cellStyle name="Normal 4 4 2 3 2" xfId="31475" xr:uid="{9A7F4C31-1082-40B0-9EFA-0C235FF0E3AD}"/>
    <cellStyle name="Normal 4 4 2 4" xfId="31476" xr:uid="{7E719054-91EA-4F53-B123-FEA39381CE8C}"/>
    <cellStyle name="Normal 4 4 2 4 2" xfId="31477" xr:uid="{CFED1366-F7A8-446B-883C-526B85A64728}"/>
    <cellStyle name="Normal 4 4 2 5" xfId="31478" xr:uid="{86E22CD8-8550-4FF9-B05A-B202449E138F}"/>
    <cellStyle name="Normal 4 4 2 5 2" xfId="31479" xr:uid="{E8FAEC88-D5D9-4BF0-B13D-F0DC0F8F53A5}"/>
    <cellStyle name="Normal 4 4 2 6" xfId="31480" xr:uid="{BE9F2FFA-4D10-4218-8661-9CFF8BB7E3C1}"/>
    <cellStyle name="Normal 4 4 2 6 2" xfId="31481" xr:uid="{502ADA7D-90CA-4E0B-87D1-AB8D8CADF7A7}"/>
    <cellStyle name="Normal 4 4 2 7" xfId="31482" xr:uid="{6E077BFF-B7FB-4733-A620-8431FAAE9A1B}"/>
    <cellStyle name="Normal 4 4 3" xfId="31483" xr:uid="{AF646E12-4BC2-4DED-9B85-3AB97B584B2E}"/>
    <cellStyle name="Normal 4 4 3 2" xfId="31484" xr:uid="{9337ACF5-95FB-4662-89B5-3C626FE01812}"/>
    <cellStyle name="Normal 4 4 3 2 2" xfId="31485" xr:uid="{5F6CBC6F-EFC3-49F0-B43F-1275154AE1ED}"/>
    <cellStyle name="Normal 4 4 3 2 2 2" xfId="31486" xr:uid="{44EB25BE-B8E0-4EB4-882B-1C885929B5CC}"/>
    <cellStyle name="Normal 4 4 3 2 3" xfId="31487" xr:uid="{81CC8152-E0F9-44C7-BFA6-2F9659C332D3}"/>
    <cellStyle name="Normal 4 4 3 2 3 2" xfId="31488" xr:uid="{F0EF3A84-88F0-49C2-A78D-91734139CAB8}"/>
    <cellStyle name="Normal 4 4 3 2 4" xfId="31489" xr:uid="{B88169F6-6FB4-4B0A-A3D7-3E237C65E71C}"/>
    <cellStyle name="Normal 4 4 3 2 5" xfId="31490" xr:uid="{B4E74A16-6E85-4650-A744-C5BF34F25071}"/>
    <cellStyle name="Normal 4 4 3 3" xfId="31491" xr:uid="{80705B0B-D2BA-4463-9959-447FB48A04A4}"/>
    <cellStyle name="Normal 4 4 3 3 2" xfId="31492" xr:uid="{454D1080-9A3F-4F59-9EE3-C223D556A76F}"/>
    <cellStyle name="Normal 4 4 3 4" xfId="31493" xr:uid="{C36D9F79-7C30-425E-8F0E-48E36E256B24}"/>
    <cellStyle name="Normal 4 4 3 4 2" xfId="31494" xr:uid="{024CB536-5F14-481F-8D4A-111C9166EDC7}"/>
    <cellStyle name="Normal 4 4 3 5" xfId="31495" xr:uid="{83F2E897-527B-4A10-ACAC-6EC605D6B530}"/>
    <cellStyle name="Normal 4 4 3 5 2" xfId="31496" xr:uid="{BBA603E2-F8CA-4FED-9604-2D0090B6C8D2}"/>
    <cellStyle name="Normal 4 4 3 6" xfId="31497" xr:uid="{FAB63E0F-F87D-4483-8859-C52D746AA416}"/>
    <cellStyle name="Normal 4 4 3 6 2" xfId="31498" xr:uid="{F897D36B-8B06-43EB-A179-01ECF954B0F3}"/>
    <cellStyle name="Normal 4 4 3 7" xfId="31499" xr:uid="{7CF7398F-81BE-4437-ADB7-0A848EB40261}"/>
    <cellStyle name="Normal 4 4 4" xfId="31500" xr:uid="{BF88B227-40DF-49A5-A9FE-F721BA3CF0C4}"/>
    <cellStyle name="Normal 4 4 4 2" xfId="31501" xr:uid="{3281C32C-C43F-477A-8230-577CF3EE3CB3}"/>
    <cellStyle name="Normal 4 4 4 2 2" xfId="31502" xr:uid="{6A30719B-14B4-48CE-AB06-40CFFAA81DDA}"/>
    <cellStyle name="Normal 4 4 4 3" xfId="31503" xr:uid="{BA4E84F3-38FC-432F-B24F-2E520B70BE61}"/>
    <cellStyle name="Normal 4 4 4 3 2" xfId="31504" xr:uid="{178DC1B4-6FD6-467B-BD52-21BFFCA2C654}"/>
    <cellStyle name="Normal 4 4 4 4" xfId="31505" xr:uid="{9C664995-4322-4A5D-9631-9F3F137FD23E}"/>
    <cellStyle name="Normal 4 4 4 5" xfId="31506" xr:uid="{CCAA6284-D39A-4114-AEAB-1B5A9FAC3D01}"/>
    <cellStyle name="Normal 4 4 5" xfId="31507" xr:uid="{53793021-1BE4-4AAD-8563-66914F8FD2DB}"/>
    <cellStyle name="Normal 4 4 5 2" xfId="31508" xr:uid="{47411450-366A-450E-84E7-2A74E9202EEF}"/>
    <cellStyle name="Normal 4 4 6" xfId="31509" xr:uid="{6BA88B7D-4220-4D5D-B12E-910E1C403A22}"/>
    <cellStyle name="Normal 4 4 6 2" xfId="31510" xr:uid="{07C035B0-9AC6-4A8B-814C-FB2EFE576312}"/>
    <cellStyle name="Normal 4 4 7" xfId="31511" xr:uid="{DEBDA309-9EEA-493B-881D-8962EE404221}"/>
    <cellStyle name="Normal 4 4 7 2" xfId="31512" xr:uid="{AF3CE1C2-4512-4F0C-9DA6-BCEDA66B5C9D}"/>
    <cellStyle name="Normal 4 4 8" xfId="31513" xr:uid="{67460539-EEF2-42DA-8DC4-D245EA78F6F5}"/>
    <cellStyle name="Normal 4 4 8 2" xfId="31514" xr:uid="{F041D108-A94F-4387-B4DE-F3DB32A8D581}"/>
    <cellStyle name="Normal 4 4 9" xfId="31515" xr:uid="{B495C512-C61A-4175-B834-C412B203EB4B}"/>
    <cellStyle name="Normal 4 5" xfId="31516" xr:uid="{8579D71A-61A7-45A0-BA17-F35AD0DF8651}"/>
    <cellStyle name="Normal 4 5 2" xfId="31517" xr:uid="{FDAB0F20-A89A-46A7-8F33-BE27B249DA26}"/>
    <cellStyle name="Normal 4 5 2 2" xfId="31518" xr:uid="{62AB3B60-D979-4B46-A0A4-E0E0690E9C58}"/>
    <cellStyle name="Normal 4 5 2 2 2" xfId="31519" xr:uid="{C7D0B035-57FF-4BA6-9CBC-8B759E922AED}"/>
    <cellStyle name="Normal 4 5 2 2 2 2" xfId="31520" xr:uid="{AC5A805A-BE06-4E9E-A275-F2D8A9235860}"/>
    <cellStyle name="Normal 4 5 2 2 3" xfId="31521" xr:uid="{CFB42203-3E41-47CB-A4C9-1FE5F687DD2D}"/>
    <cellStyle name="Normal 4 5 2 2 3 2" xfId="31522" xr:uid="{38A1EAC7-99A1-4593-9C3C-05D8E76ACD95}"/>
    <cellStyle name="Normal 4 5 2 2 4" xfId="31523" xr:uid="{1FEA0633-BF7E-4404-8E32-438E52894720}"/>
    <cellStyle name="Normal 4 5 2 2 4 2" xfId="31524" xr:uid="{99DB592F-4031-423C-9323-549C088B1DBF}"/>
    <cellStyle name="Normal 4 5 2 2 5" xfId="31525" xr:uid="{7CB812A0-5DEC-4127-BED4-C76513807414}"/>
    <cellStyle name="Normal 4 5 2 3" xfId="31526" xr:uid="{234F54BA-C737-444B-B5D2-43D31662EEE8}"/>
    <cellStyle name="Normal 4 5 2 3 2" xfId="31527" xr:uid="{2D7FB09C-0E65-4C16-A37C-CF22ECB87203}"/>
    <cellStyle name="Normal 4 5 2 4" xfId="31528" xr:uid="{6FEE5970-7BF1-49F3-BCC2-D81815EDEF19}"/>
    <cellStyle name="Normal 4 5 2 4 2" xfId="31529" xr:uid="{27AEAA69-7488-4A9D-A5F4-40BCA1F8EF2F}"/>
    <cellStyle name="Normal 4 5 2 5" xfId="31530" xr:uid="{71B35463-A507-4B55-9455-11D0CA2D01B1}"/>
    <cellStyle name="Normal 4 5 2 5 2" xfId="31531" xr:uid="{9D1D1AD3-DD73-42FC-A1A4-DBFC7995709B}"/>
    <cellStyle name="Normal 4 5 2 6" xfId="31532" xr:uid="{1E5F4EDF-8E52-44E3-8823-F34210DFB835}"/>
    <cellStyle name="Normal 4 5 2 6 2" xfId="31533" xr:uid="{72DE15FC-A46A-4683-ADA4-B3905E5A093E}"/>
    <cellStyle name="Normal 4 5 2 7" xfId="31534" xr:uid="{90E80DB1-A860-4C1E-A5EC-2018A7CF69FA}"/>
    <cellStyle name="Normal 4 5 3" xfId="31535" xr:uid="{F872C7AC-AB00-406D-9FB3-F522CBB9AD59}"/>
    <cellStyle name="Normal 4 5 3 2" xfId="31536" xr:uid="{673B286B-DFA9-4F9A-B2A0-8A6AA4EC2674}"/>
    <cellStyle name="Normal 4 5 3 2 2" xfId="31537" xr:uid="{BB597BC9-4475-442E-A646-E0CD7DB758EE}"/>
    <cellStyle name="Normal 4 5 3 2 2 2" xfId="31538" xr:uid="{22E7DEFD-ABB3-498D-8723-5704316CB4F0}"/>
    <cellStyle name="Normal 4 5 3 2 3" xfId="31539" xr:uid="{96A1A0E6-27A8-491D-9C16-A62D21F385CA}"/>
    <cellStyle name="Normal 4 5 3 2 3 2" xfId="31540" xr:uid="{B5365BE3-1AAF-48BC-A324-200163E244D4}"/>
    <cellStyle name="Normal 4 5 3 2 4" xfId="31541" xr:uid="{5D7DBED9-3869-4F28-9FB7-8E17C6E335B4}"/>
    <cellStyle name="Normal 4 5 3 2 5" xfId="31542" xr:uid="{39D294CB-0DB1-4A31-BE0A-45C1C0FAA118}"/>
    <cellStyle name="Normal 4 5 3 3" xfId="31543" xr:uid="{26CF050E-F977-4F9D-9339-CD9832B03986}"/>
    <cellStyle name="Normal 4 5 3 3 2" xfId="31544" xr:uid="{78405FD6-FF16-4B88-AAF9-0C5F9D6EF130}"/>
    <cellStyle name="Normal 4 5 3 4" xfId="31545" xr:uid="{2CCFDE08-3EB0-45FF-850A-2E605D1A66E6}"/>
    <cellStyle name="Normal 4 5 3 4 2" xfId="31546" xr:uid="{F438F512-D089-4299-BBB9-D819DF5A418B}"/>
    <cellStyle name="Normal 4 5 3 5" xfId="31547" xr:uid="{8440557E-7C44-4835-A769-729089235986}"/>
    <cellStyle name="Normal 4 5 3 5 2" xfId="31548" xr:uid="{91A5744E-DC5B-44F1-B922-4CE98D9BFB96}"/>
    <cellStyle name="Normal 4 5 3 6" xfId="31549" xr:uid="{FC36A5E2-AEE7-494C-B626-1E91FE1E8478}"/>
    <cellStyle name="Normal 4 5 3 6 2" xfId="31550" xr:uid="{8193E206-8816-44D0-BAEB-18F9B3E7E0A3}"/>
    <cellStyle name="Normal 4 5 3 7" xfId="31551" xr:uid="{144398F5-0609-46B5-9C58-7B584A322A71}"/>
    <cellStyle name="Normal 4 5 4" xfId="31552" xr:uid="{8EE90436-7BED-4C02-9624-547D51EF1D9A}"/>
    <cellStyle name="Normal 4 5 4 2" xfId="31553" xr:uid="{FB7DF898-76ED-4E4D-B03B-3494A2F94881}"/>
    <cellStyle name="Normal 4 5 4 2 2" xfId="31554" xr:uid="{BD5F3B82-B911-487C-898F-DFF55854E79C}"/>
    <cellStyle name="Normal 4 5 4 3" xfId="31555" xr:uid="{188831D3-E558-4A70-AB05-E3FC20B56818}"/>
    <cellStyle name="Normal 4 5 4 3 2" xfId="31556" xr:uid="{EB9705AB-845E-4675-93C6-1A76830DF1A3}"/>
    <cellStyle name="Normal 4 5 4 4" xfId="31557" xr:uid="{867125D8-4363-4BDA-9C1C-2B00C6E44F68}"/>
    <cellStyle name="Normal 4 5 4 5" xfId="31558" xr:uid="{B2E96EC4-4618-4C28-9D13-E8CCAC5A7A8F}"/>
    <cellStyle name="Normal 4 5 5" xfId="31559" xr:uid="{08419881-6C46-408B-9974-848C1545F2AA}"/>
    <cellStyle name="Normal 4 5 5 2" xfId="31560" xr:uid="{1846B947-C7D5-4062-9CC6-6DD969881110}"/>
    <cellStyle name="Normal 4 5 6" xfId="31561" xr:uid="{4330FEDD-6BC9-4E53-A037-14A0B0F2820D}"/>
    <cellStyle name="Normal 4 5 6 2" xfId="31562" xr:uid="{D39D05D0-1943-4318-B46D-1843F26D85A3}"/>
    <cellStyle name="Normal 4 5 7" xfId="31563" xr:uid="{83222F2E-7DE0-4DBB-8F9F-11F408E3D111}"/>
    <cellStyle name="Normal 4 5 7 2" xfId="31564" xr:uid="{DCB61D05-34AE-40D1-98B7-D27588F4C0BA}"/>
    <cellStyle name="Normal 4 5 8" xfId="31565" xr:uid="{EDAA1F2C-D334-4FCB-9FE2-7A511F096CEB}"/>
    <cellStyle name="Normal 4 5 8 2" xfId="31566" xr:uid="{1EFB48D9-B886-496B-8C13-021C1761C853}"/>
    <cellStyle name="Normal 4 5 9" xfId="31567" xr:uid="{3AE3D384-A1FB-47AD-BD09-1240ECFEB0B0}"/>
    <cellStyle name="Normal 4 6" xfId="31568" xr:uid="{7F7A8D7E-BEBC-469D-8E4A-3787D26A769F}"/>
    <cellStyle name="Normal 4 6 2" xfId="31569" xr:uid="{EDF6E91A-FD04-4A73-90E0-5F487F95721D}"/>
    <cellStyle name="Normal 4 6 2 2" xfId="31570" xr:uid="{A9E560AE-BAEA-494A-B366-A8B99C813A25}"/>
    <cellStyle name="Normal 4 6 2 2 2" xfId="31571" xr:uid="{3DD7203D-AD6B-49F7-B5E0-0D8D53644FD7}"/>
    <cellStyle name="Normal 4 6 2 2 3" xfId="31572" xr:uid="{741A1708-2638-40D7-BE58-24695BD3A607}"/>
    <cellStyle name="Normal 4 6 2 3" xfId="31573" xr:uid="{0DC1EBA5-F017-4EEB-9EC5-B503AA65C631}"/>
    <cellStyle name="Normal 4 6 2 3 2" xfId="31574" xr:uid="{95937A1F-8A25-435A-80A3-C3054486CE7D}"/>
    <cellStyle name="Normal 4 6 2 4" xfId="31575" xr:uid="{7D6598C6-FAD9-44B8-98F0-A65806A290E3}"/>
    <cellStyle name="Normal 4 6 2 4 2" xfId="31576" xr:uid="{14450951-24A2-4FA1-AC94-9C491BEF86C9}"/>
    <cellStyle name="Normal 4 6 2 5" xfId="31577" xr:uid="{B3481D1E-4583-4418-9CDB-5EB5CB9F706F}"/>
    <cellStyle name="Normal 4 6 3" xfId="31578" xr:uid="{91BB2658-41B1-49D5-A64B-4695604F6EE8}"/>
    <cellStyle name="Normal 4 6 3 2" xfId="31579" xr:uid="{6941A678-CC75-4E60-8F93-76F6C441CA08}"/>
    <cellStyle name="Normal 4 6 3 2 2" xfId="31580" xr:uid="{ECB62884-D9E8-4A14-879D-6621D2488ADE}"/>
    <cellStyle name="Normal 4 6 3 2 3" xfId="31581" xr:uid="{58AF5FA5-0191-4B10-AE02-633F07EAE646}"/>
    <cellStyle name="Normal 4 6 3 3" xfId="31582" xr:uid="{4CEB41E5-7319-4351-A849-ADC09835B8FC}"/>
    <cellStyle name="Normal 4 6 3 4" xfId="31583" xr:uid="{722D565C-7EC4-421D-A77E-AE448484703C}"/>
    <cellStyle name="Normal 4 6 4" xfId="31584" xr:uid="{99D28333-241A-413F-AAE7-87A78BB95CB5}"/>
    <cellStyle name="Normal 4 6 4 2" xfId="31585" xr:uid="{29AC99F3-85E6-4A4D-98C9-EA5D3FC04A6E}"/>
    <cellStyle name="Normal 4 6 4 3" xfId="31586" xr:uid="{65F353E2-15B2-4B90-AB52-9DB2EFDAA76D}"/>
    <cellStyle name="Normal 4 6 5" xfId="31587" xr:uid="{DB8281D9-0F22-422E-99E1-25C3F2314D01}"/>
    <cellStyle name="Normal 4 6 5 2" xfId="31588" xr:uid="{0A7C0EEB-1E2D-488F-BD75-0C5FB9443019}"/>
    <cellStyle name="Normal 4 6 6" xfId="31589" xr:uid="{6516E281-7907-4C64-9682-618836FDC943}"/>
    <cellStyle name="Normal 4 6 6 2" xfId="31590" xr:uid="{39E4A7C1-8C60-4458-8BFE-26AFC8F1D680}"/>
    <cellStyle name="Normal 4 6 7" xfId="31591" xr:uid="{4F7BABA6-4E7F-4ADE-895D-960BC0651185}"/>
    <cellStyle name="Normal 4 6 7 2" xfId="31592" xr:uid="{9F8667ED-E4AF-492F-970B-BF23F6080C64}"/>
    <cellStyle name="Normal 4 6 8" xfId="31593" xr:uid="{27F025AA-E75B-43E8-9EEA-C5C2B4DF01D8}"/>
    <cellStyle name="Normal 4 7" xfId="31594" xr:uid="{13A26A40-C982-4970-A8B2-B8A2A6D04DE0}"/>
    <cellStyle name="Normal 4 7 2" xfId="31595" xr:uid="{2D15FAF7-B491-4CC0-AF3F-ED5138E215F3}"/>
    <cellStyle name="Normal 4 7 2 2" xfId="31596" xr:uid="{304748BB-C552-4E3D-A795-D4AF4A2310BF}"/>
    <cellStyle name="Normal 4 7 2 2 2" xfId="31597" xr:uid="{9E1258EA-8BE9-4D8A-B3CF-0628A458770C}"/>
    <cellStyle name="Normal 4 7 2 2 3" xfId="31598" xr:uid="{2FD47CD2-C0AF-4F91-9B3C-1D5A1C4A4762}"/>
    <cellStyle name="Normal 4 7 2 3" xfId="31599" xr:uid="{434BFE0C-ABE9-4C81-9E1E-13B924CC36C2}"/>
    <cellStyle name="Normal 4 7 2 3 2" xfId="31600" xr:uid="{703AF6EE-BAF9-4968-A78C-F4EDC70736E5}"/>
    <cellStyle name="Normal 4 7 2 4" xfId="31601" xr:uid="{91278428-B8F1-4D08-A562-7DC1FD775B60}"/>
    <cellStyle name="Normal 4 7 2 5" xfId="31602" xr:uid="{75AA651A-9EA8-4BD6-B615-A1E1E3891877}"/>
    <cellStyle name="Normal 4 7 3" xfId="31603" xr:uid="{A94D07E1-00F3-4997-8196-C7B5BB8A0AEA}"/>
    <cellStyle name="Normal 4 7 3 2" xfId="31604" xr:uid="{EE90DC5B-805A-4A97-A43F-920AA90EAE2D}"/>
    <cellStyle name="Normal 4 7 3 2 2" xfId="31605" xr:uid="{5E2BDEC7-3F6C-4433-B5E7-DF39FB3AF88F}"/>
    <cellStyle name="Normal 4 7 3 2 3" xfId="31606" xr:uid="{CCBEC521-5148-4CE4-B991-EBE9B180F544}"/>
    <cellStyle name="Normal 4 7 3 3" xfId="31607" xr:uid="{98C039D3-3F78-4ECE-ADF3-DBAFD2F60B14}"/>
    <cellStyle name="Normal 4 7 3 4" xfId="31608" xr:uid="{3EE2024D-F735-48FF-ACB5-F06DB477B601}"/>
    <cellStyle name="Normal 4 7 4" xfId="31609" xr:uid="{F434FA0D-FFC9-46EA-9F32-8E9C4CF42B77}"/>
    <cellStyle name="Normal 4 7 4 2" xfId="31610" xr:uid="{89702B9F-B6B3-48CC-A9A4-417B22F723B1}"/>
    <cellStyle name="Normal 4 7 4 3" xfId="31611" xr:uid="{1E1E1BFC-E39C-4617-8213-07D711BC6336}"/>
    <cellStyle name="Normal 4 7 5" xfId="31612" xr:uid="{1EA6D527-2B1E-450F-8B18-FB07289EDAB9}"/>
    <cellStyle name="Normal 4 7 5 2" xfId="31613" xr:uid="{BA00310B-B496-4B13-9DCE-39749E4304E0}"/>
    <cellStyle name="Normal 4 7 6" xfId="31614" xr:uid="{389A5200-66CF-49B1-A28E-992D80D2C9FC}"/>
    <cellStyle name="Normal 4 7 6 2" xfId="31615" xr:uid="{786B163F-23EA-44E2-9E63-961361BDB9DF}"/>
    <cellStyle name="Normal 4 7 7" xfId="31616" xr:uid="{64E1720E-20DF-49BE-ABA5-0A5E2C80F9B8}"/>
    <cellStyle name="Normal 4 7 7 2" xfId="31617" xr:uid="{0422E8D2-A606-472E-BD44-2A46510A0C85}"/>
    <cellStyle name="Normal 4 7 8" xfId="31618" xr:uid="{23B0D4AB-C46A-4ED7-BE84-F0ECF43A046C}"/>
    <cellStyle name="Normal 4 8" xfId="31619" xr:uid="{F1AC5E78-0DCC-4FA3-9944-A093E9D2E0EB}"/>
    <cellStyle name="Normal 4 8 2" xfId="31620" xr:uid="{08E4CF10-90BF-4C5D-B891-F9F0314B9672}"/>
    <cellStyle name="Normal 4 8 2 2" xfId="31621" xr:uid="{5B69F556-34DF-4B99-A3DB-5D4BF0DA5939}"/>
    <cellStyle name="Normal 4 8 2 2 2" xfId="31622" xr:uid="{07811101-D7DD-4E09-BFD9-B2307D100958}"/>
    <cellStyle name="Normal 4 8 2 2 3" xfId="31623" xr:uid="{29FD630B-1CC0-4B98-A71A-264784AE467C}"/>
    <cellStyle name="Normal 4 8 2 3" xfId="31624" xr:uid="{62C2F29F-F70E-4563-88BB-124ED387A941}"/>
    <cellStyle name="Normal 4 8 2 4" xfId="31625" xr:uid="{E39E330F-E5C2-4412-8F05-E867BC6F73F6}"/>
    <cellStyle name="Normal 4 8 3" xfId="31626" xr:uid="{56B2F151-970C-4B68-944C-7405805BAFC6}"/>
    <cellStyle name="Normal 4 8 3 2" xfId="31627" xr:uid="{94B1F668-F0A5-4691-A3C0-2FF4C039F1F9}"/>
    <cellStyle name="Normal 4 8 3 2 2" xfId="31628" xr:uid="{8340B7F6-B4FA-4DE3-AFD0-7E77BA9FB5CD}"/>
    <cellStyle name="Normal 4 8 3 2 3" xfId="31629" xr:uid="{E04DCC7C-9D53-4C0C-B04B-8FD9A693225D}"/>
    <cellStyle name="Normal 4 8 3 3" xfId="31630" xr:uid="{8BDEFC41-7276-4A96-AA5E-B46DBDA17E0F}"/>
    <cellStyle name="Normal 4 8 3 4" xfId="31631" xr:uid="{80CFCDF6-9051-4DC7-A8D9-6A14458BC5E3}"/>
    <cellStyle name="Normal 4 8 4" xfId="31632" xr:uid="{C7E05669-67D2-4203-9CBF-7E8AF0904B0F}"/>
    <cellStyle name="Normal 4 8 4 2" xfId="31633" xr:uid="{975424AA-F96E-4AD7-83CB-46C5F8DFB508}"/>
    <cellStyle name="Normal 4 8 4 3" xfId="31634" xr:uid="{2980420C-8763-4CFE-AAB9-8D69F819DB27}"/>
    <cellStyle name="Normal 4 8 5" xfId="31635" xr:uid="{17BFCD8D-A6B9-4291-8500-54D757F4E8AD}"/>
    <cellStyle name="Normal 4 8 5 2" xfId="31636" xr:uid="{86C586B3-583C-440A-B8B3-576FFBE20DCB}"/>
    <cellStyle name="Normal 4 8 6" xfId="31637" xr:uid="{73FD032F-BDA3-40C3-A8D9-9E13FE524BCC}"/>
    <cellStyle name="Normal 4 9" xfId="31638" xr:uid="{7D1E17C6-FF91-4AE2-851E-B0B87F64B64C}"/>
    <cellStyle name="Normal 4 9 2" xfId="31639" xr:uid="{221DA55C-ECDA-4E9C-9231-F64BC9AC5B9F}"/>
    <cellStyle name="Normal 4 9 2 2" xfId="31640" xr:uid="{7E46DAFB-8FAC-470D-AFBA-180AB35B5011}"/>
    <cellStyle name="Normal 4 9 2 2 2" xfId="31641" xr:uid="{160F76F7-E509-4F1B-B529-6A900D13501A}"/>
    <cellStyle name="Normal 4 9 2 2 2 2" xfId="31642" xr:uid="{3FCD78CA-6DD8-4B3F-A7ED-9C54316B7676}"/>
    <cellStyle name="Normal 4 9 2 2 2 3" xfId="31643" xr:uid="{75E60ADC-12E2-447C-BBF9-886AFFFF1844}"/>
    <cellStyle name="Normal 4 9 2 2 3" xfId="31644" xr:uid="{3F581F92-1953-43CA-AC2A-B6426CC3EBD6}"/>
    <cellStyle name="Normal 4 9 2 2 4" xfId="31645" xr:uid="{CCDD3C55-2807-4762-B82A-85BF52B94CD3}"/>
    <cellStyle name="Normal 4 9 2 3" xfId="31646" xr:uid="{E147CF06-C8EA-4E01-AF9E-F05909BC7814}"/>
    <cellStyle name="Normal 4 9 2 3 2" xfId="31647" xr:uid="{4ABD1C6A-1BF5-4F7A-8B01-ABEA0B7F1F46}"/>
    <cellStyle name="Normal 4 9 2 3 3" xfId="31648" xr:uid="{AF03754F-C295-46A1-843E-B7F79813D291}"/>
    <cellStyle name="Normal 4 9 2 4" xfId="31649" xr:uid="{08B84B30-CCDA-451F-B0D7-5F122EC43D3E}"/>
    <cellStyle name="Normal 4 9 2 5" xfId="31650" xr:uid="{0F7FA03B-42AD-4274-8601-1922C5DE5E9B}"/>
    <cellStyle name="Normal 4 9 3" xfId="31651" xr:uid="{C0DBAF2A-837A-4959-8A82-90EC19A82898}"/>
    <cellStyle name="Normal 4 9 3 2" xfId="31652" xr:uid="{7F8DEB70-0B83-4ADF-87F8-2F81C83D0F6E}"/>
    <cellStyle name="Normal 4 9 3 2 2" xfId="31653" xr:uid="{AC1AEFDB-3533-42A1-93E6-433CEEDC2510}"/>
    <cellStyle name="Normal 4 9 3 2 3" xfId="31654" xr:uid="{34DBEC00-1922-4B29-BB71-C3755E6FD8F2}"/>
    <cellStyle name="Normal 4 9 3 3" xfId="31655" xr:uid="{21AE6E5E-1F33-4D64-A74E-E4467B6E732C}"/>
    <cellStyle name="Normal 4 9 3 4" xfId="31656" xr:uid="{E5E2ACE5-96CF-404D-BB22-95403B91A60A}"/>
    <cellStyle name="Normal 4 9 4" xfId="31657" xr:uid="{6C8DBF0A-ACD6-40F8-8D37-666838B8D9AF}"/>
    <cellStyle name="Normal 4 9 4 2" xfId="31658" xr:uid="{31951A54-F637-4EC8-944E-A064A8AF6AB1}"/>
    <cellStyle name="Normal 4 9 4 2 2" xfId="31659" xr:uid="{80AA19FA-EEEC-48CA-9E3F-15A20408743A}"/>
    <cellStyle name="Normal 4 9 4 2 3" xfId="31660" xr:uid="{846F19DD-C24D-441D-89AB-117985EDA119}"/>
    <cellStyle name="Normal 4 9 4 3" xfId="31661" xr:uid="{06626ED0-6256-44AC-A3E0-1FCD0B3AE407}"/>
    <cellStyle name="Normal 4 9 4 4" xfId="31662" xr:uid="{5D91C41C-FEB1-4674-B809-B9E3EDEA4616}"/>
    <cellStyle name="Normal 4 9 5" xfId="31663" xr:uid="{AD75547F-F5B6-43F0-A2AC-77D55C655A42}"/>
    <cellStyle name="Normal 4 9 5 2" xfId="31664" xr:uid="{54A41AA3-0A5D-4901-9131-536FE6B9AF18}"/>
    <cellStyle name="Normal 4 9 5 3" xfId="31665" xr:uid="{F8E741F2-3A60-4E66-BC3C-4CB2574E88F5}"/>
    <cellStyle name="Normal 4 9 6" xfId="31666" xr:uid="{3BC3522C-F83C-458A-B01E-0552156CE23B}"/>
    <cellStyle name="Normal 4 9 7" xfId="31667" xr:uid="{E695FC15-A75E-4450-8F59-53BF009BEB76}"/>
    <cellStyle name="Normal 40" xfId="31668" xr:uid="{CD6B7ACF-95A3-4099-B357-F14C9E697C44}"/>
    <cellStyle name="Normal 40 2" xfId="31669" xr:uid="{3666A869-E818-4E5B-BD73-2A911EEA91F2}"/>
    <cellStyle name="Normal 40 2 2" xfId="31670" xr:uid="{9C76A6CE-D2D3-422E-833C-14E69459EF32}"/>
    <cellStyle name="Normal 40 2 2 2" xfId="31671" xr:uid="{0B69876C-6C36-4EC5-B4F9-2B072AC1B1C1}"/>
    <cellStyle name="Normal 40 2 2 2 2" xfId="31672" xr:uid="{6FFE8B1F-9958-4C97-A3DA-5A01608A4F45}"/>
    <cellStyle name="Normal 40 2 2 2 3" xfId="31673" xr:uid="{43F8F294-9619-4EED-83AD-948D7F082F3E}"/>
    <cellStyle name="Normal 40 2 3" xfId="31674" xr:uid="{51A90AEE-047E-47EC-BE2F-4C5659F694A2}"/>
    <cellStyle name="Normal 40 2 3 2" xfId="31675" xr:uid="{964C00EB-5B02-4731-B856-FB3440E2395C}"/>
    <cellStyle name="Normal 40 2 3 3" xfId="31676" xr:uid="{A85B8442-65BB-4C26-84EB-2B906D9B70D0}"/>
    <cellStyle name="Normal 40 2 4" xfId="31677" xr:uid="{92AB75CA-9ABD-4BEC-8EF7-BCEF18731400}"/>
    <cellStyle name="Normal 40 2 4 2" xfId="31678" xr:uid="{1C9BBF56-5986-4F2E-9E8E-35F700B2DB6D}"/>
    <cellStyle name="Normal 40 2 4 3" xfId="31679" xr:uid="{58F04AE5-AE44-475D-AE38-0737611BEE08}"/>
    <cellStyle name="Normal 40 2 5" xfId="31680" xr:uid="{00719C57-28FF-4369-8EAD-9CA8623D8811}"/>
    <cellStyle name="Normal 40 2 5 2" xfId="31681" xr:uid="{8D2343B0-A1FD-48FB-B974-17B49805C1D8}"/>
    <cellStyle name="Normal 40 2 5 3" xfId="31682" xr:uid="{B3AF8F72-2327-43E5-93AB-F37A6221012B}"/>
    <cellStyle name="Normal 40 2 6" xfId="31683" xr:uid="{A1DB6091-F706-42A6-A695-83701E02F60A}"/>
    <cellStyle name="Normal 40 3" xfId="31684" xr:uid="{C22F548C-4953-4BF5-82F9-9F801968CB39}"/>
    <cellStyle name="Normal 40 3 2" xfId="31685" xr:uid="{7F853872-BCB6-4FEE-A1DB-82F8571069C0}"/>
    <cellStyle name="Normal 40 3 2 2" xfId="31686" xr:uid="{B7EBC40E-9265-41B5-ABD3-0E50D78E9DED}"/>
    <cellStyle name="Normal 40 3 2 3" xfId="31687" xr:uid="{D0C2DF06-DDB6-46D3-B126-3DC15DF376E5}"/>
    <cellStyle name="Normal 40 3 3" xfId="31688" xr:uid="{BCC8101A-8DE6-4590-84D0-41A2259811DA}"/>
    <cellStyle name="Normal 40 3 3 2" xfId="31689" xr:uid="{71177FA9-7872-4BD2-8A2E-F3855C4E2B8D}"/>
    <cellStyle name="Normal 40 3 3 3" xfId="31690" xr:uid="{1290085D-AEFA-4940-8A8A-8240C79DDF17}"/>
    <cellStyle name="Normal 40 4" xfId="31691" xr:uid="{FD155BA9-CD6B-410D-ABCF-4E269F83A4F9}"/>
    <cellStyle name="Normal 40 4 2" xfId="31692" xr:uid="{BDE379F1-486A-40D4-8767-D8376239892B}"/>
    <cellStyle name="Normal 40 4 3" xfId="31693" xr:uid="{E04A8E78-A3ED-48DC-961E-52CBB7CF7B8E}"/>
    <cellStyle name="Normal 40 5" xfId="31694" xr:uid="{F393A934-1A99-4735-93AB-567FBD4824A3}"/>
    <cellStyle name="Normal 40 5 2" xfId="31695" xr:uid="{78178089-E2E3-450D-AEDC-2AA72E528932}"/>
    <cellStyle name="Normal 40 6" xfId="31696" xr:uid="{897ECC13-69A7-4108-ABCB-4CDB14A54E5A}"/>
    <cellStyle name="Normal 40 6 2" xfId="31697" xr:uid="{4C3AC3B4-3F23-4CBD-AF0A-CA2D66D3BA21}"/>
    <cellStyle name="Normal 40 7" xfId="31698" xr:uid="{1FEB793B-75A4-4B07-9030-DAF972B7D811}"/>
    <cellStyle name="Normal 40 8" xfId="31699" xr:uid="{3D7ED996-BC43-4026-A1CB-7EE2069C45B6}"/>
    <cellStyle name="Normal 41" xfId="31700" xr:uid="{5E016D8F-F5D4-4F14-A1F8-E93D2950D2D4}"/>
    <cellStyle name="Normal 41 2" xfId="31701" xr:uid="{84CEC09C-0796-45CA-9077-7AD29695516C}"/>
    <cellStyle name="Normal 41 2 2" xfId="31702" xr:uid="{03591262-1B88-4BFB-8BB2-FB9BAAF109A8}"/>
    <cellStyle name="Normal 41 2 2 2" xfId="31703" xr:uid="{8A5C8B82-DB10-416B-8E80-BB2579A26B6B}"/>
    <cellStyle name="Normal 41 2 2 2 2" xfId="31704" xr:uid="{B9911977-32FF-42E9-AE2B-EF154DB44ED4}"/>
    <cellStyle name="Normal 41 2 2 2 3" xfId="31705" xr:uid="{D860C817-7A24-4E2B-86C2-D2114F30A249}"/>
    <cellStyle name="Normal 41 2 3" xfId="31706" xr:uid="{491C0994-D29E-47CE-87F6-8A57DFC891F8}"/>
    <cellStyle name="Normal 41 2 3 2" xfId="31707" xr:uid="{FA7EA28F-0F95-4FBA-90EE-D877126EC573}"/>
    <cellStyle name="Normal 41 2 3 3" xfId="31708" xr:uid="{E6835287-FB48-4B7C-80CD-B6162B41A8C9}"/>
    <cellStyle name="Normal 41 2 4" xfId="31709" xr:uid="{CF63581E-286C-4215-B905-5F5225CFE5BD}"/>
    <cellStyle name="Normal 41 2 4 2" xfId="31710" xr:uid="{A176C845-3A97-40C7-A63E-BB6FDFC32C52}"/>
    <cellStyle name="Normal 41 2 4 3" xfId="31711" xr:uid="{FDE134EA-84CA-49D8-9E19-F9327135D0CF}"/>
    <cellStyle name="Normal 41 2 5" xfId="31712" xr:uid="{9E2ECDE3-A53E-4327-ABFA-35260717D7C9}"/>
    <cellStyle name="Normal 41 2 5 2" xfId="31713" xr:uid="{5DB07BC8-8D99-4E5D-A044-1BA0BEAFE28F}"/>
    <cellStyle name="Normal 41 2 5 3" xfId="31714" xr:uid="{5CCFF286-B4D4-433A-933F-EF8B2C44FA53}"/>
    <cellStyle name="Normal 41 2 6" xfId="31715" xr:uid="{79904205-F1A2-4298-ABBB-5B209C26BEAB}"/>
    <cellStyle name="Normal 41 3" xfId="31716" xr:uid="{67D44343-3D54-48CC-9723-D5BE3237B59F}"/>
    <cellStyle name="Normal 41 3 2" xfId="31717" xr:uid="{BFB600CF-9B66-4A68-8336-4BA50E3AA59F}"/>
    <cellStyle name="Normal 41 3 2 2" xfId="31718" xr:uid="{D9705579-2DAC-4D34-AD4C-6D7799F5BCAE}"/>
    <cellStyle name="Normal 41 3 2 3" xfId="31719" xr:uid="{33F0F6EF-DEDB-4285-AD85-D81E426C8A88}"/>
    <cellStyle name="Normal 41 3 3" xfId="31720" xr:uid="{6A021C22-CE29-43A8-83C0-A59B9277D521}"/>
    <cellStyle name="Normal 41 3 3 2" xfId="31721" xr:uid="{FB9CBB12-820C-4067-9439-CF84E64AED04}"/>
    <cellStyle name="Normal 41 3 3 3" xfId="31722" xr:uid="{1785201A-01EE-420E-BAEF-3F57D1675BA1}"/>
    <cellStyle name="Normal 41 4" xfId="31723" xr:uid="{473AB5DE-D712-49E6-AC8E-DBABA7ABF77E}"/>
    <cellStyle name="Normal 41 4 2" xfId="31724" xr:uid="{F1385F8A-F023-4FFB-8FCA-66E9866E42FC}"/>
    <cellStyle name="Normal 41 4 3" xfId="31725" xr:uid="{8DDBCFA9-E791-449B-AA1F-E9462797D4F8}"/>
    <cellStyle name="Normal 41 5" xfId="31726" xr:uid="{2703B3E4-2BFC-4ABC-9C55-373CD652EC05}"/>
    <cellStyle name="Normal 41 5 2" xfId="31727" xr:uid="{AAA20FE1-EC68-4E63-8B9C-FA023D36D5E4}"/>
    <cellStyle name="Normal 41 6" xfId="31728" xr:uid="{1D3D8566-5615-4DED-922C-C36C1EFA7F90}"/>
    <cellStyle name="Normal 41 6 2" xfId="31729" xr:uid="{47260B69-09D4-4B97-9DA6-D90A44D5ACD9}"/>
    <cellStyle name="Normal 41 7" xfId="31730" xr:uid="{24CFBFB2-15CE-4FDA-B975-1C671F5ED107}"/>
    <cellStyle name="Normal 41 8" xfId="31731" xr:uid="{F1BC344A-51DB-42F8-8429-DE6216CE112D}"/>
    <cellStyle name="Normal 42" xfId="31732" xr:uid="{B218C611-D72F-4955-BD0D-0B1745EDCEF7}"/>
    <cellStyle name="Normal 42 2" xfId="31733" xr:uid="{7946BC97-F914-49B7-80CC-A91E0A5FBF01}"/>
    <cellStyle name="Normal 42 2 2" xfId="31734" xr:uid="{E13197BA-38E2-4BB7-B437-FAB044B8AD9A}"/>
    <cellStyle name="Normal 42 2 2 2" xfId="31735" xr:uid="{8CE1A290-DF54-476D-B154-C48EA49A3FDA}"/>
    <cellStyle name="Normal 42 2 2 2 2" xfId="31736" xr:uid="{04D452A1-2057-4093-A75A-ECEEAA4816E6}"/>
    <cellStyle name="Normal 42 2 2 2 3" xfId="31737" xr:uid="{C10E62C9-4EF2-4304-8C9D-31C2826877E9}"/>
    <cellStyle name="Normal 42 2 3" xfId="31738" xr:uid="{ECF4FEDF-724F-41E5-8645-26F7A515930F}"/>
    <cellStyle name="Normal 42 2 3 2" xfId="31739" xr:uid="{EED323C4-F950-44D8-AF49-1320E23B394A}"/>
    <cellStyle name="Normal 42 2 3 3" xfId="31740" xr:uid="{31708D68-574B-4795-85D5-B6C928BCDEDB}"/>
    <cellStyle name="Normal 42 2 4" xfId="31741" xr:uid="{8A0451FB-9DED-4841-B14C-D4EFF7FB499B}"/>
    <cellStyle name="Normal 42 2 4 2" xfId="31742" xr:uid="{FD8D7C9D-95A6-4F02-81B1-41ECAED2821B}"/>
    <cellStyle name="Normal 42 2 4 3" xfId="31743" xr:uid="{958EB213-BA40-4C3A-97FF-F26BE5AAD1C8}"/>
    <cellStyle name="Normal 42 2 5" xfId="31744" xr:uid="{4194F183-C2BA-4AC1-A8BB-A41BE48EC959}"/>
    <cellStyle name="Normal 42 2 5 2" xfId="31745" xr:uid="{27A6F7FC-DFA8-4E42-A04D-0E4F34BB5C13}"/>
    <cellStyle name="Normal 42 2 5 3" xfId="31746" xr:uid="{3A21DA3F-D4DB-41BB-8D6A-E6C5CBF5601E}"/>
    <cellStyle name="Normal 42 2 6" xfId="31747" xr:uid="{BEED2267-3F28-4E9D-B5D1-D4761632DDD8}"/>
    <cellStyle name="Normal 42 3" xfId="31748" xr:uid="{C03E579C-A6EC-4318-86BE-CD41CC91C6CB}"/>
    <cellStyle name="Normal 42 3 2" xfId="31749" xr:uid="{B67BEAB0-AE8D-4CAA-96A8-AC8818D0FC8A}"/>
    <cellStyle name="Normal 42 3 2 2" xfId="31750" xr:uid="{4E50F627-C430-4047-B93E-A842BDD06AEF}"/>
    <cellStyle name="Normal 42 3 2 3" xfId="31751" xr:uid="{41CBCCDC-FACF-4C58-B398-F61240BCB542}"/>
    <cellStyle name="Normal 42 3 3" xfId="31752" xr:uid="{5ADFF702-BF2E-4660-A932-ADA2EC3B0AA0}"/>
    <cellStyle name="Normal 42 3 3 2" xfId="31753" xr:uid="{04921B3B-79AB-47CC-8735-BAF27C1538AA}"/>
    <cellStyle name="Normal 42 3 3 3" xfId="31754" xr:uid="{1189E4BB-AE56-4DE3-8099-FD4FA2D89916}"/>
    <cellStyle name="Normal 42 4" xfId="31755" xr:uid="{39507D0C-A48E-48A7-82D6-9F5C5C966359}"/>
    <cellStyle name="Normal 42 4 2" xfId="31756" xr:uid="{6195EE59-86C7-44AE-A1A7-D57604B85E0E}"/>
    <cellStyle name="Normal 42 4 3" xfId="31757" xr:uid="{A17B2626-A1FE-4EBD-AD78-5B18CA00EDC3}"/>
    <cellStyle name="Normal 42 5" xfId="31758" xr:uid="{85F4F448-9922-4D24-8643-CA06C860854B}"/>
    <cellStyle name="Normal 42 5 2" xfId="31759" xr:uid="{543B9E7A-2068-40DC-B5B1-FB0E3CBCB04C}"/>
    <cellStyle name="Normal 42 6" xfId="31760" xr:uid="{1DE33A6D-DDE3-41C9-A347-5DF8FDF55545}"/>
    <cellStyle name="Normal 42 6 2" xfId="31761" xr:uid="{D29B2101-66CD-46F9-8465-E59A3D0C923B}"/>
    <cellStyle name="Normal 42 7" xfId="31762" xr:uid="{B1D24464-9B61-4878-AC00-2D9015B8356F}"/>
    <cellStyle name="Normal 43" xfId="31763" xr:uid="{D1835A0D-5E22-41F9-B548-8EE769745CD4}"/>
    <cellStyle name="Normal 43 2" xfId="31764" xr:uid="{D432666F-70BE-4BF6-B4FE-D47C78F8D09F}"/>
    <cellStyle name="Normal 43 2 2" xfId="31765" xr:uid="{7E49CE17-9F11-4DFC-8816-910CE8F16BA5}"/>
    <cellStyle name="Normal 43 2 2 2" xfId="31766" xr:uid="{C3F69003-B439-4383-A91E-D9FC495D1D67}"/>
    <cellStyle name="Normal 43 2 2 2 2" xfId="31767" xr:uid="{29F6905E-262A-4F35-BDE5-285B8A8CEFD5}"/>
    <cellStyle name="Normal 43 2 2 2 3" xfId="31768" xr:uid="{C9F42D35-5714-4847-83AC-C615BEA34C0E}"/>
    <cellStyle name="Normal 43 2 3" xfId="31769" xr:uid="{B9F84BAF-101B-4DD8-8F35-9B1197D29616}"/>
    <cellStyle name="Normal 43 2 3 2" xfId="31770" xr:uid="{B106AFDC-A344-4B4C-8A20-DAE231BC1047}"/>
    <cellStyle name="Normal 43 2 3 3" xfId="31771" xr:uid="{0F50D781-D703-4FCF-89BD-1694A144AACE}"/>
    <cellStyle name="Normal 43 2 4" xfId="31772" xr:uid="{2A894F9C-2EB3-40B1-AB5B-F8BE96420FB5}"/>
    <cellStyle name="Normal 43 2 4 2" xfId="31773" xr:uid="{51E20354-1B07-4F6E-B12F-65EE593C776A}"/>
    <cellStyle name="Normal 43 2 4 3" xfId="31774" xr:uid="{FD0B3365-566A-4C8B-8F66-B826EE8E9BAA}"/>
    <cellStyle name="Normal 43 2 5" xfId="31775" xr:uid="{5EC15875-B2F8-4866-852B-DA8011EBB40A}"/>
    <cellStyle name="Normal 43 2 5 2" xfId="31776" xr:uid="{806DEBA4-E8D7-4019-9298-58A09223DAD5}"/>
    <cellStyle name="Normal 43 2 5 3" xfId="31777" xr:uid="{62021E5A-8BC6-41AA-9527-127149C88C24}"/>
    <cellStyle name="Normal 43 2 6" xfId="31778" xr:uid="{F5B05C97-320B-4E07-B688-85BFA5F9672B}"/>
    <cellStyle name="Normal 43 3" xfId="31779" xr:uid="{3D90EE37-25F2-46CA-A6BD-C9CD5AF085F1}"/>
    <cellStyle name="Normal 43 3 2" xfId="31780" xr:uid="{383C1B94-61D5-4946-B5B5-523FE595A8F4}"/>
    <cellStyle name="Normal 43 3 2 2" xfId="31781" xr:uid="{044D19F6-06B3-4C77-AD27-EC79C559AE70}"/>
    <cellStyle name="Normal 43 3 2 3" xfId="31782" xr:uid="{1139D1BF-8D3A-4125-AC9A-321D6620BB2E}"/>
    <cellStyle name="Normal 43 3 3" xfId="31783" xr:uid="{4AA2FD0D-1CD1-434C-BE5D-F7D7FA807944}"/>
    <cellStyle name="Normal 43 3 3 2" xfId="31784" xr:uid="{34F3ED7D-EC2C-4754-A5A1-E15D0BCBE516}"/>
    <cellStyle name="Normal 43 3 3 3" xfId="31785" xr:uid="{9F6921E7-C3FE-4604-B4D8-52672D46A54D}"/>
    <cellStyle name="Normal 43 4" xfId="31786" xr:uid="{E7277221-1AAC-4E52-9BBE-6B9D0B024893}"/>
    <cellStyle name="Normal 43 4 2" xfId="31787" xr:uid="{866CD751-C5E4-4867-A2FE-93006684E996}"/>
    <cellStyle name="Normal 43 4 3" xfId="31788" xr:uid="{D7E2FF31-6009-4424-A927-CB0DF450190D}"/>
    <cellStyle name="Normal 43 5" xfId="31789" xr:uid="{3C9D2A2C-FDB1-4A0A-8A8E-860CC75CB452}"/>
    <cellStyle name="Normal 43 5 2" xfId="31790" xr:uid="{FDC7D701-262D-4D6F-8F8F-336D17424A08}"/>
    <cellStyle name="Normal 43 6" xfId="31791" xr:uid="{A2406D23-B5A3-4F48-AD15-681575AD152A}"/>
    <cellStyle name="Normal 43 6 2" xfId="31792" xr:uid="{A1B5ADCF-EDDF-4367-AB82-8564109C70C4}"/>
    <cellStyle name="Normal 43 7" xfId="31793" xr:uid="{95BE0620-B43C-49E4-8D49-107830C622BB}"/>
    <cellStyle name="Normal 44" xfId="31794" xr:uid="{5B5C9B26-445F-47FE-A2CE-5ED9362E3E50}"/>
    <cellStyle name="Normal 44 2" xfId="31795" xr:uid="{3C0B1908-BB62-4896-9C65-5A8B73EE9A09}"/>
    <cellStyle name="Normal 44 2 2" xfId="31796" xr:uid="{FA7957B0-5FE5-45DB-947B-B2FC94361A9F}"/>
    <cellStyle name="Normal 44 2 2 2" xfId="31797" xr:uid="{1EDDB62B-E6AA-43CB-B10B-91A757F290C0}"/>
    <cellStyle name="Normal 44 2 2 2 2" xfId="31798" xr:uid="{DBA5C536-E52F-4E14-86AC-172004130DB8}"/>
    <cellStyle name="Normal 44 2 2 2 3" xfId="31799" xr:uid="{501DBB8A-D509-4B95-8E8E-B39CB94D6ED5}"/>
    <cellStyle name="Normal 44 2 3" xfId="31800" xr:uid="{0DD14D31-042C-41EE-9EBB-F252DFE7CA8B}"/>
    <cellStyle name="Normal 44 2 3 2" xfId="31801" xr:uid="{71C452E3-6CED-498E-8E2F-8D983907CECC}"/>
    <cellStyle name="Normal 44 2 3 3" xfId="31802" xr:uid="{7EE8D1CD-D29C-4A34-9DB0-043DA1F1C22C}"/>
    <cellStyle name="Normal 44 2 4" xfId="31803" xr:uid="{9F52249C-0AF6-4AC7-AFBE-ABED590F544B}"/>
    <cellStyle name="Normal 44 2 4 2" xfId="31804" xr:uid="{298DAA6F-D938-459A-9C9E-1812476E0A27}"/>
    <cellStyle name="Normal 44 2 4 3" xfId="31805" xr:uid="{02083935-E6DD-4D96-A473-09D9B4730445}"/>
    <cellStyle name="Normal 44 2 5" xfId="31806" xr:uid="{0CC0F58F-80EA-4BBE-A814-713972C873F2}"/>
    <cellStyle name="Normal 44 2 5 2" xfId="31807" xr:uid="{6D3DE5FC-61B5-46CA-AC6C-B80B4CACB533}"/>
    <cellStyle name="Normal 44 2 5 3" xfId="31808" xr:uid="{B5EDC4C7-FB79-4D21-AEA6-43D77E49FB79}"/>
    <cellStyle name="Normal 44 2 6" xfId="31809" xr:uid="{5150814B-01B4-47B9-B228-18C1264898FB}"/>
    <cellStyle name="Normal 44 3" xfId="31810" xr:uid="{D0BA68C3-86E9-40E4-A766-CCB815BE2627}"/>
    <cellStyle name="Normal 44 3 2" xfId="31811" xr:uid="{F74F0084-FB75-4E9D-8AF6-4AEEFE192F8D}"/>
    <cellStyle name="Normal 44 3 2 2" xfId="31812" xr:uid="{B359667F-9A29-4F2B-9F84-A101849A6EBD}"/>
    <cellStyle name="Normal 44 3 2 3" xfId="31813" xr:uid="{E2F63598-F577-4B71-9AB3-1648FA7F3E5B}"/>
    <cellStyle name="Normal 44 3 3" xfId="31814" xr:uid="{23CB07B0-D7AA-423D-9750-A44E9AEB89E1}"/>
    <cellStyle name="Normal 44 3 3 2" xfId="31815" xr:uid="{FB223771-1B3D-4B9F-83C2-4F137B926B75}"/>
    <cellStyle name="Normal 44 3 3 3" xfId="31816" xr:uid="{B2538B58-AE45-4DB9-AF70-934EA3E7EF37}"/>
    <cellStyle name="Normal 44 4" xfId="31817" xr:uid="{412622F0-19B9-47B6-A71C-4942498D85F5}"/>
    <cellStyle name="Normal 44 4 2" xfId="31818" xr:uid="{28E2FAD6-55E8-4304-859D-490FA6EB7B63}"/>
    <cellStyle name="Normal 44 4 3" xfId="31819" xr:uid="{C34BFA71-4D66-49CF-9D33-076EFC16A923}"/>
    <cellStyle name="Normal 44 5" xfId="31820" xr:uid="{B0CB417C-99F7-4082-BA4E-8BC7E5BB6EC0}"/>
    <cellStyle name="Normal 44 5 2" xfId="31821" xr:uid="{E2638BD5-07B9-40EF-8E1C-89A7E88C878E}"/>
    <cellStyle name="Normal 44 6" xfId="31822" xr:uid="{F6417683-BEC3-46E4-A38B-3CDA6D4D6B3B}"/>
    <cellStyle name="Normal 44 6 2" xfId="31823" xr:uid="{EF5B9193-6400-4B0E-97F3-529E0D231BFA}"/>
    <cellStyle name="Normal 44 7" xfId="31824" xr:uid="{CC38D21D-32BA-495B-B206-F50EE6221B5B}"/>
    <cellStyle name="Normal 45" xfId="31825" xr:uid="{9B4CF5C3-E1B5-4666-92D3-C427474DEE3A}"/>
    <cellStyle name="Normal 45 2" xfId="31826" xr:uid="{861BECB4-055B-4800-8077-58EA42961312}"/>
    <cellStyle name="Normal 45 2 2" xfId="31827" xr:uid="{A1447FC7-FC1B-4F2A-80AC-5D5494EC4265}"/>
    <cellStyle name="Normal 45 2 2 2" xfId="31828" xr:uid="{32F24EFB-23D3-4CA7-9862-38F218B12E1C}"/>
    <cellStyle name="Normal 45 2 2 2 2" xfId="31829" xr:uid="{5208BD45-73DC-460A-9505-9AAEB03FB93B}"/>
    <cellStyle name="Normal 45 2 2 2 3" xfId="31830" xr:uid="{286C6B64-469A-447F-8453-87B66A3AF9A9}"/>
    <cellStyle name="Normal 45 2 3" xfId="31831" xr:uid="{0E28D573-2732-4122-9DF8-98BAE9B023BD}"/>
    <cellStyle name="Normal 45 2 3 2" xfId="31832" xr:uid="{844528BD-0FFD-49BB-8D10-C88B4AA65174}"/>
    <cellStyle name="Normal 45 2 3 3" xfId="31833" xr:uid="{6C01AA0D-49E0-4FD5-852E-02E4472A7E86}"/>
    <cellStyle name="Normal 45 2 4" xfId="31834" xr:uid="{8AC58C25-FD83-4A2C-AD9E-3E2477E4A8C0}"/>
    <cellStyle name="Normal 45 2 4 2" xfId="31835" xr:uid="{A2262D9C-4681-4019-84A6-51F65AE22428}"/>
    <cellStyle name="Normal 45 2 4 3" xfId="31836" xr:uid="{71645289-2460-405C-983A-B185CA2DCF48}"/>
    <cellStyle name="Normal 45 2 5" xfId="31837" xr:uid="{9756034B-11B0-4845-A868-4BBFC698EF7B}"/>
    <cellStyle name="Normal 45 2 5 2" xfId="31838" xr:uid="{8D6C3E8E-617A-419E-AD0B-D5FC69817630}"/>
    <cellStyle name="Normal 45 2 5 3" xfId="31839" xr:uid="{20723653-C785-4843-A5E3-2F9587ACC6D7}"/>
    <cellStyle name="Normal 45 2 6" xfId="31840" xr:uid="{C6403986-E469-44E5-8DA5-8C16F00658AB}"/>
    <cellStyle name="Normal 45 3" xfId="31841" xr:uid="{BCB2BFD3-B64F-46B2-A274-9FB08AC6AC14}"/>
    <cellStyle name="Normal 45 3 2" xfId="31842" xr:uid="{A8FDA717-1E09-4F58-8F37-930556946256}"/>
    <cellStyle name="Normal 45 3 2 2" xfId="31843" xr:uid="{A1D54BB5-3E00-4141-8E5B-D865CC0E0FB9}"/>
    <cellStyle name="Normal 45 3 2 3" xfId="31844" xr:uid="{CE26676C-1B4F-4123-A8DB-5983749921F9}"/>
    <cellStyle name="Normal 45 3 3" xfId="31845" xr:uid="{2E78C5C1-C39B-4536-A5D1-C840C3DDB908}"/>
    <cellStyle name="Normal 45 3 3 2" xfId="31846" xr:uid="{1AC3CA32-216B-4095-B709-E935C03313DA}"/>
    <cellStyle name="Normal 45 3 3 3" xfId="31847" xr:uid="{95190F55-A010-4051-810E-46B77AEBFC61}"/>
    <cellStyle name="Normal 45 4" xfId="31848" xr:uid="{F4C04A62-C6AA-4957-9349-E365B47F780F}"/>
    <cellStyle name="Normal 45 4 2" xfId="31849" xr:uid="{C524C984-4AC0-4CC0-A899-3621836A6E6D}"/>
    <cellStyle name="Normal 45 4 3" xfId="31850" xr:uid="{C6CBBCB0-C294-4AF8-94B8-E3934671994D}"/>
    <cellStyle name="Normal 45 5" xfId="31851" xr:uid="{EA38154A-3443-4810-8C89-7D643CC64DE6}"/>
    <cellStyle name="Normal 45 5 2" xfId="31852" xr:uid="{4F018470-4B23-41CD-9F30-64DB79F8C977}"/>
    <cellStyle name="Normal 45 6" xfId="31853" xr:uid="{95F72A13-BA3A-4C77-8B0C-28C471A8B94E}"/>
    <cellStyle name="Normal 45 6 2" xfId="31854" xr:uid="{48B68C71-1541-4569-9BB4-A5F57C311D1D}"/>
    <cellStyle name="Normal 45 7" xfId="31855" xr:uid="{3EBCAA66-21E8-4ED8-97D0-36DB7422366F}"/>
    <cellStyle name="Normal 46" xfId="31856" xr:uid="{39EB3897-9829-433F-A171-583E45A086B0}"/>
    <cellStyle name="Normal 46 2" xfId="31857" xr:uid="{4237CF13-246D-43BA-91DA-D36E3FD5D5CC}"/>
    <cellStyle name="Normal 46 2 2" xfId="31858" xr:uid="{1B348814-FE46-4B47-86E6-F40A66A937F7}"/>
    <cellStyle name="Normal 46 2 2 2" xfId="31859" xr:uid="{F4679AF7-330C-415E-9789-15F539A0FE26}"/>
    <cellStyle name="Normal 46 2 2 2 2" xfId="31860" xr:uid="{68E8AEE9-65A7-47AA-B0F5-3B9552C9D5CD}"/>
    <cellStyle name="Normal 46 2 2 2 3" xfId="31861" xr:uid="{09B5BD53-7CDA-4EF1-944E-16FD8CA57B11}"/>
    <cellStyle name="Normal 46 2 3" xfId="31862" xr:uid="{DBAD6B4F-82E9-4DCE-8668-9EEB8F6662EF}"/>
    <cellStyle name="Normal 46 2 3 2" xfId="31863" xr:uid="{03107138-E129-429A-A4CF-609F0FB4A91F}"/>
    <cellStyle name="Normal 46 2 3 3" xfId="31864" xr:uid="{20EDC8D4-B4C9-467A-BA2E-60E3D628F740}"/>
    <cellStyle name="Normal 46 2 4" xfId="31865" xr:uid="{11A3A970-E15F-49A1-B259-EC7512BA6E02}"/>
    <cellStyle name="Normal 46 2 4 2" xfId="31866" xr:uid="{1527055A-3620-4BE1-AFD8-432504384E36}"/>
    <cellStyle name="Normal 46 2 4 3" xfId="31867" xr:uid="{BE546683-CBB4-417F-83F8-E86DE4D22EA6}"/>
    <cellStyle name="Normal 46 2 5" xfId="31868" xr:uid="{1B925F6A-71C3-4966-8B2A-91614101C3C1}"/>
    <cellStyle name="Normal 46 2 5 2" xfId="31869" xr:uid="{70F7BDFA-E5E6-46EF-AF7C-1D08919E9BA3}"/>
    <cellStyle name="Normal 46 2 5 3" xfId="31870" xr:uid="{5098105D-441E-4B66-8FEB-8EA9BFBB4736}"/>
    <cellStyle name="Normal 46 2 6" xfId="31871" xr:uid="{4FBAD603-5B66-4F92-AB1D-3F27C1274B5F}"/>
    <cellStyle name="Normal 46 3" xfId="31872" xr:uid="{CC7904FA-4420-4306-9DE2-E410232058B8}"/>
    <cellStyle name="Normal 46 3 2" xfId="31873" xr:uid="{5E4C8121-242E-4AE1-80A7-D8079BECB9D5}"/>
    <cellStyle name="Normal 46 3 2 2" xfId="31874" xr:uid="{D1DE35BE-DBA8-4083-9187-7A8BBCDC0473}"/>
    <cellStyle name="Normal 46 3 2 3" xfId="31875" xr:uid="{7AF92355-3209-49FE-9FE4-447C2768636C}"/>
    <cellStyle name="Normal 46 3 3" xfId="31876" xr:uid="{6F825788-B1F9-4CCB-AC0F-37B321914C7A}"/>
    <cellStyle name="Normal 46 3 3 2" xfId="31877" xr:uid="{5323EE3E-ECEA-462D-889E-2495392938F9}"/>
    <cellStyle name="Normal 46 3 3 3" xfId="31878" xr:uid="{2BE54C65-45BD-4CEA-A284-687DB1DE7C86}"/>
    <cellStyle name="Normal 46 4" xfId="31879" xr:uid="{FACC72C1-C4C0-4A94-A3FC-819FDF7B5DF0}"/>
    <cellStyle name="Normal 46 4 2" xfId="31880" xr:uid="{98C076DA-9C0D-4438-AA1E-08C42FEAE4AD}"/>
    <cellStyle name="Normal 46 4 3" xfId="31881" xr:uid="{4FE13E7C-4636-47DD-8723-909BED11FF2B}"/>
    <cellStyle name="Normal 46 5" xfId="31882" xr:uid="{8ECD8A6F-BD83-4366-9A6D-6A52B127D0A2}"/>
    <cellStyle name="Normal 46 5 2" xfId="31883" xr:uid="{CF36F3FD-1EAB-4538-BA6C-8F9335342556}"/>
    <cellStyle name="Normal 46 6" xfId="31884" xr:uid="{6F69E814-13E3-49E9-A6CF-7AB44FE98F44}"/>
    <cellStyle name="Normal 46 6 2" xfId="31885" xr:uid="{74102F68-2D13-42A4-BC99-2BB7949DF61C}"/>
    <cellStyle name="Normal 46 7" xfId="31886" xr:uid="{70E280B3-0879-4BFE-9D42-B3D2D609305E}"/>
    <cellStyle name="Normal 47" xfId="31887" xr:uid="{3B295C77-5133-45DE-A4DA-9A78FA160907}"/>
    <cellStyle name="Normal 47 2" xfId="31888" xr:uid="{764BF65A-BA3E-48D0-8C2A-4A4645DE0DD8}"/>
    <cellStyle name="Normal 47 2 2" xfId="31889" xr:uid="{A7ADDAC2-51BD-4F8F-8E67-B56B32EEADCF}"/>
    <cellStyle name="Normal 47 2 2 2" xfId="31890" xr:uid="{265CBA16-8571-4490-9C91-86E67263F15B}"/>
    <cellStyle name="Normal 47 2 2 2 2" xfId="31891" xr:uid="{297669FF-AF96-4D8A-A796-F8D0DB1AC0A7}"/>
    <cellStyle name="Normal 47 2 2 2 3" xfId="31892" xr:uid="{CA167561-C93A-4FBF-9080-F0DE5A5C6362}"/>
    <cellStyle name="Normal 47 2 3" xfId="31893" xr:uid="{8A4779F5-4645-4079-A147-DDD49A737589}"/>
    <cellStyle name="Normal 47 2 3 2" xfId="31894" xr:uid="{450D7409-4A26-4C41-A9F6-35E178335759}"/>
    <cellStyle name="Normal 47 2 3 3" xfId="31895" xr:uid="{AEF31ADD-AF4E-4109-B146-CDE92191BFEC}"/>
    <cellStyle name="Normal 47 2 4" xfId="31896" xr:uid="{BE267473-391D-4A1B-8676-8285D9143BCC}"/>
    <cellStyle name="Normal 47 2 4 2" xfId="31897" xr:uid="{8C64B1F6-BDB8-433B-B9B1-7D961EA4EA5B}"/>
    <cellStyle name="Normal 47 2 4 3" xfId="31898" xr:uid="{3D0B4911-F30E-4009-A8A9-43A91B7A7710}"/>
    <cellStyle name="Normal 47 2 5" xfId="31899" xr:uid="{7CF32576-0309-4A05-AB11-28A139E4F8EE}"/>
    <cellStyle name="Normal 47 2 5 2" xfId="31900" xr:uid="{1AEEFE7D-0B91-49A4-B920-152108CDA5A1}"/>
    <cellStyle name="Normal 47 2 5 3" xfId="31901" xr:uid="{049D5E56-F0F3-4B98-B1F5-4E511E32D73C}"/>
    <cellStyle name="Normal 47 2 6" xfId="31902" xr:uid="{7EE7AFA6-6698-4F60-B725-AD8EB4D43DB0}"/>
    <cellStyle name="Normal 47 3" xfId="31903" xr:uid="{4D0B37FB-593C-4318-A1B5-81862B173303}"/>
    <cellStyle name="Normal 47 3 2" xfId="31904" xr:uid="{F724AF27-0DD6-4F86-9BE0-4D4B1EA08772}"/>
    <cellStyle name="Normal 47 3 2 2" xfId="31905" xr:uid="{C18046CA-37DA-4BF5-B54E-65C901529229}"/>
    <cellStyle name="Normal 47 3 2 3" xfId="31906" xr:uid="{A599A391-12CC-4179-BE2E-269B9BA72515}"/>
    <cellStyle name="Normal 47 3 3" xfId="31907" xr:uid="{2B661670-6618-404B-B91D-77E882D21492}"/>
    <cellStyle name="Normal 47 3 3 2" xfId="31908" xr:uid="{98B0ACD7-8969-4F47-B3FA-E313F53A4A6A}"/>
    <cellStyle name="Normal 47 3 3 3" xfId="31909" xr:uid="{D4223F17-BEF9-4A17-8E1A-B8451D8D8B03}"/>
    <cellStyle name="Normal 47 4" xfId="31910" xr:uid="{D9CD53D9-6784-42CD-8574-5710E0615B01}"/>
    <cellStyle name="Normal 47 4 2" xfId="31911" xr:uid="{BAC28310-23C4-4587-89C0-AEA4BCEBE0F7}"/>
    <cellStyle name="Normal 47 4 3" xfId="31912" xr:uid="{73CB93A0-868D-4C31-B010-40A090ECA04D}"/>
    <cellStyle name="Normal 47 5" xfId="31913" xr:uid="{F92E069A-596E-47D4-83A8-A2006B731A0A}"/>
    <cellStyle name="Normal 47 5 2" xfId="31914" xr:uid="{D6415CE6-5476-46CD-BBF2-85632CA4A415}"/>
    <cellStyle name="Normal 47 6" xfId="31915" xr:uid="{1E8295B7-D366-412B-95EB-78B2FA95A175}"/>
    <cellStyle name="Normal 47 6 2" xfId="31916" xr:uid="{52E09B5F-BA3A-4DA8-9CF5-323600C18D53}"/>
    <cellStyle name="Normal 47 7" xfId="31917" xr:uid="{BC6130E6-C38C-479E-866B-7EC9CA072177}"/>
    <cellStyle name="Normal 48" xfId="31918" xr:uid="{386DAB27-1E61-493E-B487-D23FC25ADADD}"/>
    <cellStyle name="Normal 48 2" xfId="31919" xr:uid="{2101FBB9-2C22-4A21-AB29-47DC4DE8668A}"/>
    <cellStyle name="Normal 48 2 2" xfId="31920" xr:uid="{AA78A17E-0FDA-409E-9CD6-0EFD369F6552}"/>
    <cellStyle name="Normal 48 2 2 2" xfId="31921" xr:uid="{23E54298-69D5-4DCB-AF11-BD88A40E9235}"/>
    <cellStyle name="Normal 48 2 2 2 2" xfId="31922" xr:uid="{36F34605-F478-457C-B69D-4248731A5375}"/>
    <cellStyle name="Normal 48 2 2 2 3" xfId="31923" xr:uid="{8FE47ED7-EF95-44AF-A687-A453F4E1DF3F}"/>
    <cellStyle name="Normal 48 2 3" xfId="31924" xr:uid="{B611F147-2605-4AE4-8F28-D80CAC29FB20}"/>
    <cellStyle name="Normal 48 2 3 2" xfId="31925" xr:uid="{7372534E-ED09-4894-BDD7-47B6CF45E55B}"/>
    <cellStyle name="Normal 48 2 3 3" xfId="31926" xr:uid="{64C86AE4-F8D2-43F1-AF44-7F5DD55D9FE9}"/>
    <cellStyle name="Normal 48 2 4" xfId="31927" xr:uid="{E14EACDA-465D-4ACB-ACEB-81B587C84CC1}"/>
    <cellStyle name="Normal 48 2 4 2" xfId="31928" xr:uid="{2041B5AE-474A-4792-A835-4AB13D6B2EB5}"/>
    <cellStyle name="Normal 48 2 4 3" xfId="31929" xr:uid="{BCBA9F08-BA75-474D-B7C6-D52BCCAEC9D9}"/>
    <cellStyle name="Normal 48 2 5" xfId="31930" xr:uid="{1E8D186A-75C5-427F-8AD4-5F9AD32DDE04}"/>
    <cellStyle name="Normal 48 2 5 2" xfId="31931" xr:uid="{4A1F11EA-80AF-47C0-B886-E8793343D28B}"/>
    <cellStyle name="Normal 48 2 5 3" xfId="31932" xr:uid="{C616DB36-B6FC-4B35-999B-E4474E471F02}"/>
    <cellStyle name="Normal 48 2 6" xfId="31933" xr:uid="{247B910C-4AAA-4962-BDA5-169FA163003E}"/>
    <cellStyle name="Normal 48 3" xfId="31934" xr:uid="{0EF6F28B-59CF-4015-8951-7107F225D532}"/>
    <cellStyle name="Normal 48 3 2" xfId="31935" xr:uid="{5C3923E5-D9C4-4BB1-9BDA-EA87731ABE9F}"/>
    <cellStyle name="Normal 48 3 2 2" xfId="31936" xr:uid="{C053B6FF-CE4E-43A4-9B96-9DE0ADD63771}"/>
    <cellStyle name="Normal 48 3 2 3" xfId="31937" xr:uid="{614AFC20-5279-4C19-879A-861AE8A051CF}"/>
    <cellStyle name="Normal 48 3 3" xfId="31938" xr:uid="{EB2BE784-35D0-48BE-9B6D-1739EB02B35A}"/>
    <cellStyle name="Normal 48 3 3 2" xfId="31939" xr:uid="{D6E76432-A32E-4E26-B91D-19C28A2F8999}"/>
    <cellStyle name="Normal 48 3 3 3" xfId="31940" xr:uid="{546D8781-682E-41C0-8C7D-04AD32F4B3B9}"/>
    <cellStyle name="Normal 48 4" xfId="31941" xr:uid="{ADBB210E-7B7E-4674-B136-74519FD83987}"/>
    <cellStyle name="Normal 48 4 2" xfId="31942" xr:uid="{EDB710CE-9BCB-47D2-996C-34DF645673D4}"/>
    <cellStyle name="Normal 48 4 3" xfId="31943" xr:uid="{74B9B32A-96B3-4146-9627-56EB34C8FC01}"/>
    <cellStyle name="Normal 48 5" xfId="31944" xr:uid="{E62246B8-ED07-4AC6-9FD4-56370B60C52E}"/>
    <cellStyle name="Normal 48 5 2" xfId="31945" xr:uid="{E3ECDD53-299F-46ED-9E12-565E804F1864}"/>
    <cellStyle name="Normal 48 6" xfId="31946" xr:uid="{77F52661-0971-42C2-AC03-8AA8813E7E29}"/>
    <cellStyle name="Normal 48 6 2" xfId="31947" xr:uid="{8DC15958-64E3-4676-B0B3-BCF2FA70550E}"/>
    <cellStyle name="Normal 48 7" xfId="31948" xr:uid="{E1528F8E-8C7F-44D2-A7B7-B3C759DF4D20}"/>
    <cellStyle name="Normal 49" xfId="31949" xr:uid="{D3B0E9D2-15FB-4491-A882-CD3033AAC6D7}"/>
    <cellStyle name="Normal 49 2" xfId="31950" xr:uid="{AFAAD184-248D-4715-8D64-50A963FE1293}"/>
    <cellStyle name="Normal 49 2 2" xfId="31951" xr:uid="{96ED3BD6-C658-42DF-B0B6-F16F281F03DC}"/>
    <cellStyle name="Normal 49 2 2 2" xfId="31952" xr:uid="{67E77B6F-3B70-4CF7-83F2-952088B480D9}"/>
    <cellStyle name="Normal 49 2 2 2 2" xfId="31953" xr:uid="{F36C99AF-20AB-42B5-B025-3B2ECB18C32C}"/>
    <cellStyle name="Normal 49 2 2 2 3" xfId="31954" xr:uid="{3C82B430-6692-4DDD-8856-7D138B9E37AB}"/>
    <cellStyle name="Normal 49 2 3" xfId="31955" xr:uid="{CF7E2744-C376-40BF-8B72-57E05C0C37ED}"/>
    <cellStyle name="Normal 49 2 3 2" xfId="31956" xr:uid="{6508C139-8672-4ECA-8543-0456AC6BC7B2}"/>
    <cellStyle name="Normal 49 2 3 3" xfId="31957" xr:uid="{15658869-D78B-4E38-98BE-8F0E2E5D9A04}"/>
    <cellStyle name="Normal 49 2 4" xfId="31958" xr:uid="{FDB5992A-8772-4BB7-ABC4-7542AF626955}"/>
    <cellStyle name="Normal 49 2 4 2" xfId="31959" xr:uid="{32B42B87-AF89-4105-9A9A-B077D41F2387}"/>
    <cellStyle name="Normal 49 2 4 3" xfId="31960" xr:uid="{155A9256-DA0B-40FE-8CE3-890C4406CAEE}"/>
    <cellStyle name="Normal 49 2 5" xfId="31961" xr:uid="{4A4CCA32-D85C-4BAC-9F72-6FA74115E249}"/>
    <cellStyle name="Normal 49 2 5 2" xfId="31962" xr:uid="{B43153B3-7586-42AB-A624-5AF68A393291}"/>
    <cellStyle name="Normal 49 2 5 3" xfId="31963" xr:uid="{2F74C689-0443-471E-80C8-12EA7AA1E628}"/>
    <cellStyle name="Normal 49 2 6" xfId="31964" xr:uid="{FBDFF52E-FA54-4151-9CA8-019B8A6E63BD}"/>
    <cellStyle name="Normal 49 3" xfId="31965" xr:uid="{8A4F839C-95CA-4A5D-A3E6-0487ED35D40D}"/>
    <cellStyle name="Normal 49 3 2" xfId="31966" xr:uid="{96F0742E-ABB5-4D8A-957B-695F0E8E9F57}"/>
    <cellStyle name="Normal 49 3 2 2" xfId="31967" xr:uid="{828FF9FB-D0DF-4DA2-B8B7-DD734D5D7C4F}"/>
    <cellStyle name="Normal 49 3 2 3" xfId="31968" xr:uid="{5D5AF392-9330-48C2-AD0A-D1012B28FB11}"/>
    <cellStyle name="Normal 49 3 3" xfId="31969" xr:uid="{F9A75EF2-D5CE-43D9-8020-E31DE37B28EA}"/>
    <cellStyle name="Normal 49 3 3 2" xfId="31970" xr:uid="{DC369ACC-6F21-4229-8BF9-610A4CF8C8AF}"/>
    <cellStyle name="Normal 49 3 3 3" xfId="31971" xr:uid="{7BB4C140-1497-469A-95DA-DDCB2CD3B292}"/>
    <cellStyle name="Normal 49 4" xfId="31972" xr:uid="{D8299B60-0FDF-4DC5-95D4-8E935CEB80A6}"/>
    <cellStyle name="Normal 49 4 2" xfId="31973" xr:uid="{AB327C26-2214-42A5-BEA0-5289E46C31EB}"/>
    <cellStyle name="Normal 49 4 3" xfId="31974" xr:uid="{20FA95B3-9FD8-479D-B901-ABC008A26441}"/>
    <cellStyle name="Normal 49 5" xfId="31975" xr:uid="{2DFF2954-A9DE-4EF6-8D0F-B7664352526B}"/>
    <cellStyle name="Normal 49 5 2" xfId="31976" xr:uid="{771AE0EF-C7F1-4FB2-830A-4B083832D522}"/>
    <cellStyle name="Normal 49 6" xfId="31977" xr:uid="{1C169DA5-CF89-4F7C-B808-F5B8431BE751}"/>
    <cellStyle name="Normal 49 6 2" xfId="31978" xr:uid="{BAD95ED8-4EFB-4134-8D05-C525B94DF26D}"/>
    <cellStyle name="Normal 49 7" xfId="31979" xr:uid="{FEE65D53-160E-4E1C-BFC6-2F0E9DC6D6A4}"/>
    <cellStyle name="Normal 5" xfId="31980" xr:uid="{E10AA618-57A3-4D52-BC8B-A62BC8D9CDCE}"/>
    <cellStyle name="Normal 5 10" xfId="31981" xr:uid="{BCB5436F-A7EB-463F-A67F-602C7509127A}"/>
    <cellStyle name="Normal 5 10 2" xfId="31982" xr:uid="{6AAFE75E-DA81-4D81-8918-6016BFC1BE59}"/>
    <cellStyle name="Normal 5 10 2 2" xfId="31983" xr:uid="{B26C742A-4A7F-46A9-AEA6-1A5FDD6B0C17}"/>
    <cellStyle name="Normal 5 10 2 3" xfId="31984" xr:uid="{CA2098DA-9289-4483-9C4D-A9A672DE3967}"/>
    <cellStyle name="Normal 5 10 3" xfId="31985" xr:uid="{A2DE290E-F0E4-40F8-ABC8-86E4800798C0}"/>
    <cellStyle name="Normal 5 10 3 2" xfId="31986" xr:uid="{46D8EF2F-8580-485F-97D3-04C08F41939D}"/>
    <cellStyle name="Normal 5 10 4" xfId="31987" xr:uid="{C0B11B0E-1E31-42F6-8A0F-99F254136CC2}"/>
    <cellStyle name="Normal 5 10 4 2" xfId="31988" xr:uid="{790ED854-B192-429D-9D5D-4A880780ACBA}"/>
    <cellStyle name="Normal 5 10 5" xfId="31989" xr:uid="{56912437-61E0-4F16-B81B-6C35CBDF55F6}"/>
    <cellStyle name="Normal 5 11" xfId="31990" xr:uid="{A96F845F-910C-4845-8A65-9BA8E0B4D321}"/>
    <cellStyle name="Normal 5 11 2" xfId="31991" xr:uid="{BC125AD7-5965-4BFA-9667-66FC40D7AA90}"/>
    <cellStyle name="Normal 5 11 2 2" xfId="31992" xr:uid="{C6F9F1A1-BE89-46B6-ACD5-52D55CB81AF3}"/>
    <cellStyle name="Normal 5 11 2 3" xfId="31993" xr:uid="{AA64522A-9662-4C9B-8BF0-3E755C158DE4}"/>
    <cellStyle name="Normal 5 11 3" xfId="31994" xr:uid="{1282647E-5E3B-4042-8B41-939269F01D22}"/>
    <cellStyle name="Normal 5 11 3 2" xfId="31995" xr:uid="{531A73D8-F21F-4DA4-9900-F2C9E901A34D}"/>
    <cellStyle name="Normal 5 11 4" xfId="31996" xr:uid="{ECAD9DD0-65FF-485F-823F-AE0ACE065D1F}"/>
    <cellStyle name="Normal 5 11 4 2" xfId="31997" xr:uid="{FC5C33F6-F65A-4D56-B53A-5B99B6AF8F55}"/>
    <cellStyle name="Normal 5 11 5" xfId="31998" xr:uid="{47BFDD09-9BB0-4975-84B9-7B660F65B882}"/>
    <cellStyle name="Normal 5 12" xfId="31999" xr:uid="{8133D2EE-3900-4047-AA78-C7FFA9E5364A}"/>
    <cellStyle name="Normal 5 12 2" xfId="32000" xr:uid="{957AC6AA-0277-4810-AC68-5F7D64DA78E6}"/>
    <cellStyle name="Normal 5 12 2 2" xfId="32001" xr:uid="{626B65F5-9E17-4DEF-92A2-73D6A0A8DE7F}"/>
    <cellStyle name="Normal 5 12 2 3" xfId="32002" xr:uid="{42EB12E1-5C30-44AC-A2A8-ED77BC77E7DA}"/>
    <cellStyle name="Normal 5 12 3" xfId="32003" xr:uid="{AD9A0565-0603-4FA4-B39C-35524C2627D1}"/>
    <cellStyle name="Normal 5 12 3 2" xfId="32004" xr:uid="{A5016D27-974C-495E-ABC3-F58D5D2E63E0}"/>
    <cellStyle name="Normal 5 12 4" xfId="32005" xr:uid="{41E61841-6F1F-48E7-BF72-3622B126E5A8}"/>
    <cellStyle name="Normal 5 12 4 2" xfId="32006" xr:uid="{42F63E6F-D00B-45F0-8243-7F42A2FE3A5A}"/>
    <cellStyle name="Normal 5 12 5" xfId="32007" xr:uid="{689F7E78-4608-4A1C-93A4-F037EBD3EF05}"/>
    <cellStyle name="Normal 5 13" xfId="32008" xr:uid="{0517F038-3F26-4024-9CEA-25B745AFE3D1}"/>
    <cellStyle name="Normal 5 13 2" xfId="32009" xr:uid="{5172D16D-79DF-4E23-A4CC-B746CC455BFE}"/>
    <cellStyle name="Normal 5 13 2 2" xfId="32010" xr:uid="{4D8C261A-14C6-454A-9444-D1094616690E}"/>
    <cellStyle name="Normal 5 13 2 3" xfId="32011" xr:uid="{55420CDE-1719-425E-B0CE-49F5D4658EC9}"/>
    <cellStyle name="Normal 5 13 3" xfId="32012" xr:uid="{1317A0FF-5412-42E2-90C8-6B4A6FF352F3}"/>
    <cellStyle name="Normal 5 13 3 2" xfId="32013" xr:uid="{E51C6632-3AA0-487F-823B-F5DD6EDEECDA}"/>
    <cellStyle name="Normal 5 13 4" xfId="32014" xr:uid="{582F7E6C-7CFD-448D-88D0-F436771B176A}"/>
    <cellStyle name="Normal 5 13 5" xfId="32015" xr:uid="{60E14A17-C5E7-4EC4-A1C4-03985EA4397B}"/>
    <cellStyle name="Normal 5 14" xfId="32016" xr:uid="{DDAC20FC-E3B6-443D-AEEB-AE3F16944900}"/>
    <cellStyle name="Normal 5 14 2" xfId="32017" xr:uid="{F3364984-D88B-4B4A-9811-FE3D5BEB7A4B}"/>
    <cellStyle name="Normal 5 14 2 2" xfId="32018" xr:uid="{278A4019-E22B-4E41-9ABC-99F8D71EB929}"/>
    <cellStyle name="Normal 5 14 2 3" xfId="32019" xr:uid="{0E6D05E8-95C9-464B-99B8-E4BA0D3F0E57}"/>
    <cellStyle name="Normal 5 14 3" xfId="32020" xr:uid="{D50B1A4D-8AB2-4790-92A5-15AF615957BB}"/>
    <cellStyle name="Normal 5 14 3 2" xfId="32021" xr:uid="{3A6E56AA-4EE9-4A4D-A7C1-EFB5B0BD0132}"/>
    <cellStyle name="Normal 5 14 4" xfId="32022" xr:uid="{1E513A20-098C-4B43-9A8E-5B369278631F}"/>
    <cellStyle name="Normal 5 14 4 2" xfId="32023" xr:uid="{5342DCB4-246E-4CED-AB26-0DC638958B89}"/>
    <cellStyle name="Normal 5 14 5" xfId="32024" xr:uid="{4F83A987-2ECF-43B2-86EA-60870204DC78}"/>
    <cellStyle name="Normal 5 15" xfId="32025" xr:uid="{A086513A-CCD3-4705-84C6-DD067733812D}"/>
    <cellStyle name="Normal 5 15 2" xfId="32026" xr:uid="{04E32C43-68E7-46A5-985D-C20EEBE08583}"/>
    <cellStyle name="Normal 5 15 3" xfId="32027" xr:uid="{E38A9A5C-6555-4BD2-8CD0-900E5F976B64}"/>
    <cellStyle name="Normal 5 16" xfId="32028" xr:uid="{F6D9A70B-1FE3-437A-BBE0-AB43831A50D1}"/>
    <cellStyle name="Normal 5 16 2" xfId="32029" xr:uid="{E593AEF6-792C-4E8A-9B9B-0390936448D7}"/>
    <cellStyle name="Normal 5 16 3" xfId="32030" xr:uid="{E694EEA4-58D5-46D6-8C15-3D9417ED4996}"/>
    <cellStyle name="Normal 5 17" xfId="32031" xr:uid="{DC5DE1B9-D94E-4530-BE39-84234171225E}"/>
    <cellStyle name="Normal 5 17 2" xfId="32032" xr:uid="{887EDB63-E2EB-4FD1-BF8F-70228731C840}"/>
    <cellStyle name="Normal 5 17 3" xfId="32033" xr:uid="{BC435D0C-36AB-4047-9F59-9BA5BF08F4F9}"/>
    <cellStyle name="Normal 5 18" xfId="32034" xr:uid="{12899495-0E3F-45D1-97B8-5503B7E81F02}"/>
    <cellStyle name="Normal 5 18 2" xfId="32035" xr:uid="{B4CF0D5A-A164-44C3-8939-11145309AEE0}"/>
    <cellStyle name="Normal 5 18 3" xfId="32036" xr:uid="{A3C1D2DF-B612-489C-A8D4-4EABE84BA61C}"/>
    <cellStyle name="Normal 5 19" xfId="32037" xr:uid="{DF8FACC8-805F-404F-BCE8-A72764EC6B16}"/>
    <cellStyle name="Normal 5 19 2" xfId="32038" xr:uid="{1685374D-93B1-43D2-AA60-3B889DEC249C}"/>
    <cellStyle name="Normal 5 19 3" xfId="32039" xr:uid="{47BC8DDB-463E-4AD7-9CED-1521CF1A27D2}"/>
    <cellStyle name="Normal 5 2" xfId="32040" xr:uid="{FAEFBAB2-22D2-4A2B-AAD8-4F4AA15A9D71}"/>
    <cellStyle name="Normal 5 2 10" xfId="32041" xr:uid="{56E9EED8-362D-4984-8F42-3A34B1944EF7}"/>
    <cellStyle name="Normal 5 2 11" xfId="32042" xr:uid="{F69D1BB6-E209-4428-993E-080EB02DCAD0}"/>
    <cellStyle name="Normal 5 2 11 2" xfId="32043" xr:uid="{5682904B-AED2-4E5E-AA5B-F71E1A974986}"/>
    <cellStyle name="Normal 5 2 12" xfId="32044" xr:uid="{42350E3A-01FA-4921-8CA6-F5DA37079A03}"/>
    <cellStyle name="Normal 5 2 2" xfId="32045" xr:uid="{2F7120BC-67CC-4E5E-8FBF-FC60D7E4C945}"/>
    <cellStyle name="Normal 5 2 2 10" xfId="32046" xr:uid="{1A0A883B-1E2E-4783-B08B-0849E1BAD90A}"/>
    <cellStyle name="Normal 5 2 2 11" xfId="32047" xr:uid="{180A0D15-354A-454B-B598-B8640D465038}"/>
    <cellStyle name="Normal 5 2 2 2" xfId="32048" xr:uid="{FB0CFF75-F891-4E85-B168-F4CA40AD1FC9}"/>
    <cellStyle name="Normal 5 2 2 2 2" xfId="32049" xr:uid="{84FAFF21-9FEB-4943-85BF-1E03C6D298C2}"/>
    <cellStyle name="Normal 5 2 2 2 2 2" xfId="32050" xr:uid="{5EA1E29E-AE6C-4DEA-9A20-16514DAD0D03}"/>
    <cellStyle name="Normal 5 2 2 2 2 2 2" xfId="32051" xr:uid="{0A410347-585D-4CB1-BFA0-0492FA053A6C}"/>
    <cellStyle name="Normal 5 2 2 2 2 3" xfId="32052" xr:uid="{904FDE78-F6DA-48BA-BF49-4C84BB542D44}"/>
    <cellStyle name="Normal 5 2 2 2 2 3 2" xfId="32053" xr:uid="{F8CB9CF6-B037-4373-85D0-212B4E0755C6}"/>
    <cellStyle name="Normal 5 2 2 2 2 4" xfId="32054" xr:uid="{67EB7DE8-424C-4898-B338-88F1C71B82CA}"/>
    <cellStyle name="Normal 5 2 2 2 2 5" xfId="32055" xr:uid="{3595649F-E1F6-492B-969E-9468ECCECF9A}"/>
    <cellStyle name="Normal 5 2 2 2 3" xfId="32056" xr:uid="{C60D4304-F247-4B01-B321-F6D3681A1641}"/>
    <cellStyle name="Normal 5 2 2 2 3 2" xfId="32057" xr:uid="{C5D79B26-5A47-49DB-A7EA-292078541674}"/>
    <cellStyle name="Normal 5 2 2 2 3 3" xfId="32058" xr:uid="{F46D08F3-FF1C-4E3C-BFDC-9E6090AC443C}"/>
    <cellStyle name="Normal 5 2 2 2 3 4" xfId="32059" xr:uid="{4BFE8EB6-65E2-4761-9188-2978AB037981}"/>
    <cellStyle name="Normal 5 2 2 2 4" xfId="32060" xr:uid="{888AE445-C8BC-43BE-84CD-844706C75389}"/>
    <cellStyle name="Normal 5 2 2 2 4 2" xfId="32061" xr:uid="{608BA441-9549-42C8-8872-ED48DB367DDB}"/>
    <cellStyle name="Normal 5 2 2 2 4 3" xfId="32062" xr:uid="{07A25AD5-E639-4167-9DB5-8BDF31DF62AD}"/>
    <cellStyle name="Normal 5 2 2 2 5" xfId="32063" xr:uid="{8E1C5A5C-8638-4496-8483-FD39ABF371FE}"/>
    <cellStyle name="Normal 5 2 2 2 5 2" xfId="32064" xr:uid="{2565F024-82E8-48E1-A911-C6A47EC67798}"/>
    <cellStyle name="Normal 5 2 2 2 6" xfId="32065" xr:uid="{428AC475-CB00-4133-B585-F8012170F091}"/>
    <cellStyle name="Normal 5 2 2 2 6 2" xfId="32066" xr:uid="{7190DFE0-63AB-469C-8739-E0085B98B405}"/>
    <cellStyle name="Normal 5 2 2 2 7" xfId="32067" xr:uid="{5B6E6F49-EB60-4147-A2DE-2714AD1BB04F}"/>
    <cellStyle name="Normal 5 2 2 2 7 2" xfId="32068" xr:uid="{9DA10FC9-2CA6-4948-B8C4-111B060144E8}"/>
    <cellStyle name="Normal 5 2 2 2 8" xfId="32069" xr:uid="{758F883A-922C-4EAE-A16A-FDE66F61E0D9}"/>
    <cellStyle name="Normal 5 2 2 2 9" xfId="32070" xr:uid="{6D8C14A9-98C8-47AA-9A91-7AD0475FBC63}"/>
    <cellStyle name="Normal 5 2 2 3" xfId="32071" xr:uid="{1DDB8630-BCE0-416C-9EC7-B70112198711}"/>
    <cellStyle name="Normal 5 2 2 3 2" xfId="32072" xr:uid="{D31265E6-C4EE-491D-8946-63595236B4AF}"/>
    <cellStyle name="Normal 5 2 2 3 2 2" xfId="32073" xr:uid="{613089FF-D25C-40CD-A49F-FEB1302980A5}"/>
    <cellStyle name="Normal 5 2 2 3 2 2 2" xfId="32074" xr:uid="{921C2D40-8B38-4A09-AD40-A0BA6D60B8A8}"/>
    <cellStyle name="Normal 5 2 2 3 2 3" xfId="32075" xr:uid="{1ADF32FF-5C37-4E62-9171-FA9F93EE84A1}"/>
    <cellStyle name="Normal 5 2 2 3 2 3 2" xfId="32076" xr:uid="{E029DA8D-BC9B-441F-A3C4-1BF402F3F4D0}"/>
    <cellStyle name="Normal 5 2 2 3 2 4" xfId="32077" xr:uid="{A10C86C4-0436-43C7-AFEB-A5348C7F54E3}"/>
    <cellStyle name="Normal 5 2 2 3 3" xfId="32078" xr:uid="{9DC85088-5C03-4055-A6E3-1424E1F3392B}"/>
    <cellStyle name="Normal 5 2 2 3 3 2" xfId="32079" xr:uid="{E46F7D03-90C9-4638-93C4-4AFC7ED4D24A}"/>
    <cellStyle name="Normal 5 2 2 3 4" xfId="32080" xr:uid="{ACA30146-7278-4DF0-AF76-D364B31C2A8A}"/>
    <cellStyle name="Normal 5 2 2 3 4 2" xfId="32081" xr:uid="{4DC8AF79-30FC-41CE-806E-8A02BD677C2A}"/>
    <cellStyle name="Normal 5 2 2 3 5" xfId="32082" xr:uid="{F65BE66D-1CFD-4BDD-BA5F-D4C7532D432C}"/>
    <cellStyle name="Normal 5 2 2 3 5 2" xfId="32083" xr:uid="{A91B6C62-08F9-472E-B224-1023827512C6}"/>
    <cellStyle name="Normal 5 2 2 3 6" xfId="32084" xr:uid="{9AAACECA-E123-4DEC-9586-F6C62FED8466}"/>
    <cellStyle name="Normal 5 2 2 4" xfId="32085" xr:uid="{38806B59-EDEB-4A73-A515-359A196E6DB3}"/>
    <cellStyle name="Normal 5 2 2 4 2" xfId="32086" xr:uid="{74131C70-FA9D-4171-847E-0E4E814C3C9C}"/>
    <cellStyle name="Normal 5 2 2 4 2 2" xfId="32087" xr:uid="{0DEBEE8A-C229-47A3-B4CD-92DFE3D62921}"/>
    <cellStyle name="Normal 5 2 2 4 3" xfId="32088" xr:uid="{6CF0B5A6-250E-411B-BDD8-21AF3DEBFC72}"/>
    <cellStyle name="Normal 5 2 2 4 3 2" xfId="32089" xr:uid="{8B3554DA-3CEE-4E17-B202-00D217B59463}"/>
    <cellStyle name="Normal 5 2 2 4 4" xfId="32090" xr:uid="{21798455-FCB2-45BC-83B6-C991AF3E6851}"/>
    <cellStyle name="Normal 5 2 2 5" xfId="32091" xr:uid="{31D81619-7367-48B7-983F-287FC776E143}"/>
    <cellStyle name="Normal 5 2 2 5 2" xfId="32092" xr:uid="{FC6CEC71-4BC0-472F-B6BE-03F6B36A6E35}"/>
    <cellStyle name="Normal 5 2 2 6" xfId="32093" xr:uid="{90CABC16-C058-4E5B-A34B-605A1F2DD327}"/>
    <cellStyle name="Normal 5 2 2 6 2" xfId="32094" xr:uid="{DC75EE54-B6BF-4C02-AA31-6023F3B48111}"/>
    <cellStyle name="Normal 5 2 2 7" xfId="32095" xr:uid="{B71B0D68-01CC-477E-AF37-878198D0736C}"/>
    <cellStyle name="Normal 5 2 2 7 2" xfId="32096" xr:uid="{0FF3330F-D65F-432A-A8D2-C90F37A3D092}"/>
    <cellStyle name="Normal 5 2 2 8" xfId="32097" xr:uid="{1CAC030B-5D08-4701-8948-0DA207F0C23B}"/>
    <cellStyle name="Normal 5 2 2 8 2" xfId="32098" xr:uid="{38D657FD-6B09-414D-9465-34F86AC92603}"/>
    <cellStyle name="Normal 5 2 2 9" xfId="32099" xr:uid="{66E9BBC9-FECA-4C23-B0BE-F09C71A6151F}"/>
    <cellStyle name="Normal 5 2 2 9 2" xfId="32100" xr:uid="{E7C459AE-9CF7-4BCA-A61A-38A6894F241D}"/>
    <cellStyle name="Normal 5 2 3" xfId="32101" xr:uid="{D2A5E6C9-8E0F-40D1-AAAF-F0F545BC3E35}"/>
    <cellStyle name="Normal 5 2 3 10" xfId="32102" xr:uid="{0177C3BA-6295-4EBE-AB66-9F9898AE4F58}"/>
    <cellStyle name="Normal 5 2 3 11" xfId="32103" xr:uid="{737E817B-9609-4700-BF46-25C4438A55BC}"/>
    <cellStyle name="Normal 5 2 3 2" xfId="32104" xr:uid="{F1BF8388-F34A-4C06-83DB-43516FD9E8C7}"/>
    <cellStyle name="Normal 5 2 3 2 2" xfId="32105" xr:uid="{E05F0376-5666-49D0-885E-EB128F9FAAA0}"/>
    <cellStyle name="Normal 5 2 3 2 2 2" xfId="32106" xr:uid="{664BE3FD-1D51-4AAF-AAE5-2C9116C6ABB1}"/>
    <cellStyle name="Normal 5 2 3 2 2 2 2" xfId="32107" xr:uid="{2B8DE2DB-B3D0-4BA4-B04B-40108A1ED66F}"/>
    <cellStyle name="Normal 5 2 3 2 2 3" xfId="32108" xr:uid="{525E3586-1D82-4354-90BD-A7FB8F6AE84A}"/>
    <cellStyle name="Normal 5 2 3 2 2 3 2" xfId="32109" xr:uid="{A19D93C0-AEF4-4188-AD80-BFF1C399DA66}"/>
    <cellStyle name="Normal 5 2 3 2 2 4" xfId="32110" xr:uid="{E649E690-A0DA-4684-B508-D10EAF232420}"/>
    <cellStyle name="Normal 5 2 3 2 2 5" xfId="32111" xr:uid="{009100AA-D66F-465F-B8BB-BB90A3952CC2}"/>
    <cellStyle name="Normal 5 2 3 2 3" xfId="32112" xr:uid="{984A701B-046B-4B4F-9954-31F6C68342CC}"/>
    <cellStyle name="Normal 5 2 3 2 3 2" xfId="32113" xr:uid="{40A9038E-CCF3-4072-AA30-894C2EBE9371}"/>
    <cellStyle name="Normal 5 2 3 2 4" xfId="32114" xr:uid="{33FB58EE-D5AC-4BAC-8BFF-A95DA6BA2CE7}"/>
    <cellStyle name="Normal 5 2 3 2 4 2" xfId="32115" xr:uid="{923C7FD0-1D88-4EEE-921A-A851BE3C232B}"/>
    <cellStyle name="Normal 5 2 3 2 5" xfId="32116" xr:uid="{2C51B60F-9D26-4877-9192-26D8941326F5}"/>
    <cellStyle name="Normal 5 2 3 2 5 2" xfId="32117" xr:uid="{1C3B9B5F-E7A0-46C7-A941-8BA99B2F1FE7}"/>
    <cellStyle name="Normal 5 2 3 2 6" xfId="32118" xr:uid="{21EC3B36-386C-4E75-AC39-8EB01AE9FF63}"/>
    <cellStyle name="Normal 5 2 3 2 6 2" xfId="32119" xr:uid="{AA58C421-DB75-44D8-AA08-056DFFB26768}"/>
    <cellStyle name="Normal 5 2 3 2 7" xfId="32120" xr:uid="{AF430B81-46BD-4164-8C03-7A2C1CED9197}"/>
    <cellStyle name="Normal 5 2 3 2 7 2" xfId="32121" xr:uid="{7CA6163B-8CA5-4083-99C9-873313E5A3A9}"/>
    <cellStyle name="Normal 5 2 3 2 8" xfId="32122" xr:uid="{75F35D02-FBBA-4879-A94F-E8B305F9CE9A}"/>
    <cellStyle name="Normal 5 2 3 2 9" xfId="32123" xr:uid="{B04CAC3E-7F60-4CDB-8341-AB17FCE89BD6}"/>
    <cellStyle name="Normal 5 2 3 3" xfId="32124" xr:uid="{D71A6118-942F-41A1-8F09-FE4C0A04BF58}"/>
    <cellStyle name="Normal 5 2 3 3 2" xfId="32125" xr:uid="{819E2C27-FA0D-4241-9265-D09540AA4733}"/>
    <cellStyle name="Normal 5 2 3 3 2 2" xfId="32126" xr:uid="{EE7161EF-F165-4942-AB5E-2085067311FD}"/>
    <cellStyle name="Normal 5 2 3 3 2 2 2" xfId="32127" xr:uid="{D10207F6-214A-43EF-BC43-63E1AA126C06}"/>
    <cellStyle name="Normal 5 2 3 3 2 3" xfId="32128" xr:uid="{6399B2B2-D02F-4738-A16A-7CE8EA92E3A1}"/>
    <cellStyle name="Normal 5 2 3 3 2 3 2" xfId="32129" xr:uid="{13A4816A-057D-4270-A3B2-341CE13CC340}"/>
    <cellStyle name="Normal 5 2 3 3 2 4" xfId="32130" xr:uid="{FAEA97AC-D818-44A9-AB7A-54BC62855B88}"/>
    <cellStyle name="Normal 5 2 3 3 3" xfId="32131" xr:uid="{F5B4EFA3-6949-4490-AFD4-D8A24ADF4F5C}"/>
    <cellStyle name="Normal 5 2 3 3 3 2" xfId="32132" xr:uid="{10E3A182-5BD1-42B5-BAD8-49EDCD370377}"/>
    <cellStyle name="Normal 5 2 3 3 4" xfId="32133" xr:uid="{3B0B4DAD-059F-4433-BEEB-E4C201451E5E}"/>
    <cellStyle name="Normal 5 2 3 3 4 2" xfId="32134" xr:uid="{A6BE0CC0-D04E-4D6A-8821-F97EFB41217F}"/>
    <cellStyle name="Normal 5 2 3 3 5" xfId="32135" xr:uid="{AECA6374-F113-4F05-82E3-8988036CC497}"/>
    <cellStyle name="Normal 5 2 3 3 5 2" xfId="32136" xr:uid="{C501DE21-3A65-44C9-AD90-EE28673FB4B6}"/>
    <cellStyle name="Normal 5 2 3 3 6" xfId="32137" xr:uid="{A9A7C98F-8222-4333-BA1D-4D12EF2D6523}"/>
    <cellStyle name="Normal 5 2 3 3 7" xfId="32138" xr:uid="{CA968A3E-AB1A-4A26-9545-B79C34931BBA}"/>
    <cellStyle name="Normal 5 2 3 4" xfId="32139" xr:uid="{0636C832-A984-42AF-87F2-AE42B32F1552}"/>
    <cellStyle name="Normal 5 2 3 4 2" xfId="32140" xr:uid="{20586F87-6400-46B6-A2E8-E25AD5DCB23A}"/>
    <cellStyle name="Normal 5 2 3 4 2 2" xfId="32141" xr:uid="{36A90478-DA60-4FF9-AF2F-093BA9F26986}"/>
    <cellStyle name="Normal 5 2 3 4 3" xfId="32142" xr:uid="{D9C1FE1A-129D-4351-A5A8-B789D9F0BE32}"/>
    <cellStyle name="Normal 5 2 3 4 3 2" xfId="32143" xr:uid="{24CB6AA2-FE70-4C99-AA95-66B41EDFA6CD}"/>
    <cellStyle name="Normal 5 2 3 4 4" xfId="32144" xr:uid="{1D4BA4B5-2B2D-49AE-B7C9-2B028582EBA7}"/>
    <cellStyle name="Normal 5 2 3 5" xfId="32145" xr:uid="{40708551-C1A4-4CE7-91D4-D9432E6DF6C9}"/>
    <cellStyle name="Normal 5 2 3 5 2" xfId="32146" xr:uid="{A23FF3D0-F06B-4559-84E2-CD234034DC85}"/>
    <cellStyle name="Normal 5 2 3 6" xfId="32147" xr:uid="{2164B7BE-9DE1-4824-9572-F835084E1003}"/>
    <cellStyle name="Normal 5 2 3 6 2" xfId="32148" xr:uid="{D57063AE-E337-4B1E-B682-0AB0290CE307}"/>
    <cellStyle name="Normal 5 2 3 7" xfId="32149" xr:uid="{3E003A79-A96F-4E7F-B8DD-B973E02E100A}"/>
    <cellStyle name="Normal 5 2 3 7 2" xfId="32150" xr:uid="{845749CD-9D1F-4C05-A705-D6F401A7C3A4}"/>
    <cellStyle name="Normal 5 2 3 8" xfId="32151" xr:uid="{5DFBFA46-BC43-45FE-94D1-F063068BEE0A}"/>
    <cellStyle name="Normal 5 2 3 8 2" xfId="32152" xr:uid="{8E2050B3-97CF-498F-ADF6-504950F3F466}"/>
    <cellStyle name="Normal 5 2 3 9" xfId="32153" xr:uid="{AC8C0E83-90EC-4C4D-94D9-D67F2C3EF7F3}"/>
    <cellStyle name="Normal 5 2 3 9 2" xfId="32154" xr:uid="{301AED93-F2C8-42DF-87AE-2D342673D247}"/>
    <cellStyle name="Normal 5 2 4" xfId="32155" xr:uid="{FBA86962-B78A-412C-93DC-DC324F272A47}"/>
    <cellStyle name="Normal 5 2 4 2" xfId="32156" xr:uid="{F032C7DA-D6EF-42C4-A94F-6B700FC32552}"/>
    <cellStyle name="Normal 5 2 4 2 2" xfId="32157" xr:uid="{7F60B5C4-853E-4D4E-9232-47C746AD66A7}"/>
    <cellStyle name="Normal 5 2 4 2 2 2" xfId="32158" xr:uid="{03838603-E2A4-4AFE-97FE-81AF4BDFB78E}"/>
    <cellStyle name="Normal 5 2 4 2 2 3" xfId="32159" xr:uid="{DD956BD2-2909-400C-9DBB-69CCF24381AF}"/>
    <cellStyle name="Normal 5 2 4 2 3" xfId="32160" xr:uid="{7FBC1CC2-754A-4249-BB4E-E1442B0A8B15}"/>
    <cellStyle name="Normal 5 2 4 2 3 2" xfId="32161" xr:uid="{CC670AC7-F1CE-4A7E-8DF5-8B62533EE01C}"/>
    <cellStyle name="Normal 5 2 4 2 4" xfId="32162" xr:uid="{8D2766F6-0A50-4EF5-A63B-C2C5971A0943}"/>
    <cellStyle name="Normal 5 2 4 2 5" xfId="32163" xr:uid="{47F32A3B-5992-43B5-AC65-C725A97FB180}"/>
    <cellStyle name="Normal 5 2 4 3" xfId="32164" xr:uid="{66704239-C359-43D1-A035-66859084C0C5}"/>
    <cellStyle name="Normal 5 2 4 3 2" xfId="32165" xr:uid="{FD38B1BF-2CBE-496C-91D2-52BA2C29A5EF}"/>
    <cellStyle name="Normal 5 2 4 3 3" xfId="32166" xr:uid="{DC46636D-5986-4A38-B020-9AE3F9AC0AF8}"/>
    <cellStyle name="Normal 5 2 4 4" xfId="32167" xr:uid="{901CA3A9-0E12-4B2F-A315-773C1200A3E5}"/>
    <cellStyle name="Normal 5 2 4 4 2" xfId="32168" xr:uid="{605C66A7-6009-4213-93D8-CD0E29771869}"/>
    <cellStyle name="Normal 5 2 4 5" xfId="32169" xr:uid="{EF21984C-831F-4F38-9FBC-AD33F4733F55}"/>
    <cellStyle name="Normal 5 2 4 5 2" xfId="32170" xr:uid="{375666A1-1817-4621-8EE3-0F68896EE83C}"/>
    <cellStyle name="Normal 5 2 4 6" xfId="32171" xr:uid="{7CBE8B73-249B-48E4-9161-DE985BF2268E}"/>
    <cellStyle name="Normal 5 2 4 6 2" xfId="32172" xr:uid="{490FC3A1-64D2-49BA-A422-6F5768AE40F0}"/>
    <cellStyle name="Normal 5 2 4 7" xfId="32173" xr:uid="{2949072E-D03A-4EF1-AA93-826E3BF8D863}"/>
    <cellStyle name="Normal 5 2 4 7 2" xfId="32174" xr:uid="{291B8593-0CFD-48AB-9D8F-AE9FC358DE44}"/>
    <cellStyle name="Normal 5 2 4 8" xfId="32175" xr:uid="{D412BF1B-200E-45C9-80E9-4FAC00F3934A}"/>
    <cellStyle name="Normal 5 2 4 9" xfId="32176" xr:uid="{BC0A05BA-B9D9-42CE-97A4-46D1102A8A45}"/>
    <cellStyle name="Normal 5 2 5" xfId="32177" xr:uid="{2BD3A493-3837-44A8-9C07-94CCDA399AED}"/>
    <cellStyle name="Normal 5 2 5 2" xfId="32178" xr:uid="{F78C59B2-156D-410D-88ED-F0AEBCB84541}"/>
    <cellStyle name="Normal 5 2 5 2 2" xfId="32179" xr:uid="{F9B24D37-95AC-4CDA-BD61-6B8E965A3569}"/>
    <cellStyle name="Normal 5 2 5 2 2 2" xfId="32180" xr:uid="{2B2A0058-524A-4538-8FA1-8EE4447670AC}"/>
    <cellStyle name="Normal 5 2 5 2 3" xfId="32181" xr:uid="{B5FB8F36-7885-4CDE-BD34-C9A1EB05F0BB}"/>
    <cellStyle name="Normal 5 2 5 2 3 2" xfId="32182" xr:uid="{8A7272E6-D65D-4563-8D27-C1DD6997A010}"/>
    <cellStyle name="Normal 5 2 5 2 4" xfId="32183" xr:uid="{B11D7042-4C33-4390-AEFE-9059B047370B}"/>
    <cellStyle name="Normal 5 2 5 2 5" xfId="32184" xr:uid="{C5640931-C3F6-40CA-9AAC-49011BC28DDB}"/>
    <cellStyle name="Normal 5 2 5 3" xfId="32185" xr:uid="{DCFFD982-DC15-465D-BAB0-BB60E3A48CA4}"/>
    <cellStyle name="Normal 5 2 5 3 2" xfId="32186" xr:uid="{93415CE0-A826-4952-888C-4974028D92AD}"/>
    <cellStyle name="Normal 5 2 5 4" xfId="32187" xr:uid="{D127C73B-922D-436B-886F-C168A2AE75DE}"/>
    <cellStyle name="Normal 5 2 5 4 2" xfId="32188" xr:uid="{DB6A4E29-074F-4711-82CE-2A4E8610286F}"/>
    <cellStyle name="Normal 5 2 5 5" xfId="32189" xr:uid="{B244B633-A496-431E-B0B3-3781B379F31A}"/>
    <cellStyle name="Normal 5 2 5 5 2" xfId="32190" xr:uid="{5D068422-31A0-484A-9417-8C6403CA36F7}"/>
    <cellStyle name="Normal 5 2 5 6" xfId="32191" xr:uid="{8EF9D815-EFF5-4AB4-94C5-9220AE056414}"/>
    <cellStyle name="Normal 5 2 5 6 2" xfId="32192" xr:uid="{EC214F61-65F0-423D-BC69-04705D98DA2C}"/>
    <cellStyle name="Normal 5 2 5 7" xfId="32193" xr:uid="{A25F29CD-B0AF-40B4-AFB2-2E79631FF892}"/>
    <cellStyle name="Normal 5 2 5 7 2" xfId="32194" xr:uid="{74B97978-6ECF-43CC-BF2E-9C0CE40276DE}"/>
    <cellStyle name="Normal 5 2 5 8" xfId="32195" xr:uid="{F94E6505-9DBB-48FE-9ED4-AA2B25ECFF67}"/>
    <cellStyle name="Normal 5 2 5 9" xfId="32196" xr:uid="{566BE7B5-3A0F-41F5-BE21-3B3A8DD14DB9}"/>
    <cellStyle name="Normal 5 2 6" xfId="32197" xr:uid="{DA307DAB-9F95-43E0-AF2E-5A87AB7D78E0}"/>
    <cellStyle name="Normal 5 2 6 2" xfId="32198" xr:uid="{3BFFAD23-91C1-47D4-8445-B10300CC5BF7}"/>
    <cellStyle name="Normal 5 2 6 2 2" xfId="32199" xr:uid="{D0324429-3CF5-4471-90D7-E60A286E3543}"/>
    <cellStyle name="Normal 5 2 6 3" xfId="32200" xr:uid="{6EC383D0-59E3-4D0F-B9B9-90C54C4A9CD0}"/>
    <cellStyle name="Normal 5 2 6 3 2" xfId="32201" xr:uid="{BE5F92D2-2851-4692-989D-E33C7C80D415}"/>
    <cellStyle name="Normal 5 2 6 4" xfId="32202" xr:uid="{9B5D23D1-2115-46EC-8584-53EDD9C8A405}"/>
    <cellStyle name="Normal 5 2 6 5" xfId="32203" xr:uid="{64CB85CB-B63A-458C-AED7-2045A6160301}"/>
    <cellStyle name="Normal 5 2 7" xfId="32204" xr:uid="{33501772-D112-4FD4-8FB9-412EBEA47407}"/>
    <cellStyle name="Normal 5 2 7 2" xfId="32205" xr:uid="{51569D4D-16F8-4931-9479-5C666B789E2B}"/>
    <cellStyle name="Normal 5 2 7 3" xfId="32206" xr:uid="{B7897EA4-EC35-4E30-A83D-620BE2042471}"/>
    <cellStyle name="Normal 5 2 8" xfId="32207" xr:uid="{EAF3A7B5-5D97-48AD-B9EE-CB3AF33A4B9F}"/>
    <cellStyle name="Normal 5 2 8 2" xfId="32208" xr:uid="{21A52D6D-E4F0-4983-8FDC-9AD335003AD4}"/>
    <cellStyle name="Normal 5 2 9" xfId="32209" xr:uid="{611AEC8B-741E-411B-A3E3-75D0823FBFED}"/>
    <cellStyle name="Normal 5 2 9 2" xfId="32210" xr:uid="{CB8FED0E-0D41-4410-9A0A-AF81FF746FF5}"/>
    <cellStyle name="Normal 5 20" xfId="32211" xr:uid="{642ED6BE-A58F-472F-9480-2D3114A84319}"/>
    <cellStyle name="Normal 5 20 2" xfId="32212" xr:uid="{51748879-4B3E-442E-92C1-41703520D0FF}"/>
    <cellStyle name="Normal 5 20 3" xfId="32213" xr:uid="{C63A6494-FA0D-4096-B586-DD4B714F3F51}"/>
    <cellStyle name="Normal 5 21" xfId="32214" xr:uid="{D7A9CEC7-935F-4B0D-A2B3-A8ECF2AE65EF}"/>
    <cellStyle name="Normal 5 22" xfId="32215" xr:uid="{47E598F8-125A-4966-8B52-2DCF1EA6A90E}"/>
    <cellStyle name="Normal 5 23" xfId="32216" xr:uid="{B6C9EE43-0BEC-4B47-AE70-6FCCC2FEBB5A}"/>
    <cellStyle name="Normal 5 24" xfId="32217" xr:uid="{167B7171-9BF2-4378-8E26-86479F5BA4B0}"/>
    <cellStyle name="Normal 5 3" xfId="32218" xr:uid="{CE3845B4-7098-485C-8DB1-84C424C27EBE}"/>
    <cellStyle name="Normal 5 3 10" xfId="32219" xr:uid="{BD03E87D-E2B1-4B4F-996B-C9BD772C9125}"/>
    <cellStyle name="Normal 5 3 11" xfId="32220" xr:uid="{E492A288-9333-42D4-8F64-CDC6BC90B91C}"/>
    <cellStyle name="Normal 5 3 2" xfId="32221" xr:uid="{748DAB96-876C-4254-B1E1-F897A11D74C2}"/>
    <cellStyle name="Normal 5 3 2 2" xfId="32222" xr:uid="{35002A58-4ABE-4EF6-928C-67D49B551336}"/>
    <cellStyle name="Normal 5 3 2 2 2" xfId="32223" xr:uid="{83648640-F5D0-4671-9A9F-B94FE71A84C8}"/>
    <cellStyle name="Normal 5 3 2 2 2 2" xfId="32224" xr:uid="{E7A74161-05EA-4A96-A7A7-A412F0A9C4BA}"/>
    <cellStyle name="Normal 5 3 2 2 2 3" xfId="32225" xr:uid="{E492408D-23A4-41E6-B937-A30BA1EAF97F}"/>
    <cellStyle name="Normal 5 3 2 2 3" xfId="32226" xr:uid="{7B14A8FE-D2FA-4D13-9ACE-BD2825B35E0C}"/>
    <cellStyle name="Normal 5 3 2 2 3 2" xfId="32227" xr:uid="{FEDC1BE5-F5B6-4C9F-8AC4-26142D2A7E8E}"/>
    <cellStyle name="Normal 5 3 2 2 4" xfId="32228" xr:uid="{599DABE4-AE49-46D1-B9F5-469C41FAB5A6}"/>
    <cellStyle name="Normal 5 3 2 2 4 2" xfId="32229" xr:uid="{3852F9E4-351B-4555-86FD-8E6DD76E9881}"/>
    <cellStyle name="Normal 5 3 2 2 5" xfId="32230" xr:uid="{A7C64710-E62C-49E9-B3F4-CE15499890A6}"/>
    <cellStyle name="Normal 5 3 2 2 5 2" xfId="32231" xr:uid="{32F74BE6-7577-4956-A9F4-811782535C34}"/>
    <cellStyle name="Normal 5 3 2 2 6" xfId="32232" xr:uid="{52D05EFB-BAD3-49B8-AF7E-FFDA4C45F6B8}"/>
    <cellStyle name="Normal 5 3 2 2 7" xfId="32233" xr:uid="{92689BA1-D93F-4FF2-8EBE-BC7855B85FBD}"/>
    <cellStyle name="Normal 5 3 2 3" xfId="32234" xr:uid="{8696079D-7978-48C1-B058-66A031552E72}"/>
    <cellStyle name="Normal 5 3 2 3 2" xfId="32235" xr:uid="{7B81FF26-EF57-47E8-A137-7B6761F69499}"/>
    <cellStyle name="Normal 5 3 2 3 3" xfId="32236" xr:uid="{799BDA50-8920-4E2A-9C21-14053ACE6BDE}"/>
    <cellStyle name="Normal 5 3 2 4" xfId="32237" xr:uid="{A505D971-C11B-4FDC-BDED-EF9F7A80E5BA}"/>
    <cellStyle name="Normal 5 3 2 4 2" xfId="32238" xr:uid="{D80DCBD5-1E73-40A4-9EC2-AED028E0F5AE}"/>
    <cellStyle name="Normal 5 3 2 5" xfId="32239" xr:uid="{736598A5-58DD-4B2A-B461-6B6AEF3BA139}"/>
    <cellStyle name="Normal 5 3 2 5 2" xfId="32240" xr:uid="{86286C1E-FEFD-4B67-8D7E-D1FCB0EE9B4C}"/>
    <cellStyle name="Normal 5 3 2 6" xfId="32241" xr:uid="{ADCCF44D-65D0-4CC5-853A-AB47ABC76726}"/>
    <cellStyle name="Normal 5 3 2 6 2" xfId="32242" xr:uid="{E07D058B-713E-4429-AC43-F39CE43E21AC}"/>
    <cellStyle name="Normal 5 3 2 7" xfId="32243" xr:uid="{9ED263F4-EB01-43D2-960B-88A1C2FF29BE}"/>
    <cellStyle name="Normal 5 3 2 7 2" xfId="32244" xr:uid="{B8897D28-10E0-461C-B1B8-75C07CDC274A}"/>
    <cellStyle name="Normal 5 3 2 8" xfId="32245" xr:uid="{A6DC7C9B-ADDA-48AE-AC08-27AAD0B55F24}"/>
    <cellStyle name="Normal 5 3 2 9" xfId="32246" xr:uid="{45EBB28E-E764-4D5A-A2D3-11B44ADBA769}"/>
    <cellStyle name="Normal 5 3 3" xfId="32247" xr:uid="{A5D31682-4647-4464-877E-981F9D314066}"/>
    <cellStyle name="Normal 5 3 3 2" xfId="32248" xr:uid="{57AF1EAD-5447-4E13-AED0-ACAF0ED4E141}"/>
    <cellStyle name="Normal 5 3 3 2 2" xfId="32249" xr:uid="{84795AF1-61F2-4CD5-BEBF-9484A4C606F4}"/>
    <cellStyle name="Normal 5 3 3 2 2 2" xfId="32250" xr:uid="{AF30BECE-2A63-4B8A-B4CF-3FF6D92D36DC}"/>
    <cellStyle name="Normal 5 3 3 2 3" xfId="32251" xr:uid="{D84EA7E9-2A85-4CD5-A94B-871DCB141C03}"/>
    <cellStyle name="Normal 5 3 3 2 3 2" xfId="32252" xr:uid="{9096D247-D5FC-48EA-9340-4D2346524E26}"/>
    <cellStyle name="Normal 5 3 3 2 4" xfId="32253" xr:uid="{DA99AAA1-15A2-4A82-9AC1-71E761E68BEB}"/>
    <cellStyle name="Normal 5 3 3 2 4 2" xfId="32254" xr:uid="{B18E4714-E358-4A70-A96D-03827F526CFB}"/>
    <cellStyle name="Normal 5 3 3 2 5" xfId="32255" xr:uid="{1CBEE9D4-7FFA-4DD7-844F-26FFBBF07C3A}"/>
    <cellStyle name="Normal 5 3 3 2 5 2" xfId="32256" xr:uid="{88E1A6C1-F674-47DD-9EE3-BD897146096C}"/>
    <cellStyle name="Normal 5 3 3 2 6" xfId="32257" xr:uid="{B3D28843-E9F0-49A0-B7D1-3E31ADDA275D}"/>
    <cellStyle name="Normal 5 3 3 2 7" xfId="32258" xr:uid="{B79F2A1E-C836-4E41-A458-CB5DF12A28FF}"/>
    <cellStyle name="Normal 5 3 3 3" xfId="32259" xr:uid="{2FBDCFFC-4049-4880-974E-1A095AE361B0}"/>
    <cellStyle name="Normal 5 3 3 3 2" xfId="32260" xr:uid="{D1C86F7B-3E8A-46BB-B9E1-D478F3D94F94}"/>
    <cellStyle name="Normal 5 3 3 4" xfId="32261" xr:uid="{5B5AF02C-30C5-44AA-83ED-03B95DF32A47}"/>
    <cellStyle name="Normal 5 3 3 4 2" xfId="32262" xr:uid="{F29EECD1-0377-4DB7-998A-3BBFD7CE33AC}"/>
    <cellStyle name="Normal 5 3 3 5" xfId="32263" xr:uid="{8E4824A4-0CAF-462B-8F93-1CAEDE26D7CA}"/>
    <cellStyle name="Normal 5 3 3 5 2" xfId="32264" xr:uid="{595E515B-C718-4700-B810-2B49AB0F224D}"/>
    <cellStyle name="Normal 5 3 3 6" xfId="32265" xr:uid="{0E259D8E-0A44-414A-813E-7797ACAD7CAD}"/>
    <cellStyle name="Normal 5 3 3 6 2" xfId="32266" xr:uid="{9473AD17-B6B0-4453-9EA5-2556C04D3FF3}"/>
    <cellStyle name="Normal 5 3 3 7" xfId="32267" xr:uid="{2DAB9B12-2150-4D98-8F0B-5AC6D7E2F5D1}"/>
    <cellStyle name="Normal 5 3 3 7 2" xfId="32268" xr:uid="{6C972EC3-08C1-4E46-AECA-71ABE69F3D4B}"/>
    <cellStyle name="Normal 5 3 3 8" xfId="32269" xr:uid="{F22D242C-99D9-4068-90CB-DCEEF13E5D40}"/>
    <cellStyle name="Normal 5 3 3 9" xfId="32270" xr:uid="{390ED98E-F0A7-42A2-B399-0A212D93BE85}"/>
    <cellStyle name="Normal 5 3 4" xfId="32271" xr:uid="{66323CA7-F22F-4C5F-8F8A-2C56294A59EE}"/>
    <cellStyle name="Normal 5 3 4 2" xfId="32272" xr:uid="{74390E93-1451-4174-B42C-7B16D40235D4}"/>
    <cellStyle name="Normal 5 3 4 2 2" xfId="32273" xr:uid="{35AC27E8-DC45-4740-9942-BE594C4272DB}"/>
    <cellStyle name="Normal 5 3 4 3" xfId="32274" xr:uid="{09939EE0-A9D8-41D5-9549-BCF7843217CF}"/>
    <cellStyle name="Normal 5 3 4 3 2" xfId="32275" xr:uid="{EA73CCAE-1E31-41C0-9079-A4C3474CB438}"/>
    <cellStyle name="Normal 5 3 4 4" xfId="32276" xr:uid="{A858DF0D-1BA2-4FD3-841D-6F70A4BFF543}"/>
    <cellStyle name="Normal 5 3 4 4 2" xfId="32277" xr:uid="{3E18C879-9E8C-43EB-8A6F-AFAB529041BB}"/>
    <cellStyle name="Normal 5 3 4 5" xfId="32278" xr:uid="{FD4BA894-8380-40DB-B32E-41AAE16EA6DD}"/>
    <cellStyle name="Normal 5 3 4 5 2" xfId="32279" xr:uid="{D3E9EEFE-ECDC-4497-BBDA-787425B1B2AF}"/>
    <cellStyle name="Normal 5 3 4 6" xfId="32280" xr:uid="{C3F06AE2-00B1-4F14-9B48-BF4095555767}"/>
    <cellStyle name="Normal 5 3 4 7" xfId="32281" xr:uid="{9124DB37-0023-418F-894D-CBB7507A2F9A}"/>
    <cellStyle name="Normal 5 3 5" xfId="32282" xr:uid="{EA95B79A-D95C-4EAC-A797-D4CE9B13F0E5}"/>
    <cellStyle name="Normal 5 3 5 2" xfId="32283" xr:uid="{5B2AEA16-8630-4BCB-B771-DAB5F997CA7A}"/>
    <cellStyle name="Normal 5 3 5 3" xfId="32284" xr:uid="{0A1D80E3-6F7D-4E57-BF8C-51331DB87BFA}"/>
    <cellStyle name="Normal 5 3 6" xfId="32285" xr:uid="{65C03486-2E1B-4982-A9ED-B23F8CA497FC}"/>
    <cellStyle name="Normal 5 3 6 2" xfId="32286" xr:uid="{CAFD95A4-C80B-45DD-8D9F-C95115A7D97F}"/>
    <cellStyle name="Normal 5 3 7" xfId="32287" xr:uid="{2589BDA7-92E1-4C0B-BEEC-2908B125F9C5}"/>
    <cellStyle name="Normal 5 3 7 2" xfId="32288" xr:uid="{89D008C7-21CF-4339-B0A3-2F7CA7EDF4CB}"/>
    <cellStyle name="Normal 5 3 8" xfId="32289" xr:uid="{6B9EAFCD-022C-41D5-BB5E-0752F5477D78}"/>
    <cellStyle name="Normal 5 3 8 2" xfId="32290" xr:uid="{FDA19A13-DD30-452F-BC12-C5EE3B7F5947}"/>
    <cellStyle name="Normal 5 3 9" xfId="32291" xr:uid="{3E51F4B6-FBF1-44B8-9A74-FED78CE8B778}"/>
    <cellStyle name="Normal 5 3 9 2" xfId="32292" xr:uid="{1BCFCFA2-77A4-400F-A29F-4A933F18ACF6}"/>
    <cellStyle name="Normal 5 4" xfId="32293" xr:uid="{581B54B6-BC20-4C26-96FA-FFBB2B97C4E1}"/>
    <cellStyle name="Normal 5 4 10" xfId="32294" xr:uid="{5A3D7F14-9EF9-4D21-AB5F-978589931962}"/>
    <cellStyle name="Normal 5 4 2" xfId="32295" xr:uid="{C0FFB6E9-93DB-4D27-89FE-1FD3F6A1BBC2}"/>
    <cellStyle name="Normal 5 4 2 2" xfId="32296" xr:uid="{2AA4F9E4-4806-4696-977C-AFFDF9FE3473}"/>
    <cellStyle name="Normal 5 4 2 2 2" xfId="32297" xr:uid="{B2B2D400-2E06-4D9A-A18F-AC1CF6909381}"/>
    <cellStyle name="Normal 5 4 2 2 2 2" xfId="32298" xr:uid="{2B2CDBCD-CCF8-4949-8968-3C618DBDA16F}"/>
    <cellStyle name="Normal 5 4 2 2 3" xfId="32299" xr:uid="{05F13800-DC69-40F5-8FD1-995D334179C7}"/>
    <cellStyle name="Normal 5 4 2 2 3 2" xfId="32300" xr:uid="{DE280AE5-2126-4C48-BA2B-81229086A757}"/>
    <cellStyle name="Normal 5 4 2 2 4" xfId="32301" xr:uid="{68F9AECE-0717-4D99-904D-4F446AA220BE}"/>
    <cellStyle name="Normal 5 4 2 2 4 2" xfId="32302" xr:uid="{BA3975FD-3940-448F-AB63-17F0A607307C}"/>
    <cellStyle name="Normal 5 4 2 2 5" xfId="32303" xr:uid="{2D88B716-DBE3-4F08-83A1-CDEB9EF52D3B}"/>
    <cellStyle name="Normal 5 4 2 2 5 2" xfId="32304" xr:uid="{703E979E-E4C8-4680-BC0C-E3158DFCCD77}"/>
    <cellStyle name="Normal 5 4 2 2 6" xfId="32305" xr:uid="{0BD604D8-B6E8-44A9-ACD8-6C05959CF16E}"/>
    <cellStyle name="Normal 5 4 2 3" xfId="32306" xr:uid="{AA841874-21B3-4481-9EBA-5DF9A2D7A34B}"/>
    <cellStyle name="Normal 5 4 2 3 2" xfId="32307" xr:uid="{4656FBBE-CC35-4D97-AEDE-515FBEFFF89C}"/>
    <cellStyle name="Normal 5 4 2 4" xfId="32308" xr:uid="{DC1DA076-7D9B-40D7-AAB7-773E7EDAA84C}"/>
    <cellStyle name="Normal 5 4 2 4 2" xfId="32309" xr:uid="{12351951-AAAE-49AB-8570-DF211024264D}"/>
    <cellStyle name="Normal 5 4 2 5" xfId="32310" xr:uid="{BD8F9827-BD9C-44DA-9D63-DF49A87248CD}"/>
    <cellStyle name="Normal 5 4 2 5 2" xfId="32311" xr:uid="{F56F3163-FBBB-482E-AEF9-D800AB59B8DF}"/>
    <cellStyle name="Normal 5 4 2 6" xfId="32312" xr:uid="{28E8A872-0AA0-463A-9A3E-6415F93D212A}"/>
    <cellStyle name="Normal 5 4 2 6 2" xfId="32313" xr:uid="{93EE9467-94C2-4B98-8D8E-7E3B8A9E6BEF}"/>
    <cellStyle name="Normal 5 4 2 7" xfId="32314" xr:uid="{7470CED6-2345-4803-9869-512D7EC1698F}"/>
    <cellStyle name="Normal 5 4 2 7 2" xfId="32315" xr:uid="{3E7D4E95-8C00-4E0E-8F8C-18E9F7B44E30}"/>
    <cellStyle name="Normal 5 4 2 8" xfId="32316" xr:uid="{296498CC-DBFB-47A0-BB73-82672ACCCABE}"/>
    <cellStyle name="Normal 5 4 3" xfId="32317" xr:uid="{3DE593B5-A1DB-4FD4-AE6C-2150254D6DF2}"/>
    <cellStyle name="Normal 5 4 3 2" xfId="32318" xr:uid="{1C0A8115-6DF0-449E-A277-FF17A9C60970}"/>
    <cellStyle name="Normal 5 4 3 2 2" xfId="32319" xr:uid="{05AE9100-4EFC-42A5-A4E6-737D9D1A18DB}"/>
    <cellStyle name="Normal 5 4 3 2 2 2" xfId="32320" xr:uid="{A904AB62-0B75-4F7A-B393-9CC2232E1DD2}"/>
    <cellStyle name="Normal 5 4 3 2 3" xfId="32321" xr:uid="{63FBDC1B-8273-4B17-9094-3712C3DE1DE9}"/>
    <cellStyle name="Normal 5 4 3 2 3 2" xfId="32322" xr:uid="{860D2709-AE9A-412C-84AB-93D8D6916369}"/>
    <cellStyle name="Normal 5 4 3 2 4" xfId="32323" xr:uid="{4B1D0542-353F-46B3-8E31-DC2329F81767}"/>
    <cellStyle name="Normal 5 4 3 2 4 2" xfId="32324" xr:uid="{E41CC322-28C7-4957-9CED-E773BBEBB980}"/>
    <cellStyle name="Normal 5 4 3 2 5" xfId="32325" xr:uid="{9238D016-3461-42E4-B8DD-7810E0995C3A}"/>
    <cellStyle name="Normal 5 4 3 2 5 2" xfId="32326" xr:uid="{EF09AA61-8C00-444C-90F0-28A4399141B3}"/>
    <cellStyle name="Normal 5 4 3 2 6" xfId="32327" xr:uid="{4A3F46A5-6525-4011-A9A6-07CBCF141456}"/>
    <cellStyle name="Normal 5 4 3 3" xfId="32328" xr:uid="{5AD51A68-5EFA-409F-AD28-740293D7B6A4}"/>
    <cellStyle name="Normal 5 4 3 3 2" xfId="32329" xr:uid="{E03233CD-31BB-419B-B74F-3599121CB3F2}"/>
    <cellStyle name="Normal 5 4 3 4" xfId="32330" xr:uid="{6AF6ACB6-7E61-4A8D-BE70-A3B53855F23A}"/>
    <cellStyle name="Normal 5 4 3 4 2" xfId="32331" xr:uid="{3199EE52-0142-4D62-90A5-82E3CC134A42}"/>
    <cellStyle name="Normal 5 4 3 5" xfId="32332" xr:uid="{E98DBFE7-9A33-4860-AE75-7083F0E34FEB}"/>
    <cellStyle name="Normal 5 4 3 5 2" xfId="32333" xr:uid="{33241558-7AC8-4021-9F4F-3634605EC93C}"/>
    <cellStyle name="Normal 5 4 3 6" xfId="32334" xr:uid="{1B197FE9-842F-4102-AD57-5ACADD78FF1E}"/>
    <cellStyle name="Normal 5 4 3 6 2" xfId="32335" xr:uid="{A39CC77B-3852-464D-80BA-61DF070DB71E}"/>
    <cellStyle name="Normal 5 4 3 7" xfId="32336" xr:uid="{3841AD20-8379-4C10-A0FC-03DE9E347264}"/>
    <cellStyle name="Normal 5 4 3 7 2" xfId="32337" xr:uid="{AD65F909-699B-4749-8838-12F34D895447}"/>
    <cellStyle name="Normal 5 4 3 8" xfId="32338" xr:uid="{1A2909AC-1542-472F-8F43-0E48C73778D4}"/>
    <cellStyle name="Normal 5 4 4" xfId="32339" xr:uid="{9FB61189-E912-48F3-B7EC-B35AB64506DD}"/>
    <cellStyle name="Normal 5 4 4 2" xfId="32340" xr:uid="{705B5FD2-4BCC-4762-A891-2E6E41A23254}"/>
    <cellStyle name="Normal 5 4 4 2 2" xfId="32341" xr:uid="{4684C785-A2C0-415D-8DCE-A183907E759E}"/>
    <cellStyle name="Normal 5 4 4 3" xfId="32342" xr:uid="{AC295B10-3E56-49B3-9069-8F894224DC31}"/>
    <cellStyle name="Normal 5 4 4 3 2" xfId="32343" xr:uid="{EFC8FD08-1092-4DD1-8194-FA74E872045D}"/>
    <cellStyle name="Normal 5 4 4 4" xfId="32344" xr:uid="{B5A596E3-880B-4B50-9F71-C1422B93C512}"/>
    <cellStyle name="Normal 5 4 4 4 2" xfId="32345" xr:uid="{89493E2D-BE6C-4E3D-972D-8BE4646E476E}"/>
    <cellStyle name="Normal 5 4 4 5" xfId="32346" xr:uid="{8D1C0176-C314-4988-B301-79B2E3CC1464}"/>
    <cellStyle name="Normal 5 4 4 5 2" xfId="32347" xr:uid="{1AE80C2C-B731-40FA-83CF-EF99FDEAE266}"/>
    <cellStyle name="Normal 5 4 4 6" xfId="32348" xr:uid="{7BD5873C-B91F-4284-BD95-AFD3CA05E2E9}"/>
    <cellStyle name="Normal 5 4 5" xfId="32349" xr:uid="{34E0BD69-7488-4C55-A85B-AC33BE1F90F9}"/>
    <cellStyle name="Normal 5 4 5 2" xfId="32350" xr:uid="{64409963-FDE1-494E-BA47-6CDBE9CA4115}"/>
    <cellStyle name="Normal 5 4 6" xfId="32351" xr:uid="{64706F27-8191-4ABE-BCDF-8CDD9A458DB9}"/>
    <cellStyle name="Normal 5 4 6 2" xfId="32352" xr:uid="{8D2117D1-09EC-4041-80EB-BBF7F8CEAA60}"/>
    <cellStyle name="Normal 5 4 7" xfId="32353" xr:uid="{21E5EC34-23C5-47BC-8994-F971562DB7AB}"/>
    <cellStyle name="Normal 5 4 7 2" xfId="32354" xr:uid="{60612C40-BDDC-467F-AC56-DF181326C1DA}"/>
    <cellStyle name="Normal 5 4 8" xfId="32355" xr:uid="{5A3E3AF9-6282-4A7C-B3B8-C746BCE88E9A}"/>
    <cellStyle name="Normal 5 4 8 2" xfId="32356" xr:uid="{94B89EFE-ECE1-44B5-A58C-49D83790A018}"/>
    <cellStyle name="Normal 5 4 9" xfId="32357" xr:uid="{08709697-45B0-4579-8A66-C4F5DC306C35}"/>
    <cellStyle name="Normal 5 4 9 2" xfId="32358" xr:uid="{1BFA8B19-010B-4E4B-945C-3256FD0CF719}"/>
    <cellStyle name="Normal 5 5" xfId="32359" xr:uid="{2CB6D3B9-66DE-434C-80A4-3545D5A83360}"/>
    <cellStyle name="Normal 5 5 10" xfId="32360" xr:uid="{4A1E2332-7713-4744-B11E-0E86DB74739F}"/>
    <cellStyle name="Normal 5 5 2" xfId="32361" xr:uid="{A617AA53-E1F0-44E3-AA0A-807433D1A004}"/>
    <cellStyle name="Normal 5 5 2 2" xfId="32362" xr:uid="{7C93FCAE-DD66-4B63-AC95-C5FAC3DB8511}"/>
    <cellStyle name="Normal 5 5 2 2 2" xfId="32363" xr:uid="{160CAE5A-2BAE-489A-857D-805925C89A0D}"/>
    <cellStyle name="Normal 5 5 2 2 2 2" xfId="32364" xr:uid="{3D74E87E-781E-455E-9A04-D36A52E1E3BC}"/>
    <cellStyle name="Normal 5 5 2 2 3" xfId="32365" xr:uid="{B728E1FE-7561-40C2-9227-A1A4E6A6972A}"/>
    <cellStyle name="Normal 5 5 2 2 3 2" xfId="32366" xr:uid="{456DC809-9E1D-4895-8C8A-C9596700F5A0}"/>
    <cellStyle name="Normal 5 5 2 2 4" xfId="32367" xr:uid="{1435A138-3639-4E16-973A-AD6B736E6010}"/>
    <cellStyle name="Normal 5 5 2 2 4 2" xfId="32368" xr:uid="{0D640966-E97D-406D-AE07-7D963924BF9B}"/>
    <cellStyle name="Normal 5 5 2 2 5" xfId="32369" xr:uid="{EEA384FE-4487-4778-90DA-FFA2A1AE8232}"/>
    <cellStyle name="Normal 5 5 2 2 5 2" xfId="32370" xr:uid="{E19E3FDE-33A6-405E-80E8-D90F0E448B8B}"/>
    <cellStyle name="Normal 5 5 2 2 6" xfId="32371" xr:uid="{A4AEEEAF-239D-4511-BD19-61427BFA12C4}"/>
    <cellStyle name="Normal 5 5 2 3" xfId="32372" xr:uid="{201E7327-19E4-4CA6-8DEB-AB77C472E545}"/>
    <cellStyle name="Normal 5 5 2 3 2" xfId="32373" xr:uid="{1A8911BB-04AF-49A2-8C7D-BEAD0395C450}"/>
    <cellStyle name="Normal 5 5 2 4" xfId="32374" xr:uid="{A1E2255D-6362-4CEA-B1B1-C334AC2E1A4A}"/>
    <cellStyle name="Normal 5 5 2 4 2" xfId="32375" xr:uid="{F7D7D684-FD9F-41C4-B69C-BE37B0F446C2}"/>
    <cellStyle name="Normal 5 5 2 5" xfId="32376" xr:uid="{2C438F55-AA6D-491D-9B3F-04CE6245D5EC}"/>
    <cellStyle name="Normal 5 5 2 5 2" xfId="32377" xr:uid="{DB0FB15B-709E-4597-A555-72F790AF57A4}"/>
    <cellStyle name="Normal 5 5 2 6" xfId="32378" xr:uid="{D8FC7C9D-7986-4D93-9A31-33C80EE8F665}"/>
    <cellStyle name="Normal 5 5 2 6 2" xfId="32379" xr:uid="{747C65D2-0A81-4737-98C4-A73E2216AF2D}"/>
    <cellStyle name="Normal 5 5 2 7" xfId="32380" xr:uid="{2E68F74B-26EA-4EEA-82CC-F1CC436A3672}"/>
    <cellStyle name="Normal 5 5 2 7 2" xfId="32381" xr:uid="{F00131BD-784E-4930-BB4E-32D6C51E6081}"/>
    <cellStyle name="Normal 5 5 2 8" xfId="32382" xr:uid="{2B3C146F-3CE1-4516-9D7D-C81C89690015}"/>
    <cellStyle name="Normal 5 5 3" xfId="32383" xr:uid="{69698B1A-F882-4ED6-8656-ABDE82D861A0}"/>
    <cellStyle name="Normal 5 5 3 2" xfId="32384" xr:uid="{1F7F60F7-6222-487D-8E42-F1F716051701}"/>
    <cellStyle name="Normal 5 5 3 2 2" xfId="32385" xr:uid="{76CBB197-082F-4E83-AAF5-F5874C0632D7}"/>
    <cellStyle name="Normal 5 5 3 2 2 2" xfId="32386" xr:uid="{E9724CC3-DFD2-4C70-960E-B2C69E4EF09B}"/>
    <cellStyle name="Normal 5 5 3 2 3" xfId="32387" xr:uid="{CE5B40A9-AD7C-4621-9805-E0100AA1C482}"/>
    <cellStyle name="Normal 5 5 3 2 3 2" xfId="32388" xr:uid="{D823D21D-963C-470B-BECC-47BE37CAEEC9}"/>
    <cellStyle name="Normal 5 5 3 2 4" xfId="32389" xr:uid="{C7B7E4E1-CEE3-4C46-A676-3BBBC2264113}"/>
    <cellStyle name="Normal 5 5 3 2 4 2" xfId="32390" xr:uid="{DB8AA767-29FA-41FC-B5F0-42DDE51F0D0D}"/>
    <cellStyle name="Normal 5 5 3 2 5" xfId="32391" xr:uid="{93458374-E15C-41CD-95AE-3FF7D89CB68F}"/>
    <cellStyle name="Normal 5 5 3 2 5 2" xfId="32392" xr:uid="{6D057E97-5A6E-4EC6-810E-F025B910F9BF}"/>
    <cellStyle name="Normal 5 5 3 2 6" xfId="32393" xr:uid="{B0A0319F-3E0B-43A9-B8FB-4761AECD4069}"/>
    <cellStyle name="Normal 5 5 3 3" xfId="32394" xr:uid="{51FE40C0-6B7A-4AB7-BE2D-68A7C846134F}"/>
    <cellStyle name="Normal 5 5 3 3 2" xfId="32395" xr:uid="{DF9E12ED-5625-40CE-9388-5B3F629FD98F}"/>
    <cellStyle name="Normal 5 5 3 4" xfId="32396" xr:uid="{53793C6C-3AE2-425E-933F-246D90987BD7}"/>
    <cellStyle name="Normal 5 5 3 4 2" xfId="32397" xr:uid="{1BFF9EF2-E28D-4A46-936E-763FFE1D6901}"/>
    <cellStyle name="Normal 5 5 3 5" xfId="32398" xr:uid="{9C38D42B-4131-4502-86DA-578FF0C5BB7B}"/>
    <cellStyle name="Normal 5 5 3 5 2" xfId="32399" xr:uid="{93B160A1-C1F8-428A-A67E-9FA99429645D}"/>
    <cellStyle name="Normal 5 5 3 6" xfId="32400" xr:uid="{7D50D0CA-FFA0-4C38-89EB-7099AB06CBD6}"/>
    <cellStyle name="Normal 5 5 3 6 2" xfId="32401" xr:uid="{6C5ADC93-DDA3-4C3B-98A8-6DAC12EF70CB}"/>
    <cellStyle name="Normal 5 5 3 7" xfId="32402" xr:uid="{6D75D389-1008-423E-A786-F5916E883550}"/>
    <cellStyle name="Normal 5 5 3 7 2" xfId="32403" xr:uid="{A10F625A-E0C6-420A-A22D-C16A71AEE219}"/>
    <cellStyle name="Normal 5 5 3 8" xfId="32404" xr:uid="{10551656-B222-4CA7-BFF7-B368213BD424}"/>
    <cellStyle name="Normal 5 5 4" xfId="32405" xr:uid="{B9C63B6D-B93E-4513-A4C8-62035C95C359}"/>
    <cellStyle name="Normal 5 5 4 2" xfId="32406" xr:uid="{5680E11E-D86F-412E-BABD-52ED533C2423}"/>
    <cellStyle name="Normal 5 5 4 2 2" xfId="32407" xr:uid="{4E02BD6A-DA74-4FEE-B64B-58E610B2D4A0}"/>
    <cellStyle name="Normal 5 5 4 3" xfId="32408" xr:uid="{FD32A8F0-924F-4E00-8AC9-67BAB2684564}"/>
    <cellStyle name="Normal 5 5 4 3 2" xfId="32409" xr:uid="{7CFE5E2C-23F5-4408-9EC5-24B076607E4C}"/>
    <cellStyle name="Normal 5 5 4 4" xfId="32410" xr:uid="{6C9042D8-03BC-46EE-BCEE-BBD92371FD61}"/>
    <cellStyle name="Normal 5 5 4 4 2" xfId="32411" xr:uid="{F0C222CC-F5F7-4375-8A4D-FE8D3937E979}"/>
    <cellStyle name="Normal 5 5 4 5" xfId="32412" xr:uid="{5EE08023-D99C-406C-AA0A-AE6AA17CED10}"/>
    <cellStyle name="Normal 5 5 4 5 2" xfId="32413" xr:uid="{6D779BF2-1FAD-4682-A0C7-9870D6C4FDA6}"/>
    <cellStyle name="Normal 5 5 4 6" xfId="32414" xr:uid="{F3A8A921-46FA-4FF5-A613-DE2DBFB65AC6}"/>
    <cellStyle name="Normal 5 5 5" xfId="32415" xr:uid="{E36BAD9C-8308-4720-BB05-851D40607FAA}"/>
    <cellStyle name="Normal 5 5 5 2" xfId="32416" xr:uid="{DFAD6096-1FCC-4DE5-9A43-8001017AB511}"/>
    <cellStyle name="Normal 5 5 6" xfId="32417" xr:uid="{3D6FC241-2C6F-470A-895E-80730CE85CDB}"/>
    <cellStyle name="Normal 5 5 6 2" xfId="32418" xr:uid="{CC126AC0-2957-4015-B811-1A5C242E9AFF}"/>
    <cellStyle name="Normal 5 5 7" xfId="32419" xr:uid="{2DC6EDE2-7D1D-4C95-A021-DA1DE001D8E3}"/>
    <cellStyle name="Normal 5 5 7 2" xfId="32420" xr:uid="{365F331C-C1C4-4B81-903F-292C6200D0FE}"/>
    <cellStyle name="Normal 5 5 8" xfId="32421" xr:uid="{CDEE3D04-9FDB-4F81-B74B-4AD27480DB3F}"/>
    <cellStyle name="Normal 5 5 8 2" xfId="32422" xr:uid="{8E56E650-0DD1-4AD6-A139-8B60E18B8F19}"/>
    <cellStyle name="Normal 5 5 9" xfId="32423" xr:uid="{4B8D77E5-0E56-4C8D-BB58-B618C18CEDB1}"/>
    <cellStyle name="Normal 5 5 9 2" xfId="32424" xr:uid="{463FEE8C-7C76-4E06-A604-E2961E12A32E}"/>
    <cellStyle name="Normal 5 6" xfId="32425" xr:uid="{2AC427E8-6E50-46B6-AC9A-968A37C86722}"/>
    <cellStyle name="Normal 5 6 2" xfId="32426" xr:uid="{2B0E06F8-2D3B-45A1-B0D9-F8779A06BA62}"/>
    <cellStyle name="Normal 5 6 2 2" xfId="32427" xr:uid="{9615C1B2-DE33-4BBC-A71F-938CED559831}"/>
    <cellStyle name="Normal 5 6 2 2 2" xfId="32428" xr:uid="{BB4B1213-DE28-4E57-B9C7-5DC96EAD6211}"/>
    <cellStyle name="Normal 5 6 2 2 2 2" xfId="32429" xr:uid="{F94FCDD0-9AF9-4CBC-8AD7-9D3D8D47BBBD}"/>
    <cellStyle name="Normal 5 6 2 2 3" xfId="32430" xr:uid="{1630D341-AD78-4DE2-8269-FFA1890B7865}"/>
    <cellStyle name="Normal 5 6 2 2 3 2" xfId="32431" xr:uid="{E0DD1EAA-6F5C-46AB-B438-8FF4016BFAF5}"/>
    <cellStyle name="Normal 5 6 2 2 4" xfId="32432" xr:uid="{2983A3AD-04D5-466B-A90A-7B59EA39598F}"/>
    <cellStyle name="Normal 5 6 2 3" xfId="32433" xr:uid="{E0225DEF-7822-4518-8E2B-9BA811212737}"/>
    <cellStyle name="Normal 5 6 2 3 2" xfId="32434" xr:uid="{98C39A21-0657-4984-9E30-71B61FC05AA3}"/>
    <cellStyle name="Normal 5 6 2 4" xfId="32435" xr:uid="{7F3DC6E1-87C9-49AB-970D-8C1D0EF688D9}"/>
    <cellStyle name="Normal 5 6 2 4 2" xfId="32436" xr:uid="{EDC96598-D8C6-402D-9D38-5676AAF08469}"/>
    <cellStyle name="Normal 5 6 2 5" xfId="32437" xr:uid="{2E5FC14E-7E0B-44DD-A9D1-84254DF7CA5D}"/>
    <cellStyle name="Normal 5 6 2 5 2" xfId="32438" xr:uid="{E43A5AE1-4E8D-4D6F-858D-0E54DC0A66EA}"/>
    <cellStyle name="Normal 5 6 2 6" xfId="32439" xr:uid="{76759AC0-4AF7-485A-8EB7-D894CEC44BE3}"/>
    <cellStyle name="Normal 5 6 3" xfId="32440" xr:uid="{2F69F06E-7C02-4768-8BE4-55447FCC3241}"/>
    <cellStyle name="Normal 5 6 3 2" xfId="32441" xr:uid="{BDE6439C-B176-4800-A211-2238331D7C06}"/>
    <cellStyle name="Normal 5 6 3 2 2" xfId="32442" xr:uid="{AD0D3B81-6407-4532-905C-42D0D1A8B91E}"/>
    <cellStyle name="Normal 5 6 3 2 3" xfId="32443" xr:uid="{496FAECC-6F72-427C-8E0A-338552AF91D6}"/>
    <cellStyle name="Normal 5 6 3 3" xfId="32444" xr:uid="{80BF0D0B-9DE7-4A6E-B5FE-57FD7013C6B2}"/>
    <cellStyle name="Normal 5 6 3 3 2" xfId="32445" xr:uid="{4532DB92-0604-47B9-B675-67A5BBE17E82}"/>
    <cellStyle name="Normal 5 6 3 4" xfId="32446" xr:uid="{DA8835B8-4D25-477E-9C14-CD298BE2EC2B}"/>
    <cellStyle name="Normal 5 6 3 4 2" xfId="32447" xr:uid="{E52F935C-4A08-4D05-8E54-CCA1D8143947}"/>
    <cellStyle name="Normal 5 6 3 5" xfId="32448" xr:uid="{2460C1AD-87B6-47C1-8496-0A9E629B4E9F}"/>
    <cellStyle name="Normal 5 6 4" xfId="32449" xr:uid="{EDBA516A-0E53-4893-A56A-1B3081AF92F2}"/>
    <cellStyle name="Normal 5 6 4 2" xfId="32450" xr:uid="{998E8C2F-9CB5-4CEE-B71F-9DA8EDE1C9D8}"/>
    <cellStyle name="Normal 5 6 4 2 2" xfId="32451" xr:uid="{5221DE08-FEA2-4C1D-8ED6-D8185E4A6FEB}"/>
    <cellStyle name="Normal 5 6 4 3" xfId="32452" xr:uid="{04C9F3F2-9E86-4EAF-99B5-EB8B0D7E8A54}"/>
    <cellStyle name="Normal 5 6 4 3 2" xfId="32453" xr:uid="{1E019999-15E9-4B6A-961C-0EB17606C11D}"/>
    <cellStyle name="Normal 5 6 4 4" xfId="32454" xr:uid="{3C1CC819-1DBF-4B3A-8D4B-537814BD270B}"/>
    <cellStyle name="Normal 5 6 5" xfId="32455" xr:uid="{767A6306-6C88-46B9-B96E-BEA7A6D97DC1}"/>
    <cellStyle name="Normal 5 6 5 2" xfId="32456" xr:uid="{D4767381-8E53-4875-B061-0C56BCF92D59}"/>
    <cellStyle name="Normal 5 6 6" xfId="32457" xr:uid="{B4C26A1C-3A07-46FA-B8B5-6C45FAF4F148}"/>
    <cellStyle name="Normal 5 6 6 2" xfId="32458" xr:uid="{195DF3F6-6906-4180-B012-E34C1188948C}"/>
    <cellStyle name="Normal 5 6 7" xfId="32459" xr:uid="{8889FE67-4C39-4E12-B3FB-A8496148CFB2}"/>
    <cellStyle name="Normal 5 6 7 2" xfId="32460" xr:uid="{C3D0DEF0-D613-45FE-B646-4C1766E16C89}"/>
    <cellStyle name="Normal 5 6 8" xfId="32461" xr:uid="{8305D9D4-F937-46B3-8081-F49A87DCC1B4}"/>
    <cellStyle name="Normal 5 6 8 2" xfId="32462" xr:uid="{3A730067-B9E6-4A3B-B9A0-D3A6ECDB5DAB}"/>
    <cellStyle name="Normal 5 6 9" xfId="32463" xr:uid="{EA769224-CC59-481B-BEE3-B2EEE64D342E}"/>
    <cellStyle name="Normal 5 7" xfId="32464" xr:uid="{02C86898-5C3B-4DF8-8964-DCCBE8A58E0F}"/>
    <cellStyle name="Normal 5 7 2" xfId="32465" xr:uid="{C3484E00-8388-4E45-80F2-F0C4AC0C5514}"/>
    <cellStyle name="Normal 5 7 2 2" xfId="32466" xr:uid="{6DF39D17-2B8F-47F3-95B6-F8CF1469BA3E}"/>
    <cellStyle name="Normal 5 7 2 2 2" xfId="32467" xr:uid="{3CB3298D-72C7-495B-8BF0-85AEDF253980}"/>
    <cellStyle name="Normal 5 7 2 3" xfId="32468" xr:uid="{B17F94B1-5556-4F4A-9875-AEFF23D75082}"/>
    <cellStyle name="Normal 5 7 2 3 2" xfId="32469" xr:uid="{E207E28C-7E86-4701-9171-54DD10BBDF04}"/>
    <cellStyle name="Normal 5 7 2 4" xfId="32470" xr:uid="{1A75928B-7A05-49E0-9D70-31D9C893147B}"/>
    <cellStyle name="Normal 5 7 2 4 2" xfId="32471" xr:uid="{CBD344B5-14F3-4779-8713-40C34DD535C9}"/>
    <cellStyle name="Normal 5 7 2 5" xfId="32472" xr:uid="{9C98771A-E42E-4DE6-B2B2-D657B2A8AC85}"/>
    <cellStyle name="Normal 5 7 2 5 2" xfId="32473" xr:uid="{478E85D3-AB11-4932-8D1B-794D586467F7}"/>
    <cellStyle name="Normal 5 7 2 6" xfId="32474" xr:uid="{D6D18F12-36E2-4082-AAD3-628F893694F8}"/>
    <cellStyle name="Normal 5 7 3" xfId="32475" xr:uid="{7E5FDE3C-5F19-4C1E-9A41-C21E3EEFAF74}"/>
    <cellStyle name="Normal 5 7 3 2" xfId="32476" xr:uid="{AEFBA06D-2307-4242-B86F-3B5AA9953A77}"/>
    <cellStyle name="Normal 5 7 4" xfId="32477" xr:uid="{3B9A524D-E9AA-4AB5-8599-8B693DCBE9CE}"/>
    <cellStyle name="Normal 5 7 4 2" xfId="32478" xr:uid="{997C734F-831C-4482-90E4-DD02C5A047DB}"/>
    <cellStyle name="Normal 5 7 5" xfId="32479" xr:uid="{D7EDE4C9-BBB2-4435-B3AA-85F0D71E9C2B}"/>
    <cellStyle name="Normal 5 7 5 2" xfId="32480" xr:uid="{D05DB6FE-072F-4EFA-98F6-720DA0F3E258}"/>
    <cellStyle name="Normal 5 7 6" xfId="32481" xr:uid="{EE7F47E4-3484-4412-9AE3-DBDF65CB499A}"/>
    <cellStyle name="Normal 5 7 6 2" xfId="32482" xr:uid="{C37F3D89-18A8-4CE5-A2F4-53787E5CD4BE}"/>
    <cellStyle name="Normal 5 7 7" xfId="32483" xr:uid="{BAF83E97-587A-4533-B2FD-25356FD98DD1}"/>
    <cellStyle name="Normal 5 7 7 2" xfId="32484" xr:uid="{CF252C22-D8AD-4EA0-BD07-1BDA9D6499AB}"/>
    <cellStyle name="Normal 5 7 8" xfId="32485" xr:uid="{5BE4C9F3-A15B-445D-9964-DC10B6F7A5E2}"/>
    <cellStyle name="Normal 5 8" xfId="32486" xr:uid="{4D7CDF2C-BE22-4856-9979-7474A8AA2D2A}"/>
    <cellStyle name="Normal 5 8 2" xfId="32487" xr:uid="{81F06D27-E320-4241-B615-F187EE902CBA}"/>
    <cellStyle name="Normal 5 8 2 2" xfId="32488" xr:uid="{04E945FB-F31A-4398-B448-442B6410EBD0}"/>
    <cellStyle name="Normal 5 8 2 2 2" xfId="32489" xr:uid="{9C56A167-EFAA-483C-9FE4-19DAC24293C3}"/>
    <cellStyle name="Normal 5 8 2 3" xfId="32490" xr:uid="{904009CC-F0D6-48E7-B15B-C687215C4BE1}"/>
    <cellStyle name="Normal 5 8 2 3 2" xfId="32491" xr:uid="{24CC2B19-3653-4BD6-8251-F4079961C5B3}"/>
    <cellStyle name="Normal 5 8 2 4" xfId="32492" xr:uid="{A0F17CC4-2400-4AA2-BDB7-EFF8BF7640DB}"/>
    <cellStyle name="Normal 5 8 3" xfId="32493" xr:uid="{C96136EC-885D-49F8-8B16-1D750E3497CF}"/>
    <cellStyle name="Normal 5 8 3 2" xfId="32494" xr:uid="{BFE4DFA1-1C65-4F66-B5D2-F17A534B2E1F}"/>
    <cellStyle name="Normal 5 8 4" xfId="32495" xr:uid="{898BA9E8-73B4-4453-B7DF-E5BCF92586B4}"/>
    <cellStyle name="Normal 5 8 4 2" xfId="32496" xr:uid="{CA3FDBEF-4474-4871-90FF-D5EAE9656AA8}"/>
    <cellStyle name="Normal 5 8 5" xfId="32497" xr:uid="{CC055AC5-5E14-485F-BBE5-6500FA73440D}"/>
    <cellStyle name="Normal 5 8 5 2" xfId="32498" xr:uid="{86D83EE6-B7A4-438E-95D4-9AD742D84286}"/>
    <cellStyle name="Normal 5 8 6" xfId="32499" xr:uid="{30695CAF-5896-42EA-877D-DD68D8B7FDE9}"/>
    <cellStyle name="Normal 5 9" xfId="32500" xr:uid="{AAC7DF93-7337-4408-BBF1-1823807313B5}"/>
    <cellStyle name="Normal 5 9 2" xfId="32501" xr:uid="{886A14F1-E99C-4EBE-B39E-59B6A3401341}"/>
    <cellStyle name="Normal 5 9 2 2" xfId="32502" xr:uid="{E0E3860F-D257-4120-9226-78F1EA7A00B7}"/>
    <cellStyle name="Normal 5 9 2 3" xfId="32503" xr:uid="{8ED0EFA1-3E7B-47C0-B8DA-36FC671AC417}"/>
    <cellStyle name="Normal 5 9 3" xfId="32504" xr:uid="{F7FF56FE-66EF-496B-9B9F-7170FBBFA377}"/>
    <cellStyle name="Normal 5 9 3 2" xfId="32505" xr:uid="{9704AE2B-8DB9-43B4-842C-99800B68E18D}"/>
    <cellStyle name="Normal 5 9 4" xfId="32506" xr:uid="{2C419453-8868-4FEF-80C7-496124A8720D}"/>
    <cellStyle name="Normal 5 9 4 2" xfId="32507" xr:uid="{E19C2C50-DFE0-4405-B76D-B6F234BF098B}"/>
    <cellStyle name="Normal 5 9 5" xfId="32508" xr:uid="{2EE5B302-5BC8-4992-8072-71755CFBFF23}"/>
    <cellStyle name="Normal 50" xfId="32509" xr:uid="{A711969E-21CA-434A-BEA4-87BCAA73A734}"/>
    <cellStyle name="Normal 50 2" xfId="32510" xr:uid="{F082CE6A-BC11-4D49-A435-BABA9C9166A7}"/>
    <cellStyle name="Normal 50 2 2" xfId="32511" xr:uid="{FF1DC01B-39D0-4C46-A2CA-2901AAD3DDEA}"/>
    <cellStyle name="Normal 50 2 2 2" xfId="32512" xr:uid="{55889900-1366-4FD0-8280-BA23944F8DF0}"/>
    <cellStyle name="Normal 50 2 2 2 2" xfId="32513" xr:uid="{280313D2-939E-4EB6-8996-9406033BFF1C}"/>
    <cellStyle name="Normal 50 2 2 2 3" xfId="32514" xr:uid="{1022CA69-35A5-40EA-AF87-B4C1812B4703}"/>
    <cellStyle name="Normal 50 2 3" xfId="32515" xr:uid="{B0992D92-9599-4840-AD1F-FA34D2DDB1EF}"/>
    <cellStyle name="Normal 50 2 3 2" xfId="32516" xr:uid="{FE6BABE5-30F4-48F2-8437-A5B0F2256427}"/>
    <cellStyle name="Normal 50 2 3 3" xfId="32517" xr:uid="{2CA253CE-65F5-42DB-AAFF-C92FB07B724D}"/>
    <cellStyle name="Normal 50 2 4" xfId="32518" xr:uid="{ADD19935-F633-4F43-AE1A-351DA823BD0B}"/>
    <cellStyle name="Normal 50 2 4 2" xfId="32519" xr:uid="{9E57ADB8-468E-48B7-9F79-0DA850EF6B34}"/>
    <cellStyle name="Normal 50 2 4 3" xfId="32520" xr:uid="{2107B0D2-B914-4010-8A0A-027BF950F45A}"/>
    <cellStyle name="Normal 50 2 5" xfId="32521" xr:uid="{EEBB628E-6492-498B-9377-9D2CE3D4C883}"/>
    <cellStyle name="Normal 50 2 5 2" xfId="32522" xr:uid="{14ED4F2D-9306-4938-A148-D79D4D03D6A8}"/>
    <cellStyle name="Normal 50 2 5 3" xfId="32523" xr:uid="{80B48FDA-F710-48E5-A017-E0C4980AEF13}"/>
    <cellStyle name="Normal 50 2 6" xfId="32524" xr:uid="{63C3415B-C70C-4720-8E8F-1D6DA49300D3}"/>
    <cellStyle name="Normal 50 3" xfId="32525" xr:uid="{FFEF4B27-FD46-43C5-BF77-426037849BDB}"/>
    <cellStyle name="Normal 50 3 2" xfId="32526" xr:uid="{C0BCB741-5893-4E0E-B33F-EEF95AA56B1C}"/>
    <cellStyle name="Normal 50 3 2 2" xfId="32527" xr:uid="{E7E71DC0-F381-420B-82CC-DAC320952E99}"/>
    <cellStyle name="Normal 50 3 2 3" xfId="32528" xr:uid="{A16DB781-770D-4595-8509-8513AC90C705}"/>
    <cellStyle name="Normal 50 3 3" xfId="32529" xr:uid="{5EAE2E0D-0119-4BA4-9203-8702E1B07754}"/>
    <cellStyle name="Normal 50 3 3 2" xfId="32530" xr:uid="{4E565F7B-CEC2-4560-B782-C7DFEA215CB9}"/>
    <cellStyle name="Normal 50 3 3 3" xfId="32531" xr:uid="{91666AD9-B8B6-4486-9EB2-514DA39B7D59}"/>
    <cellStyle name="Normal 50 4" xfId="32532" xr:uid="{9DA325BA-ED87-4D4C-8585-AA3F7EBE8AD7}"/>
    <cellStyle name="Normal 50 4 2" xfId="32533" xr:uid="{05F62847-C457-4CEC-B004-CF1097AB23F1}"/>
    <cellStyle name="Normal 50 4 3" xfId="32534" xr:uid="{5DEE27E1-61C8-4D65-8B56-BDA49123E0EC}"/>
    <cellStyle name="Normal 50 5" xfId="32535" xr:uid="{55A49780-E38D-4BF5-BDFD-DC331180586C}"/>
    <cellStyle name="Normal 50 5 2" xfId="32536" xr:uid="{E230C17B-6AFD-4BBD-A738-015FC66B1CF6}"/>
    <cellStyle name="Normal 50 6" xfId="32537" xr:uid="{E928D38C-8F25-411C-9324-EE569F91F379}"/>
    <cellStyle name="Normal 50 6 2" xfId="32538" xr:uid="{150B9CA6-230A-4090-8951-3223883D3842}"/>
    <cellStyle name="Normal 50 7" xfId="32539" xr:uid="{E365F565-793A-425F-9D51-92F4CCA9F631}"/>
    <cellStyle name="Normal 51" xfId="32540" xr:uid="{3742B536-7AE6-48AB-92D4-BD1C36D88463}"/>
    <cellStyle name="Normal 51 2" xfId="32541" xr:uid="{26582D03-2D2B-45FE-8044-6E1FCFC6A5FC}"/>
    <cellStyle name="Normal 51 2 2" xfId="32542" xr:uid="{3DCEAAAB-407E-41C9-99D0-3994780D3313}"/>
    <cellStyle name="Normal 51 2 2 2" xfId="32543" xr:uid="{A8577A4D-3414-469C-876A-A9126CD71B74}"/>
    <cellStyle name="Normal 51 2 2 2 2" xfId="32544" xr:uid="{B9AB47AE-57FE-4A4E-A8B5-36A5863FDD90}"/>
    <cellStyle name="Normal 51 2 2 2 3" xfId="32545" xr:uid="{5FEB2384-B901-4D15-8BA3-084251518F05}"/>
    <cellStyle name="Normal 51 2 3" xfId="32546" xr:uid="{019FC020-8F68-46EA-91CD-FDF8FEE654F3}"/>
    <cellStyle name="Normal 51 2 3 2" xfId="32547" xr:uid="{CFF32329-BEE3-410C-83E9-EA35CE2FA57E}"/>
    <cellStyle name="Normal 51 2 3 3" xfId="32548" xr:uid="{77435CB7-5330-4AC9-93BF-6B696EFC379D}"/>
    <cellStyle name="Normal 51 2 4" xfId="32549" xr:uid="{22F313F2-5FF1-474F-A29F-003DAF523119}"/>
    <cellStyle name="Normal 51 2 4 2" xfId="32550" xr:uid="{F6188F64-E104-4AA6-9E65-4ECF5CFA183F}"/>
    <cellStyle name="Normal 51 2 4 3" xfId="32551" xr:uid="{94C54A09-BA31-49FE-9F8D-27158EB368F3}"/>
    <cellStyle name="Normal 51 2 5" xfId="32552" xr:uid="{5DE53C2A-1BFE-4A64-A826-121E6C044502}"/>
    <cellStyle name="Normal 51 2 5 2" xfId="32553" xr:uid="{F2AF39C4-9B2F-4530-9557-6460DF0E04E8}"/>
    <cellStyle name="Normal 51 2 5 3" xfId="32554" xr:uid="{B72EC9A3-6099-44AD-9A3F-160FBB5F2A62}"/>
    <cellStyle name="Normal 51 2 6" xfId="32555" xr:uid="{CB1F0392-DA3D-49A7-86A8-4DB7BFB1F3B2}"/>
    <cellStyle name="Normal 51 3" xfId="32556" xr:uid="{1943BF97-EC9F-4C56-9ED6-CC76C3C306EB}"/>
    <cellStyle name="Normal 51 3 2" xfId="32557" xr:uid="{A5EB682C-313B-4B6D-B67D-A98C250D2B84}"/>
    <cellStyle name="Normal 51 3 2 2" xfId="32558" xr:uid="{C34BBF78-9D53-4A0F-AD46-E78184916B80}"/>
    <cellStyle name="Normal 51 3 2 3" xfId="32559" xr:uid="{DEE7FCDC-D869-4172-BEB5-4D9895A98731}"/>
    <cellStyle name="Normal 51 3 3" xfId="32560" xr:uid="{4772D14F-3B77-4EAF-AFB7-C28D5988E280}"/>
    <cellStyle name="Normal 51 3 3 2" xfId="32561" xr:uid="{5A6458A4-B4DE-45F9-8CDF-90F4C5EA3033}"/>
    <cellStyle name="Normal 51 3 3 3" xfId="32562" xr:uid="{463EDA1D-8980-49CC-B017-8F1DF75840BA}"/>
    <cellStyle name="Normal 51 4" xfId="32563" xr:uid="{4A02F810-76C1-4DD5-88EE-9855C6D5BD7A}"/>
    <cellStyle name="Normal 51 4 2" xfId="32564" xr:uid="{F80F011D-85A2-4775-ADC6-52F7F6816EB8}"/>
    <cellStyle name="Normal 51 4 3" xfId="32565" xr:uid="{A76DFCDA-50B7-4610-BF0D-DEB9222DBB32}"/>
    <cellStyle name="Normal 51 5" xfId="32566" xr:uid="{D59CDDBA-AD99-4F9C-B84E-042C9CA63368}"/>
    <cellStyle name="Normal 51 5 2" xfId="32567" xr:uid="{D3B6EB6F-EBCF-4CAD-9C0B-9D08EF7AE66F}"/>
    <cellStyle name="Normal 51 6" xfId="32568" xr:uid="{F8FFA19C-64EF-4509-8887-C0177366E622}"/>
    <cellStyle name="Normal 51 6 2" xfId="32569" xr:uid="{88D0DDA4-7183-4136-BAE8-94D8FB59F02E}"/>
    <cellStyle name="Normal 51 7" xfId="32570" xr:uid="{CE4FCBD1-FB8D-4EA4-92B8-A91ACC1D9F3A}"/>
    <cellStyle name="Normal 52" xfId="32571" xr:uid="{395DE18B-4C98-44A4-A1EC-A5A3629948CE}"/>
    <cellStyle name="Normal 52 2" xfId="32572" xr:uid="{584897CB-513D-4DA3-859E-A2D23112F5B1}"/>
    <cellStyle name="Normal 52 2 2" xfId="32573" xr:uid="{3B6FA0B6-417F-43D2-AC0D-FE02C7205AB7}"/>
    <cellStyle name="Normal 52 2 2 2" xfId="32574" xr:uid="{BEACB594-5D09-4CC4-A366-DCE5A58EA99C}"/>
    <cellStyle name="Normal 52 2 2 3" xfId="32575" xr:uid="{966874AF-362E-4DE5-A40B-A3A7F71EA15C}"/>
    <cellStyle name="Normal 52 2 3" xfId="32576" xr:uid="{544C056D-7449-44AC-9910-F78F530A0183}"/>
    <cellStyle name="Normal 52 2 3 2" xfId="32577" xr:uid="{2BE1EE70-4461-4F74-B2FD-2A9894F1B380}"/>
    <cellStyle name="Normal 52 2 3 3" xfId="32578" xr:uid="{239C19A0-9735-4E43-81E9-62B74F923725}"/>
    <cellStyle name="Normal 52 3" xfId="32579" xr:uid="{03E3697E-E174-4133-B519-1B2B2B74EB54}"/>
    <cellStyle name="Normal 52 3 2" xfId="32580" xr:uid="{8DA85E5F-76B8-4428-9114-F44B6196A00C}"/>
    <cellStyle name="Normal 52 3 2 2" xfId="32581" xr:uid="{0FD9D074-F364-42E7-95DF-2A5F6BF30B2D}"/>
    <cellStyle name="Normal 52 3 2 3" xfId="32582" xr:uid="{2DF54DF8-5F2F-4A6C-A9DC-D2C714D03A61}"/>
    <cellStyle name="Normal 52 3 3" xfId="32583" xr:uid="{22E7802A-3AF5-4C32-9911-5F2DB343EC91}"/>
    <cellStyle name="Normal 52 3 4" xfId="32584" xr:uid="{FB90076D-5980-4C8B-AB36-47BC081A4349}"/>
    <cellStyle name="Normal 52 4" xfId="32585" xr:uid="{614EA48F-B8A2-47A5-A10B-4B09675258E1}"/>
    <cellStyle name="Normal 52 4 2" xfId="32586" xr:uid="{A5694E89-8563-4663-A90B-02058E3D81B8}"/>
    <cellStyle name="Normal 52 4 3" xfId="32587" xr:uid="{96ADF8DC-EA21-4CDE-8203-0B08FE8065ED}"/>
    <cellStyle name="Normal 52 5" xfId="32588" xr:uid="{ED1283B8-25C6-4035-AAFE-653A357F7D18}"/>
    <cellStyle name="Normal 52 5 2" xfId="32589" xr:uid="{2FA431FE-0526-4849-8DF7-F2126C71FDD5}"/>
    <cellStyle name="Normal 52 6" xfId="32590" xr:uid="{21766C4F-0B3F-4FC0-8EBA-77BBE6AE1189}"/>
    <cellStyle name="Normal 52 6 2" xfId="32591" xr:uid="{9D92D95A-04A9-4E22-9354-CFE2FE2BAC3E}"/>
    <cellStyle name="Normal 52 7" xfId="32592" xr:uid="{CEBE1695-145A-405E-B6BD-662D20AA0604}"/>
    <cellStyle name="Normal 53" xfId="32593" xr:uid="{FEE29B05-7BE2-4C92-9FE7-58ADF005D37F}"/>
    <cellStyle name="Normal 53 2" xfId="32594" xr:uid="{4F871270-D125-4CDB-839A-B4981992268E}"/>
    <cellStyle name="Normal 53 2 2" xfId="32595" xr:uid="{87E54D17-E311-4E90-B643-B6C6AA39087D}"/>
    <cellStyle name="Normal 53 2 2 2" xfId="32596" xr:uid="{0F4495C3-1084-4957-A090-C87C7E091C40}"/>
    <cellStyle name="Normal 53 2 2 3" xfId="32597" xr:uid="{666819F5-00B5-4A2F-ABA3-7B63F0B96075}"/>
    <cellStyle name="Normal 53 2 3" xfId="32598" xr:uid="{BF99C7C5-3F2B-4593-AC8D-87F0379FEF3D}"/>
    <cellStyle name="Normal 53 2 3 2" xfId="32599" xr:uid="{B4B34814-E346-4447-9555-002F64DAF889}"/>
    <cellStyle name="Normal 53 2 3 3" xfId="32600" xr:uid="{C09CC38C-651A-41FE-B8CE-74AA9AC68BBD}"/>
    <cellStyle name="Normal 53 3" xfId="32601" xr:uid="{10C9A8AD-9ACA-4630-9589-A6B0CB57CFBF}"/>
    <cellStyle name="Normal 53 3 2" xfId="32602" xr:uid="{66DF6140-00D2-4361-96E9-8447754CB85C}"/>
    <cellStyle name="Normal 53 3 2 2" xfId="32603" xr:uid="{AF0E6B53-D513-4A30-A495-9DA53630A073}"/>
    <cellStyle name="Normal 53 3 2 3" xfId="32604" xr:uid="{8E127D37-682E-4597-B368-4F078E826949}"/>
    <cellStyle name="Normal 53 3 3" xfId="32605" xr:uid="{6A755A6B-D1C3-406E-BCDE-7582A3E9DE64}"/>
    <cellStyle name="Normal 53 3 4" xfId="32606" xr:uid="{9E624D3B-B917-4F07-B3B3-61571FAFDB1B}"/>
    <cellStyle name="Normal 53 4" xfId="32607" xr:uid="{9BD670A3-9AE0-4814-AC7F-EA45F0C95831}"/>
    <cellStyle name="Normal 53 4 2" xfId="32608" xr:uid="{88157EC4-461C-46E6-ABF3-A509F93D4789}"/>
    <cellStyle name="Normal 53 4 3" xfId="32609" xr:uid="{A3491FFA-32B5-4D82-8C0A-02C6F0B8BED4}"/>
    <cellStyle name="Normal 53 5" xfId="32610" xr:uid="{3D254833-5C2E-4B5D-B995-0044976AD2D1}"/>
    <cellStyle name="Normal 53 5 2" xfId="32611" xr:uid="{586C16E2-23AB-40CA-9855-FC3EB941529F}"/>
    <cellStyle name="Normal 53 6" xfId="32612" xr:uid="{62239418-0498-45B7-B4C4-FC076C94DE23}"/>
    <cellStyle name="Normal 53 6 2" xfId="32613" xr:uid="{37A2C0B0-9579-4E30-A4F5-32EC60CF4FA7}"/>
    <cellStyle name="Normal 53 7" xfId="32614" xr:uid="{1C670494-206C-463F-8F92-E835C623BD13}"/>
    <cellStyle name="Normal 54" xfId="32615" xr:uid="{4A0D6C52-4659-4595-AC14-CBED8D646CB6}"/>
    <cellStyle name="Normal 54 2" xfId="32616" xr:uid="{148EADF9-C4D5-4E2A-BF20-6436A3459BCE}"/>
    <cellStyle name="Normal 54 2 2" xfId="32617" xr:uid="{A0E9A9A8-EA5B-4A15-A305-B9D2D385EF7D}"/>
    <cellStyle name="Normal 54 2 2 2" xfId="32618" xr:uid="{DDDC0235-70C4-4407-8F8E-83D93CA04BE4}"/>
    <cellStyle name="Normal 54 2 2 3" xfId="32619" xr:uid="{B990D3C6-7ED5-46C4-9399-1EF8CCE42DAB}"/>
    <cellStyle name="Normal 54 2 3" xfId="32620" xr:uid="{FEAD775F-AB1B-4966-8378-08C4E814E071}"/>
    <cellStyle name="Normal 54 2 3 2" xfId="32621" xr:uid="{15AFEA7A-AFF8-4B09-8DA5-5F5719AAB632}"/>
    <cellStyle name="Normal 54 2 3 3" xfId="32622" xr:uid="{C15D76EA-B41F-464E-9D9A-0D3F5A52CAD1}"/>
    <cellStyle name="Normal 54 3" xfId="32623" xr:uid="{D4ADE282-D948-4C73-8D74-FAEC68A4A649}"/>
    <cellStyle name="Normal 54 3 2" xfId="32624" xr:uid="{D104F211-4D8A-4EBC-B2CF-96E34D7E3395}"/>
    <cellStyle name="Normal 54 3 2 2" xfId="32625" xr:uid="{81E1EA83-AE34-4858-BAD4-58E178113BC7}"/>
    <cellStyle name="Normal 54 3 2 3" xfId="32626" xr:uid="{5D576CCE-ADCC-4574-BCEE-898B9E351B2A}"/>
    <cellStyle name="Normal 54 3 3" xfId="32627" xr:uid="{0A6A9D8A-A28A-4C3D-BA80-5719D3D27862}"/>
    <cellStyle name="Normal 54 3 4" xfId="32628" xr:uid="{65681228-1D44-4307-9C6E-618F9459A9D3}"/>
    <cellStyle name="Normal 54 4" xfId="32629" xr:uid="{CED41C70-E10F-46CD-955C-291ED5AD72F4}"/>
    <cellStyle name="Normal 54 4 2" xfId="32630" xr:uid="{FF643FD4-8577-40C0-AEB5-71955676736D}"/>
    <cellStyle name="Normal 54 4 3" xfId="32631" xr:uid="{D4054F48-093C-46DB-B980-A48AC5D894C7}"/>
    <cellStyle name="Normal 54 5" xfId="32632" xr:uid="{19927EBE-6419-49BC-96E8-A5D117E06A21}"/>
    <cellStyle name="Normal 54 5 2" xfId="32633" xr:uid="{204B353E-F582-44FE-A52A-A5126DCBF657}"/>
    <cellStyle name="Normal 54 6" xfId="32634" xr:uid="{A3CCCA9F-73A1-4AE4-A020-D2D1CB68F27E}"/>
    <cellStyle name="Normal 54 6 2" xfId="32635" xr:uid="{CA70CD39-FD3B-4A36-87A3-F2F359406E08}"/>
    <cellStyle name="Normal 54 7" xfId="32636" xr:uid="{DBD33AA9-61DC-401C-94DB-637E907102B1}"/>
    <cellStyle name="Normal 55" xfId="32637" xr:uid="{AC397B2C-89DD-4C22-87B2-FC2329BFC679}"/>
    <cellStyle name="Normal 55 2" xfId="32638" xr:uid="{65431C0D-97ED-4D34-8081-7AF9791DB7CC}"/>
    <cellStyle name="Normal 55 2 2" xfId="32639" xr:uid="{F91027ED-7E69-4092-A75B-96476D398DEC}"/>
    <cellStyle name="Normal 55 2 2 2" xfId="32640" xr:uid="{5436F123-3E15-4BD1-A9B7-22BFE1EAB4FD}"/>
    <cellStyle name="Normal 55 2 2 3" xfId="32641" xr:uid="{785322B3-F7E0-4FA9-97FC-70121BDCA7DC}"/>
    <cellStyle name="Normal 55 2 3" xfId="32642" xr:uid="{27956101-2255-48E3-981C-EA20187ABACE}"/>
    <cellStyle name="Normal 55 2 3 2" xfId="32643" xr:uid="{B3BDABB5-A4D6-4A5A-A5B2-311F437B3475}"/>
    <cellStyle name="Normal 55 2 3 3" xfId="32644" xr:uid="{6BFAAFE4-EEB7-4485-AAA6-67EAD890A1F6}"/>
    <cellStyle name="Normal 55 3" xfId="32645" xr:uid="{E023F42D-2418-45E9-9089-A22E0A8A48E0}"/>
    <cellStyle name="Normal 55 3 2" xfId="32646" xr:uid="{B0D4B72E-BFE7-4F0B-AD52-B2EC4A95E17F}"/>
    <cellStyle name="Normal 55 3 2 2" xfId="32647" xr:uid="{FCF3D650-22E4-44A9-BCA4-FD9500ACE92B}"/>
    <cellStyle name="Normal 55 3 2 3" xfId="32648" xr:uid="{3ECD6495-38EA-44A1-95F1-B8E5C2ABD3E9}"/>
    <cellStyle name="Normal 55 3 3" xfId="32649" xr:uid="{EDEEDEA7-A4CE-487C-97FF-F5381BC9B429}"/>
    <cellStyle name="Normal 55 3 4" xfId="32650" xr:uid="{8F5D888F-53E7-4C6C-A0C8-488A0BE7FC9C}"/>
    <cellStyle name="Normal 55 4" xfId="32651" xr:uid="{713A75CC-7C53-4380-AA89-041263C4029B}"/>
    <cellStyle name="Normal 55 4 2" xfId="32652" xr:uid="{3E269558-1F3F-4BAD-B885-99DEC778CCAB}"/>
    <cellStyle name="Normal 55 4 3" xfId="32653" xr:uid="{AEDDF124-4CFC-4A7A-BB20-DBFD67C8CBAE}"/>
    <cellStyle name="Normal 55 5" xfId="32654" xr:uid="{7B33C932-EF32-47BD-8CCE-BA83A0A688A4}"/>
    <cellStyle name="Normal 55 5 2" xfId="32655" xr:uid="{86093915-B221-4BE2-8C25-DE47F10BE0AF}"/>
    <cellStyle name="Normal 55 6" xfId="32656" xr:uid="{4248D3BC-2750-4905-BF80-F42EDCD8146E}"/>
    <cellStyle name="Normal 55 6 2" xfId="32657" xr:uid="{7B0B38A6-154B-454F-B097-D8488D05D24C}"/>
    <cellStyle name="Normal 55 7" xfId="32658" xr:uid="{52C5CE1D-3F27-4745-B21E-1D6D0CB53A54}"/>
    <cellStyle name="Normal 56" xfId="32659" xr:uid="{C3138AE0-ABB1-4F56-A47B-313C435E2C29}"/>
    <cellStyle name="Normal 56 2" xfId="32660" xr:uid="{222BBC3D-66D6-445F-8FA1-30E5C11FEE28}"/>
    <cellStyle name="Normal 56 2 2" xfId="32661" xr:uid="{E015E2F8-1E09-41FB-8CC4-0906FC322D66}"/>
    <cellStyle name="Normal 56 2 2 2" xfId="32662" xr:uid="{E8271539-051B-440E-8DA2-FC6EDEBA2664}"/>
    <cellStyle name="Normal 56 2 2 3" xfId="32663" xr:uid="{455F7687-8EAC-4AF5-872B-528C489BE1C6}"/>
    <cellStyle name="Normal 56 2 3" xfId="32664" xr:uid="{5CD07D90-210D-42CB-BD8D-E2299EC97F41}"/>
    <cellStyle name="Normal 56 2 3 2" xfId="32665" xr:uid="{D63575FC-4025-4D1F-8EBF-B3796E6309E7}"/>
    <cellStyle name="Normal 56 2 3 3" xfId="32666" xr:uid="{E209263D-D794-4AA9-9AF0-8018C6BD5C6C}"/>
    <cellStyle name="Normal 56 3" xfId="32667" xr:uid="{E893EE52-02B3-440A-81D9-49EF1BE0830F}"/>
    <cellStyle name="Normal 56 3 2" xfId="32668" xr:uid="{816770D2-EF4A-46DD-8FDE-26603266B751}"/>
    <cellStyle name="Normal 56 3 2 2" xfId="32669" xr:uid="{EE6DF598-028E-45E0-8073-71125110C56A}"/>
    <cellStyle name="Normal 56 3 2 3" xfId="32670" xr:uid="{3E76450F-2D27-4551-8BBA-261BC4698919}"/>
    <cellStyle name="Normal 56 3 3" xfId="32671" xr:uid="{B77EAE86-AF43-45CD-B0D3-38A49AA96F57}"/>
    <cellStyle name="Normal 56 3 4" xfId="32672" xr:uid="{2A08790A-1AE9-482B-B73F-3DC1CEEE1FB4}"/>
    <cellStyle name="Normal 56 4" xfId="32673" xr:uid="{63CAFF52-500B-4FB1-AEAF-4CD9FCF566D1}"/>
    <cellStyle name="Normal 56 4 2" xfId="32674" xr:uid="{D9EAFCBC-F5E0-48BB-B447-1D9F61FF493D}"/>
    <cellStyle name="Normal 56 4 3" xfId="32675" xr:uid="{0C123B46-30CE-451A-A5A4-86DBC02E9544}"/>
    <cellStyle name="Normal 56 5" xfId="32676" xr:uid="{B2DE0171-C768-4341-AEE6-7BD30B4A41CA}"/>
    <cellStyle name="Normal 56 5 2" xfId="32677" xr:uid="{733B3305-A100-440B-B9A3-395A8BA42516}"/>
    <cellStyle name="Normal 56 6" xfId="32678" xr:uid="{3ABFC0FE-611D-4BC3-B48E-C26E5ADAD7B9}"/>
    <cellStyle name="Normal 56 6 2" xfId="32679" xr:uid="{F2F041BA-0160-438D-B17D-A60ED9B06A9A}"/>
    <cellStyle name="Normal 56 7" xfId="32680" xr:uid="{583CF19E-9A40-4DFD-BED5-1F0C6E9FF49A}"/>
    <cellStyle name="Normal 57" xfId="32681" xr:uid="{353530E3-F837-466A-A221-DE5570B3966C}"/>
    <cellStyle name="Normal 57 2" xfId="32682" xr:uid="{EE3DBEAD-B0CC-4EB6-BC7C-1930DC377736}"/>
    <cellStyle name="Normal 57 2 2" xfId="32683" xr:uid="{D9E30B49-8043-414C-BBD2-7076F83F5E98}"/>
    <cellStyle name="Normal 57 2 2 2" xfId="32684" xr:uid="{6875810C-34C9-4BA1-854B-286AC6AD6ADD}"/>
    <cellStyle name="Normal 57 2 2 3" xfId="32685" xr:uid="{4C9BA38F-301A-4154-A401-84297435372F}"/>
    <cellStyle name="Normal 57 2 3" xfId="32686" xr:uid="{30B911B9-43E2-42F6-A1B8-11C6A87E0BBE}"/>
    <cellStyle name="Normal 57 2 3 2" xfId="32687" xr:uid="{3724A0E0-4131-4B14-978E-AE49458ADE14}"/>
    <cellStyle name="Normal 57 2 3 3" xfId="32688" xr:uid="{F7438E23-9B4E-439A-B463-AE619E3B454A}"/>
    <cellStyle name="Normal 57 3" xfId="32689" xr:uid="{DA8082EC-8F8E-4A7C-AD02-1F606AB0DEF1}"/>
    <cellStyle name="Normal 57 3 2" xfId="32690" xr:uid="{84B872B8-B057-4AA8-93A3-0C6D3791512E}"/>
    <cellStyle name="Normal 57 3 2 2" xfId="32691" xr:uid="{44AF0A4C-A8C5-4A35-9BCF-F07A0EBC3FCF}"/>
    <cellStyle name="Normal 57 3 2 3" xfId="32692" xr:uid="{1DD15518-31BA-4BFA-A1CC-2E1354A2D110}"/>
    <cellStyle name="Normal 57 3 3" xfId="32693" xr:uid="{ABDA9E1E-6897-421E-9B4E-4C6AAD2BA22F}"/>
    <cellStyle name="Normal 57 3 4" xfId="32694" xr:uid="{C3E6B769-389F-4FBB-B2DF-64CA4EF3F709}"/>
    <cellStyle name="Normal 57 4" xfId="32695" xr:uid="{E1B4CFCF-38F4-44F6-9C2D-0B29A3FB103C}"/>
    <cellStyle name="Normal 57 4 2" xfId="32696" xr:uid="{E2895720-9F34-47AE-9A87-707EC064664E}"/>
    <cellStyle name="Normal 57 4 3" xfId="32697" xr:uid="{538A94B3-6D6C-4EE1-A855-191A09D89B1D}"/>
    <cellStyle name="Normal 57 5" xfId="32698" xr:uid="{E41E915B-5FC7-478D-A71A-F1B01DB51816}"/>
    <cellStyle name="Normal 57 5 2" xfId="32699" xr:uid="{BD63C2EB-6A27-4DA7-B3BB-E9EEC8537811}"/>
    <cellStyle name="Normal 57 6" xfId="32700" xr:uid="{F5D9CBF5-8BCF-4FA1-9211-4CB8384326CC}"/>
    <cellStyle name="Normal 57 6 2" xfId="32701" xr:uid="{47E8C156-E24F-40F8-AE5A-AA13A7C17E86}"/>
    <cellStyle name="Normal 57 7" xfId="32702" xr:uid="{4504275F-14F7-4AFB-A70A-E8A420DC34AB}"/>
    <cellStyle name="Normal 58" xfId="32703" xr:uid="{B40A8587-4B38-441D-810F-20314FCA4888}"/>
    <cellStyle name="Normal 58 2" xfId="32704" xr:uid="{A2C4AF1E-7DE2-419B-9EB9-3099B2116A29}"/>
    <cellStyle name="Normal 58 2 2" xfId="32705" xr:uid="{4202DA4A-64E9-4146-9786-AEBA110B331C}"/>
    <cellStyle name="Normal 58 2 2 2" xfId="32706" xr:uid="{B74EC6B1-FBD0-4EFB-9D98-A64D62B836B5}"/>
    <cellStyle name="Normal 58 2 2 3" xfId="32707" xr:uid="{B745B585-2192-436F-A07A-321900F20E96}"/>
    <cellStyle name="Normal 58 2 3" xfId="32708" xr:uid="{F95FBCE7-9FDF-44C0-925A-6C2B4D1BCE35}"/>
    <cellStyle name="Normal 58 2 3 2" xfId="32709" xr:uid="{3BFF28A0-08BB-4A4A-8598-5D975ABFF444}"/>
    <cellStyle name="Normal 58 2 3 3" xfId="32710" xr:uid="{7B39E15F-3083-485F-B80E-43849DCCB896}"/>
    <cellStyle name="Normal 58 3" xfId="32711" xr:uid="{169E69B4-D551-4847-84F1-F614F1F42AC6}"/>
    <cellStyle name="Normal 58 3 2" xfId="32712" xr:uid="{D1E99BB7-1DFD-471D-9D10-105D5A9CD5F3}"/>
    <cellStyle name="Normal 58 3 2 2" xfId="32713" xr:uid="{7D676F15-AB5E-4C47-BE42-4EC593E8EF11}"/>
    <cellStyle name="Normal 58 3 2 3" xfId="32714" xr:uid="{3706DA32-1DB4-435C-B01E-4664A674A65F}"/>
    <cellStyle name="Normal 58 3 3" xfId="32715" xr:uid="{55916D19-8867-49AC-9F24-D163FCF710C7}"/>
    <cellStyle name="Normal 58 3 4" xfId="32716" xr:uid="{2479C05D-E9C3-4CC8-BEA3-EDE0482FEA08}"/>
    <cellStyle name="Normal 58 4" xfId="32717" xr:uid="{30686A8D-600F-4088-9EA1-8376E369B91F}"/>
    <cellStyle name="Normal 58 4 2" xfId="32718" xr:uid="{E0A4270D-A1A8-4B1D-8C37-FD582921A1A9}"/>
    <cellStyle name="Normal 58 4 3" xfId="32719" xr:uid="{67AECAC2-BC34-47DE-993B-3E0AD1D3F622}"/>
    <cellStyle name="Normal 58 5" xfId="32720" xr:uid="{6BAE8B1A-B426-4687-B455-6CC77956DCDB}"/>
    <cellStyle name="Normal 58 5 2" xfId="32721" xr:uid="{EF2846E3-0961-4DE0-9802-B01C2CE72085}"/>
    <cellStyle name="Normal 58 6" xfId="32722" xr:uid="{A7770FC9-858E-4316-83F3-9FCD69F2E814}"/>
    <cellStyle name="Normal 58 6 2" xfId="32723" xr:uid="{633DCC5B-88C4-4190-AE3B-4F602E99C392}"/>
    <cellStyle name="Normal 58 7" xfId="32724" xr:uid="{C6588FF9-0638-4171-B811-4E945E2FEE96}"/>
    <cellStyle name="Normal 59" xfId="32725" xr:uid="{F3E8EBA4-5812-46C1-9CD7-A1BE80FF9158}"/>
    <cellStyle name="Normal 59 2" xfId="32726" xr:uid="{0B1A0F07-6008-47F5-B71C-00FDDDCFA8BD}"/>
    <cellStyle name="Normal 59 2 2" xfId="32727" xr:uid="{EBCCD34E-9421-4812-8CB2-D9F0EADBA08C}"/>
    <cellStyle name="Normal 59 2 2 2" xfId="32728" xr:uid="{EC0DB534-D9E5-4F2B-9BC1-B93B40478F6A}"/>
    <cellStyle name="Normal 59 2 2 3" xfId="32729" xr:uid="{E3348E68-68F0-48D6-8648-A197BC629B04}"/>
    <cellStyle name="Normal 59 2 3" xfId="32730" xr:uid="{40D1C4FC-1D5A-463D-AC27-7CA59A7518B0}"/>
    <cellStyle name="Normal 59 2 3 2" xfId="32731" xr:uid="{B7183E6B-EC0C-4FA8-99C8-1B3A93A7BDB2}"/>
    <cellStyle name="Normal 59 2 3 3" xfId="32732" xr:uid="{3E9ABCA0-B6E2-44D2-AA6A-388865E2CB0A}"/>
    <cellStyle name="Normal 59 3" xfId="32733" xr:uid="{170AF9C1-F44A-456A-8DC5-3539B0C56919}"/>
    <cellStyle name="Normal 59 3 2" xfId="32734" xr:uid="{1DC81276-7F85-4A66-846A-355F6954C5C4}"/>
    <cellStyle name="Normal 59 3 2 2" xfId="32735" xr:uid="{9A7B3ABA-6144-4D9D-A38B-2AE273619D3B}"/>
    <cellStyle name="Normal 59 3 2 3" xfId="32736" xr:uid="{6B525DB6-4826-4DC3-B0D3-BBC21763C46E}"/>
    <cellStyle name="Normal 59 3 3" xfId="32737" xr:uid="{597E35D7-1B96-4252-ABF5-1214DD1B0F81}"/>
    <cellStyle name="Normal 59 3 4" xfId="32738" xr:uid="{E58D6956-CD2D-4D80-A1EF-10E4702BEE45}"/>
    <cellStyle name="Normal 59 4" xfId="32739" xr:uid="{711059B2-E288-46D7-A090-603ED03373E1}"/>
    <cellStyle name="Normal 59 4 2" xfId="32740" xr:uid="{CF7295EB-9121-4FEF-8EFE-E4A0255EDE14}"/>
    <cellStyle name="Normal 59 4 3" xfId="32741" xr:uid="{5F11F199-385C-4DE9-A201-A5EC2E4302B4}"/>
    <cellStyle name="Normal 59 5" xfId="32742" xr:uid="{94B4BAE0-6539-49E8-9CDC-0B9E594FFAA5}"/>
    <cellStyle name="Normal 59 5 2" xfId="32743" xr:uid="{3A342F23-2EFF-4B2C-8401-24C1E53C49A7}"/>
    <cellStyle name="Normal 59 6" xfId="32744" xr:uid="{3AC19A44-BAA6-472A-8E1A-FBECC90AA095}"/>
    <cellStyle name="Normal 59 6 2" xfId="32745" xr:uid="{A0406DD4-88D8-4797-BFC5-3A54220AC5B7}"/>
    <cellStyle name="Normal 59 7" xfId="32746" xr:uid="{0C0C1D15-1305-48B0-8265-A9A0B9F2D97B}"/>
    <cellStyle name="Normal 6" xfId="32747" xr:uid="{FA08736B-130B-42D6-8FDD-1A4DF0DD86E5}"/>
    <cellStyle name="Normal 6 10" xfId="32748" xr:uid="{84A4D9EA-174A-4032-8A0A-51D4CACC626A}"/>
    <cellStyle name="Normal 6 10 2" xfId="32749" xr:uid="{4077D682-9A5F-4923-A933-FAB394C4A3B8}"/>
    <cellStyle name="Normal 6 11" xfId="32750" xr:uid="{094CFACC-3609-4C44-9CD3-3ECA5810ABB6}"/>
    <cellStyle name="Normal 6 11 2" xfId="32751" xr:uid="{80FFC0D6-3102-445E-877A-E5919AD146E5}"/>
    <cellStyle name="Normal 6 12" xfId="32752" xr:uid="{15FBA4C5-2618-4AE3-A3B3-12B8F9C10770}"/>
    <cellStyle name="Normal 6 12 2" xfId="32753" xr:uid="{E2FC743F-69FC-409D-98A8-126947650897}"/>
    <cellStyle name="Normal 6 13" xfId="32754" xr:uid="{3E1A785D-86F1-465F-A456-6A6C3DE8E11F}"/>
    <cellStyle name="Normal 6 13 2" xfId="32755" xr:uid="{2F9C2127-6A96-42D7-BAEE-5DBA82416437}"/>
    <cellStyle name="Normal 6 13 3" xfId="32756" xr:uid="{EE3ECA7D-558B-416C-9B76-A60BA25C6A81}"/>
    <cellStyle name="Normal 6 14" xfId="32757" xr:uid="{BA79802F-A642-4D8E-924A-1C056F3538DE}"/>
    <cellStyle name="Normal 6 14 2" xfId="32758" xr:uid="{EE1D3D96-54CB-4131-840D-2FA56385DE4A}"/>
    <cellStyle name="Normal 6 15" xfId="32759" xr:uid="{F79F3206-D224-427E-94F9-39E072A6F2F4}"/>
    <cellStyle name="Normal 6 15 2" xfId="32760" xr:uid="{364D5C07-1996-4DD3-9EF9-C934CB94B82E}"/>
    <cellStyle name="Normal 6 16" xfId="32761" xr:uid="{CB013277-1338-4C36-B02E-F117864D9376}"/>
    <cellStyle name="Normal 6 17" xfId="32762" xr:uid="{8C5F2E6C-BF5A-47E9-A493-38B37B50DFB4}"/>
    <cellStyle name="Normal 6 18" xfId="32763" xr:uid="{D4F33B0F-38B1-4E64-B5FA-FEE7CD95E599}"/>
    <cellStyle name="Normal 6 19" xfId="32764" xr:uid="{415E5129-7503-48CE-8C40-E4EA56B9984F}"/>
    <cellStyle name="Normal 6 2" xfId="32765" xr:uid="{F709C8AE-42A6-4F36-A43B-EA59061FB648}"/>
    <cellStyle name="Normal 6 2 10" xfId="32766" xr:uid="{003AFB1E-5289-4753-8957-5B1E418A1E1C}"/>
    <cellStyle name="Normal 6 2 11" xfId="32767" xr:uid="{BF213879-554C-4FEF-A63A-8996588C6C25}"/>
    <cellStyle name="Normal 6 2 11 2" xfId="32768" xr:uid="{E2B82AF0-7048-4CD1-9F9F-32155FAEB92E}"/>
    <cellStyle name="Normal 6 2 12" xfId="32769" xr:uid="{61628D7F-1612-4A61-B98C-0492A6DAF0E0}"/>
    <cellStyle name="Normal 6 2 13" xfId="32770" xr:uid="{3FAD8EDE-1D7B-467A-8C29-FABD5444F69D}"/>
    <cellStyle name="Normal 6 2 2" xfId="32771" xr:uid="{B50812FA-4766-4C88-B89D-2A55D2E3F4FA}"/>
    <cellStyle name="Normal 6 2 2 10" xfId="32772" xr:uid="{43A16FA9-BAAA-4C9D-853F-EA7AFE24099C}"/>
    <cellStyle name="Normal 6 2 2 2" xfId="32773" xr:uid="{59C87EC0-681E-4103-98F6-BE0847E54271}"/>
    <cellStyle name="Normal 6 2 2 2 2" xfId="32774" xr:uid="{0DC98A82-F9C3-4D3F-9CAD-92714DA55340}"/>
    <cellStyle name="Normal 6 2 2 2 2 2" xfId="32775" xr:uid="{43F21120-7785-47BB-A15D-A5728D0DF3A8}"/>
    <cellStyle name="Normal 6 2 2 2 2 2 2" xfId="32776" xr:uid="{D06096A1-BFB1-4B74-929C-BC93E45966B0}"/>
    <cellStyle name="Normal 6 2 2 2 2 3" xfId="32777" xr:uid="{092A6267-E08A-4747-AC80-DDE97E5F65AD}"/>
    <cellStyle name="Normal 6 2 2 2 2 3 2" xfId="32778" xr:uid="{1094472C-2B8F-48E0-934D-AD1EB8A60339}"/>
    <cellStyle name="Normal 6 2 2 2 2 4" xfId="32779" xr:uid="{7746FC87-325A-48DD-AEC1-BC5B16F75FC8}"/>
    <cellStyle name="Normal 6 2 2 2 3" xfId="32780" xr:uid="{5EC31493-938B-4D8C-9611-F4C1C2B2ABA6}"/>
    <cellStyle name="Normal 6 2 2 2 3 2" xfId="32781" xr:uid="{F48F903E-A852-4F2B-AD3B-01393C421DC0}"/>
    <cellStyle name="Normal 6 2 2 2 4" xfId="32782" xr:uid="{01571411-6B41-4BB1-837E-30BC421E008C}"/>
    <cellStyle name="Normal 6 2 2 2 4 2" xfId="32783" xr:uid="{3CD8A54E-CDA7-4715-8EDC-1B957FBA86D5}"/>
    <cellStyle name="Normal 6 2 2 2 5" xfId="32784" xr:uid="{CE5A10C6-98DD-41F5-B039-D6D1E49A9F32}"/>
    <cellStyle name="Normal 6 2 2 2 5 2" xfId="32785" xr:uid="{957D276A-6232-4747-9A29-15F277F1D499}"/>
    <cellStyle name="Normal 6 2 2 2 6" xfId="32786" xr:uid="{F998BA24-1C66-43BC-BAFE-9035B9D1B2F7}"/>
    <cellStyle name="Normal 6 2 2 2 7" xfId="32787" xr:uid="{4C726163-5753-453E-863E-B7C6E38A80E9}"/>
    <cellStyle name="Normal 6 2 2 3" xfId="32788" xr:uid="{9D190BEB-731C-4F45-A34B-942176F35C68}"/>
    <cellStyle name="Normal 6 2 2 3 2" xfId="32789" xr:uid="{1F5805A5-14F8-49BD-8893-9435E3B13339}"/>
    <cellStyle name="Normal 6 2 2 3 2 2" xfId="32790" xr:uid="{E67E6C1E-5D26-419A-911D-1538A75CC520}"/>
    <cellStyle name="Normal 6 2 2 3 2 2 2" xfId="32791" xr:uid="{A3AC1D25-E4FD-4561-ABE2-5514A6B961F6}"/>
    <cellStyle name="Normal 6 2 2 3 2 3" xfId="32792" xr:uid="{9F7F861E-F3CE-4944-BA07-B55DFF088F12}"/>
    <cellStyle name="Normal 6 2 2 3 2 3 2" xfId="32793" xr:uid="{A2A63D4E-7533-4D5F-9908-D7528E90E5EC}"/>
    <cellStyle name="Normal 6 2 2 3 2 4" xfId="32794" xr:uid="{00C15A3A-9510-4FC6-A0AF-7103CD72580E}"/>
    <cellStyle name="Normal 6 2 2 3 3" xfId="32795" xr:uid="{41ACA9B5-AF22-48C5-973F-AD7474996EB0}"/>
    <cellStyle name="Normal 6 2 2 3 3 2" xfId="32796" xr:uid="{FE332242-50A0-4C52-A365-AD39918F6F5B}"/>
    <cellStyle name="Normal 6 2 2 3 4" xfId="32797" xr:uid="{70BB5C2B-2E74-4DB5-AD65-1A9E3ADA5709}"/>
    <cellStyle name="Normal 6 2 2 3 4 2" xfId="32798" xr:uid="{679FBE9B-EF6F-4B4C-9BFC-8959C8B5E553}"/>
    <cellStyle name="Normal 6 2 2 3 5" xfId="32799" xr:uid="{CCC8CCDC-BAB5-4FCC-92E4-4A3FCD519F2B}"/>
    <cellStyle name="Normal 6 2 2 3 5 2" xfId="32800" xr:uid="{D415129E-1139-4D62-B198-0168099C501F}"/>
    <cellStyle name="Normal 6 2 2 3 6" xfId="32801" xr:uid="{AC8C954F-5CFD-4904-B63D-A3603AC35C57}"/>
    <cellStyle name="Normal 6 2 2 4" xfId="32802" xr:uid="{811D4358-9559-432B-9256-65C0104F176C}"/>
    <cellStyle name="Normal 6 2 2 4 2" xfId="32803" xr:uid="{9B2DBC4F-C051-47ED-8B15-EE7D4115EA8E}"/>
    <cellStyle name="Normal 6 2 2 4 2 2" xfId="32804" xr:uid="{08A3A07E-94B4-49ED-A81E-5E7B256B7B30}"/>
    <cellStyle name="Normal 6 2 2 4 3" xfId="32805" xr:uid="{E16C2D70-EDD6-48CB-AB84-75219E164C61}"/>
    <cellStyle name="Normal 6 2 2 4 3 2" xfId="32806" xr:uid="{AD224D7D-241B-41A9-9296-C67DD0124493}"/>
    <cellStyle name="Normal 6 2 2 4 4" xfId="32807" xr:uid="{AFC8EEDA-6F1F-4C7C-8969-EE4FDF9CA930}"/>
    <cellStyle name="Normal 6 2 2 5" xfId="32808" xr:uid="{FABC0907-B4A4-4A1B-A790-AA9FE200A1F3}"/>
    <cellStyle name="Normal 6 2 2 5 2" xfId="32809" xr:uid="{1AA9B7A9-6F50-4D1C-8B97-9B3ED53C1135}"/>
    <cellStyle name="Normal 6 2 2 6" xfId="32810" xr:uid="{A5872406-2D8A-4DC3-BE9E-BE6FC9676FD4}"/>
    <cellStyle name="Normal 6 2 2 6 2" xfId="32811" xr:uid="{7EF3B1B4-25C7-48C2-B97F-ADFE4CD707E0}"/>
    <cellStyle name="Normal 6 2 2 7" xfId="32812" xr:uid="{E969C69D-C2F8-4B8F-A753-CB9C0257A742}"/>
    <cellStyle name="Normal 6 2 2 7 2" xfId="32813" xr:uid="{80A2E6C4-AF07-404F-B3E3-CE1D5117BE8F}"/>
    <cellStyle name="Normal 6 2 2 8" xfId="32814" xr:uid="{60DBACF1-01BB-451C-8B45-66D783693874}"/>
    <cellStyle name="Normal 6 2 2 9" xfId="32815" xr:uid="{211CB496-2C90-49DF-A2E3-E6708F9C5E96}"/>
    <cellStyle name="Normal 6 2 2 9 2" xfId="32816" xr:uid="{A9E9228E-3795-4138-9723-9FD26D3D58A9}"/>
    <cellStyle name="Normal 6 2 3" xfId="32817" xr:uid="{A57578CB-3C48-44B4-AB99-E8F08472BAEA}"/>
    <cellStyle name="Normal 6 2 3 2" xfId="32818" xr:uid="{5C181FB8-2CC6-4F3B-A298-DE2D991953FA}"/>
    <cellStyle name="Normal 6 2 3 2 2" xfId="32819" xr:uid="{76D8B42D-3CC5-4DB9-88EB-5424D818C046}"/>
    <cellStyle name="Normal 6 2 3 2 2 2" xfId="32820" xr:uid="{88FFD43F-191C-4B21-8253-7596A0576486}"/>
    <cellStyle name="Normal 6 2 3 2 2 2 2" xfId="32821" xr:uid="{BE944838-694E-455E-9FB6-28403D6CA6D4}"/>
    <cellStyle name="Normal 6 2 3 2 2 3" xfId="32822" xr:uid="{6388279A-F78A-4B09-A30C-3229F2A4356A}"/>
    <cellStyle name="Normal 6 2 3 2 2 3 2" xfId="32823" xr:uid="{9A15EF92-298F-4AAE-B27F-EE309A8CD516}"/>
    <cellStyle name="Normal 6 2 3 2 2 4" xfId="32824" xr:uid="{2289FE58-2484-4DE7-8E07-E58932AA1F02}"/>
    <cellStyle name="Normal 6 2 3 2 3" xfId="32825" xr:uid="{F88071ED-FA80-4DAD-B507-9DE477D88130}"/>
    <cellStyle name="Normal 6 2 3 2 3 2" xfId="32826" xr:uid="{B2DB58A8-DA7B-4F4F-B5C7-85F64A322226}"/>
    <cellStyle name="Normal 6 2 3 2 4" xfId="32827" xr:uid="{6D171D25-ECC9-412B-9B5D-6FC8EEF4CD7E}"/>
    <cellStyle name="Normal 6 2 3 2 4 2" xfId="32828" xr:uid="{9FCD183E-3913-476D-B1CC-E35FA288B976}"/>
    <cellStyle name="Normal 6 2 3 2 5" xfId="32829" xr:uid="{DA118329-CDB2-45D2-B1B5-1B8D0A470252}"/>
    <cellStyle name="Normal 6 2 3 2 5 2" xfId="32830" xr:uid="{920FDA59-DD59-495A-B300-6DBCE09B35EF}"/>
    <cellStyle name="Normal 6 2 3 2 6" xfId="32831" xr:uid="{D82FF48A-5ECC-4520-BD8F-A50210A05CC4}"/>
    <cellStyle name="Normal 6 2 3 3" xfId="32832" xr:uid="{675F3857-4131-4EB7-91C6-022833EAAB3E}"/>
    <cellStyle name="Normal 6 2 3 3 2" xfId="32833" xr:uid="{451CE5D5-6BCA-4B3F-BF8D-B4B1960F013C}"/>
    <cellStyle name="Normal 6 2 3 3 2 2" xfId="32834" xr:uid="{EF192BA1-D516-4E5D-A330-843BED17AE8E}"/>
    <cellStyle name="Normal 6 2 3 3 2 2 2" xfId="32835" xr:uid="{46E92FEF-21E0-4563-956D-659047528E7E}"/>
    <cellStyle name="Normal 6 2 3 3 2 3" xfId="32836" xr:uid="{D269238C-EFEC-4FAC-99CB-A431FEE76215}"/>
    <cellStyle name="Normal 6 2 3 3 2 3 2" xfId="32837" xr:uid="{6D918539-49C8-4EBE-8EF3-6A76DD10DCD4}"/>
    <cellStyle name="Normal 6 2 3 3 2 4" xfId="32838" xr:uid="{1D3689E8-3A46-451B-A050-260A008C508B}"/>
    <cellStyle name="Normal 6 2 3 3 3" xfId="32839" xr:uid="{BD0172CD-CCC9-4A98-AD88-C0BF0F0AD47C}"/>
    <cellStyle name="Normal 6 2 3 3 3 2" xfId="32840" xr:uid="{6ACE2D60-1660-4088-93FD-32409512152E}"/>
    <cellStyle name="Normal 6 2 3 3 4" xfId="32841" xr:uid="{960FA551-B548-4862-94C2-80AA223214B2}"/>
    <cellStyle name="Normal 6 2 3 3 4 2" xfId="32842" xr:uid="{529D7E63-6C29-42ED-A079-9EDCA3D4E1FF}"/>
    <cellStyle name="Normal 6 2 3 3 5" xfId="32843" xr:uid="{5F13F667-6591-4805-8ABC-2E0693AF3DE5}"/>
    <cellStyle name="Normal 6 2 3 3 5 2" xfId="32844" xr:uid="{74B76AA1-C816-4CA3-A33A-75A63E02A591}"/>
    <cellStyle name="Normal 6 2 3 3 6" xfId="32845" xr:uid="{314C2CDD-86BA-4FFB-B68F-F00F7F0C2CDB}"/>
    <cellStyle name="Normal 6 2 3 4" xfId="32846" xr:uid="{51FE99EB-71F7-44C7-A5F5-CCC8E9F67570}"/>
    <cellStyle name="Normal 6 2 3 4 2" xfId="32847" xr:uid="{D198EC21-BEBF-4B62-99EC-6F12C0C2BDE5}"/>
    <cellStyle name="Normal 6 2 3 4 2 2" xfId="32848" xr:uid="{E588D339-B7CF-4288-A238-4EDBDABFEF1F}"/>
    <cellStyle name="Normal 6 2 3 4 3" xfId="32849" xr:uid="{8BDAF755-A423-481F-B1FB-763BB551D3DE}"/>
    <cellStyle name="Normal 6 2 3 4 3 2" xfId="32850" xr:uid="{72086D92-C6C5-47EC-B4DC-FD61640204C5}"/>
    <cellStyle name="Normal 6 2 3 4 4" xfId="32851" xr:uid="{E64CC8E0-00B5-47B4-9E58-70DB3C4B2F8A}"/>
    <cellStyle name="Normal 6 2 3 5" xfId="32852" xr:uid="{56794DFC-F15E-4D74-BFA0-DD9686A01165}"/>
    <cellStyle name="Normal 6 2 3 5 2" xfId="32853" xr:uid="{C26BCDFC-A90D-408F-B34A-83AED1FE9E51}"/>
    <cellStyle name="Normal 6 2 3 6" xfId="32854" xr:uid="{61DAEDC4-CA99-4575-8CF6-4593A9B62853}"/>
    <cellStyle name="Normal 6 2 3 6 2" xfId="32855" xr:uid="{4434370D-72AD-4CDD-9666-BABD540669F0}"/>
    <cellStyle name="Normal 6 2 3 7" xfId="32856" xr:uid="{3E0B332A-D021-44B4-A4E0-94F2904B3341}"/>
    <cellStyle name="Normal 6 2 3 7 2" xfId="32857" xr:uid="{0F5E3D9A-FCDF-4BA3-88F3-0E985AE1E840}"/>
    <cellStyle name="Normal 6 2 3 8" xfId="32858" xr:uid="{4E7345C9-CC94-43B5-9B29-1BE45231CC7A}"/>
    <cellStyle name="Normal 6 2 3 9" xfId="32859" xr:uid="{DBBCC651-85F8-45E1-A553-7022516A9442}"/>
    <cellStyle name="Normal 6 2 4" xfId="32860" xr:uid="{81541599-5CF4-424A-AFB0-658E1E3B42EC}"/>
    <cellStyle name="Normal 6 2 4 2" xfId="32861" xr:uid="{1F76AB23-6CA8-42D2-AA23-939B096D9D3F}"/>
    <cellStyle name="Normal 6 2 4 2 2" xfId="32862" xr:uid="{C0DF80B1-C2C3-4E94-93BF-C681844EC977}"/>
    <cellStyle name="Normal 6 2 4 2 2 2" xfId="32863" xr:uid="{275DDCA7-AB61-4179-9D40-1C5F81AC82BC}"/>
    <cellStyle name="Normal 6 2 4 2 3" xfId="32864" xr:uid="{B0719E2E-DE4E-4FC7-A04B-FC57A6748648}"/>
    <cellStyle name="Normal 6 2 4 2 3 2" xfId="32865" xr:uid="{0383D453-5A06-4D06-8663-FB67994F3E60}"/>
    <cellStyle name="Normal 6 2 4 2 4" xfId="32866" xr:uid="{0564E98F-D7A1-4DD0-84A1-B81DF6B28D6C}"/>
    <cellStyle name="Normal 6 2 4 3" xfId="32867" xr:uid="{E1474DB0-2A67-46C8-9CBD-077DE94C29D7}"/>
    <cellStyle name="Normal 6 2 4 3 2" xfId="32868" xr:uid="{E32CB2D7-E43A-412A-81A0-D2540F07366A}"/>
    <cellStyle name="Normal 6 2 4 4" xfId="32869" xr:uid="{7C622E83-CD9F-4301-86A8-B18FC37CD2E7}"/>
    <cellStyle name="Normal 6 2 4 4 2" xfId="32870" xr:uid="{30B0ECFE-C189-44B3-88E6-C91B0282EDCE}"/>
    <cellStyle name="Normal 6 2 4 5" xfId="32871" xr:uid="{7F46AB98-E0F9-487D-8619-D4CEBA996CB7}"/>
    <cellStyle name="Normal 6 2 4 5 2" xfId="32872" xr:uid="{51085066-0DFB-42FF-80D0-685B62213893}"/>
    <cellStyle name="Normal 6 2 4 6" xfId="32873" xr:uid="{F3BB5433-B8B1-4EED-955E-864204B471B1}"/>
    <cellStyle name="Normal 6 2 5" xfId="32874" xr:uid="{2E54ED28-D8AD-4206-868A-9D8F3C451162}"/>
    <cellStyle name="Normal 6 2 5 2" xfId="32875" xr:uid="{CF71FCC8-FCEA-41D9-879B-CA2EAF5D300F}"/>
    <cellStyle name="Normal 6 2 5 2 2" xfId="32876" xr:uid="{ECD3946B-C064-4389-8F11-1ECD13DD7AB7}"/>
    <cellStyle name="Normal 6 2 5 2 2 2" xfId="32877" xr:uid="{D5D0190E-DAE3-4654-83BB-0BEDF0C4CCE6}"/>
    <cellStyle name="Normal 6 2 5 2 3" xfId="32878" xr:uid="{9C4B1FA3-D88B-438A-BB8F-67F6FDCC6B3F}"/>
    <cellStyle name="Normal 6 2 5 2 3 2" xfId="32879" xr:uid="{B4FDFC14-63EC-45F7-94BB-625A7EF5ED21}"/>
    <cellStyle name="Normal 6 2 5 2 4" xfId="32880" xr:uid="{CC53F7DB-D66E-4FE5-960C-4A169C84CFE6}"/>
    <cellStyle name="Normal 6 2 5 3" xfId="32881" xr:uid="{5BF36A45-BFCA-4D65-AD0F-689D6DC0481C}"/>
    <cellStyle name="Normal 6 2 5 3 2" xfId="32882" xr:uid="{340AD96C-C430-4618-B750-09232BFF0B76}"/>
    <cellStyle name="Normal 6 2 5 4" xfId="32883" xr:uid="{83C56431-F139-4880-B4AD-6DE2DCC46F04}"/>
    <cellStyle name="Normal 6 2 5 4 2" xfId="32884" xr:uid="{B4A626D8-BC5A-4FB0-94FD-CA174967FF8A}"/>
    <cellStyle name="Normal 6 2 5 5" xfId="32885" xr:uid="{CA1F8B99-3E93-4FE4-B4D4-AEEABC0B4482}"/>
    <cellStyle name="Normal 6 2 5 5 2" xfId="32886" xr:uid="{5A1853D9-4051-4FBD-A77E-B533D6E4A826}"/>
    <cellStyle name="Normal 6 2 5 6" xfId="32887" xr:uid="{7632105E-458E-40E0-8C53-448F411597C2}"/>
    <cellStyle name="Normal 6 2 6" xfId="32888" xr:uid="{A20DBEE9-AE98-4705-9FEC-F41A6FDABE0C}"/>
    <cellStyle name="Normal 6 2 6 2" xfId="32889" xr:uid="{9B5E5415-BEFD-455C-93CD-33583F4D7E3D}"/>
    <cellStyle name="Normal 6 2 6 2 2" xfId="32890" xr:uid="{A759F816-5122-4D7F-93BE-A21CD8E8E6D2}"/>
    <cellStyle name="Normal 6 2 6 3" xfId="32891" xr:uid="{044FFCF0-7DD5-4993-88E7-0C5BD9107D1D}"/>
    <cellStyle name="Normal 6 2 6 3 2" xfId="32892" xr:uid="{88FE8121-24AF-4FE5-AAD8-1305CC755BE7}"/>
    <cellStyle name="Normal 6 2 6 4" xfId="32893" xr:uid="{B723B3C9-95D0-44F1-8DD9-EE3A9FB42284}"/>
    <cellStyle name="Normal 6 2 7" xfId="32894" xr:uid="{7F6367F5-3450-490E-A771-B2070F57E5B8}"/>
    <cellStyle name="Normal 6 2 7 2" xfId="32895" xr:uid="{6DC8F82D-878B-415E-A453-9B8F50D45A76}"/>
    <cellStyle name="Normal 6 2 8" xfId="32896" xr:uid="{2E46A2CA-C44A-4623-B839-D94FE031AA06}"/>
    <cellStyle name="Normal 6 2 8 2" xfId="32897" xr:uid="{2914D911-21C5-4C0F-BB1E-0ABD5F71FC25}"/>
    <cellStyle name="Normal 6 2 9" xfId="32898" xr:uid="{BCC175A1-A200-4F9A-8885-97F35E028A74}"/>
    <cellStyle name="Normal 6 2 9 2" xfId="32899" xr:uid="{B7E219A4-11BD-418D-A69A-99901EE549EC}"/>
    <cellStyle name="Normal 6 20" xfId="32900" xr:uid="{A997FD2E-8F7F-4046-84C4-450DEFA19457}"/>
    <cellStyle name="Normal 6 3" xfId="32901" xr:uid="{43BC039A-96F8-440A-8672-C77FF6BA5DE5}"/>
    <cellStyle name="Normal 6 3 10" xfId="32902" xr:uid="{E71365E6-3531-4314-BB3D-4F70EF59588B}"/>
    <cellStyle name="Normal 6 3 11" xfId="32903" xr:uid="{75026776-EAF4-4F08-9B4E-B1C3188F27D4}"/>
    <cellStyle name="Normal 6 3 12" xfId="32904" xr:uid="{FD9DC85B-9CEB-4732-A224-94D27B092DEC}"/>
    <cellStyle name="Normal 6 3 2" xfId="32905" xr:uid="{41479C54-E559-4FD8-A13D-6C55C51BC1DE}"/>
    <cellStyle name="Normal 6 3 2 2" xfId="32906" xr:uid="{D6D84685-4866-4E4C-ABA8-1C8DDAFEC2BC}"/>
    <cellStyle name="Normal 6 3 2 2 2" xfId="32907" xr:uid="{486779DF-EEFF-4743-A4CA-B05141BDD264}"/>
    <cellStyle name="Normal 6 3 2 2 2 2" xfId="32908" xr:uid="{56A9B8AC-252E-4DB0-AE5D-76CB641385FA}"/>
    <cellStyle name="Normal 6 3 2 2 3" xfId="32909" xr:uid="{5E08F653-FB02-4BFE-AFD5-7CC635E9C4A6}"/>
    <cellStyle name="Normal 6 3 2 2 3 2" xfId="32910" xr:uid="{DF4F41DF-552A-4FFD-BCBA-B82EBAC93184}"/>
    <cellStyle name="Normal 6 3 2 2 4" xfId="32911" xr:uid="{0532290E-070D-4182-A522-632092E2C8A6}"/>
    <cellStyle name="Normal 6 3 2 2 4 2" xfId="32912" xr:uid="{8CF5F66F-7E4C-4603-BADA-736BEBFCADCB}"/>
    <cellStyle name="Normal 6 3 2 2 5" xfId="32913" xr:uid="{BAC2AD5C-976E-4D11-A4BC-D9FFD4CECA1F}"/>
    <cellStyle name="Normal 6 3 2 2 5 2" xfId="32914" xr:uid="{EF0CADCE-260E-4E1A-A302-A30E26E90A1C}"/>
    <cellStyle name="Normal 6 3 2 2 6" xfId="32915" xr:uid="{29A4935C-0584-45E4-8665-01C7080A3F0A}"/>
    <cellStyle name="Normal 6 3 2 3" xfId="32916" xr:uid="{352C5E7E-98E4-49E1-81A7-985B84EF0EDC}"/>
    <cellStyle name="Normal 6 3 2 3 2" xfId="32917" xr:uid="{E906B532-42BF-4C9B-91BC-AF3CFEDB3418}"/>
    <cellStyle name="Normal 6 3 2 4" xfId="32918" xr:uid="{83906FB7-2D70-4365-8DF7-42ECF9910F0A}"/>
    <cellStyle name="Normal 6 3 2 4 2" xfId="32919" xr:uid="{8AEB4627-E49C-4EEF-A190-89B79A16E38B}"/>
    <cellStyle name="Normal 6 3 2 5" xfId="32920" xr:uid="{DF42BECE-915D-4215-861F-8E66FF31FF05}"/>
    <cellStyle name="Normal 6 3 2 5 2" xfId="32921" xr:uid="{14DE412A-9E17-417A-BD1C-1B278E9622C6}"/>
    <cellStyle name="Normal 6 3 2 6" xfId="32922" xr:uid="{20FA57F3-4557-4C6B-BC50-B270BDD15D92}"/>
    <cellStyle name="Normal 6 3 2 6 2" xfId="32923" xr:uid="{44ABC61A-D57F-4E8C-BE42-4577EA53726A}"/>
    <cellStyle name="Normal 6 3 2 7" xfId="32924" xr:uid="{7223BD27-AB35-4B83-8930-5E189FABAD1D}"/>
    <cellStyle name="Normal 6 3 2 7 2" xfId="32925" xr:uid="{D5ADCF68-C910-4DB9-A1C5-2B804B09797E}"/>
    <cellStyle name="Normal 6 3 2 8" xfId="32926" xr:uid="{E6BF3EAA-83FA-4EE0-9788-1C0FD46FFB73}"/>
    <cellStyle name="Normal 6 3 2 9" xfId="32927" xr:uid="{BD11485D-0567-4727-B39B-B1799CB05FC6}"/>
    <cellStyle name="Normal 6 3 3" xfId="32928" xr:uid="{1BD596CE-040A-4A68-8FA4-48834E7CAD3B}"/>
    <cellStyle name="Normal 6 3 3 2" xfId="32929" xr:uid="{3F0E99F9-1717-4CED-AF9C-8CE3499613B1}"/>
    <cellStyle name="Normal 6 3 3 2 2" xfId="32930" xr:uid="{D8F739D0-E28B-42B2-925F-1044174C969C}"/>
    <cellStyle name="Normal 6 3 3 2 2 2" xfId="32931" xr:uid="{1F3839A3-FC93-4C0E-A092-742299D1AB4D}"/>
    <cellStyle name="Normal 6 3 3 2 3" xfId="32932" xr:uid="{98459C51-0FE2-4393-ABF3-877BA5D0D1E5}"/>
    <cellStyle name="Normal 6 3 3 2 3 2" xfId="32933" xr:uid="{BDF1A493-B43B-41F4-9751-C302DD3603FF}"/>
    <cellStyle name="Normal 6 3 3 2 4" xfId="32934" xr:uid="{BB9EEFD7-535E-460D-81EF-D7C4A7612B11}"/>
    <cellStyle name="Normal 6 3 3 3" xfId="32935" xr:uid="{05A16C74-A60B-4525-AC14-B2CD69773A5E}"/>
    <cellStyle name="Normal 6 3 3 3 2" xfId="32936" xr:uid="{65C6E04C-1E93-4FB1-9B64-C6064C26E036}"/>
    <cellStyle name="Normal 6 3 3 4" xfId="32937" xr:uid="{F7EA62B1-2A38-40D6-8B18-E722C7B31048}"/>
    <cellStyle name="Normal 6 3 3 4 2" xfId="32938" xr:uid="{706EF158-8D02-45C4-83E0-FCD4B994F227}"/>
    <cellStyle name="Normal 6 3 3 5" xfId="32939" xr:uid="{42EE172F-3C53-43D9-97F0-26F60F171249}"/>
    <cellStyle name="Normal 6 3 3 5 2" xfId="32940" xr:uid="{E3227E95-C177-495F-9713-99B7329D3226}"/>
    <cellStyle name="Normal 6 3 3 6" xfId="32941" xr:uid="{B8A805DB-408E-4879-88A7-AB711ED2C937}"/>
    <cellStyle name="Normal 6 3 3 6 2" xfId="32942" xr:uid="{07A4F659-5512-4C7A-99C2-1A4E176A96D8}"/>
    <cellStyle name="Normal 6 3 3 7" xfId="32943" xr:uid="{34ABBBB4-6434-49A3-8BE8-64F2049F8F26}"/>
    <cellStyle name="Normal 6 3 3 7 2" xfId="32944" xr:uid="{0BABD1C7-B31D-417A-AE52-71A36401B767}"/>
    <cellStyle name="Normal 6 3 3 8" xfId="32945" xr:uid="{4599F7BB-9951-4A02-A0F0-685A765D6890}"/>
    <cellStyle name="Normal 6 3 4" xfId="32946" xr:uid="{E0FFBB69-17F8-4A0F-8D90-F07C91FA2049}"/>
    <cellStyle name="Normal 6 3 4 2" xfId="32947" xr:uid="{4B1A9256-100A-4132-9702-96582C03A650}"/>
    <cellStyle name="Normal 6 3 4 2 2" xfId="32948" xr:uid="{51BA6802-1671-4AC0-84E4-C28AE8C846C1}"/>
    <cellStyle name="Normal 6 3 4 3" xfId="32949" xr:uid="{D8799BC4-FF11-40E6-8E6D-4760346D36C3}"/>
    <cellStyle name="Normal 6 3 4 3 2" xfId="32950" xr:uid="{9435A18A-BC9C-4D3B-B75F-E7ACF650670B}"/>
    <cellStyle name="Normal 6 3 4 4" xfId="32951" xr:uid="{27BCE3A8-447B-4916-8033-E40A4499C469}"/>
    <cellStyle name="Normal 6 3 5" xfId="32952" xr:uid="{98E6E5C3-1968-483B-AE54-F29F837E9AD8}"/>
    <cellStyle name="Normal 6 3 5 2" xfId="32953" xr:uid="{641C78C5-72C2-4932-911A-E7EE914834E7}"/>
    <cellStyle name="Normal 6 3 6" xfId="32954" xr:uid="{79B2318E-3853-4498-A219-9E2D2099E7F2}"/>
    <cellStyle name="Normal 6 3 6 2" xfId="32955" xr:uid="{2E6E96C5-9CF2-4647-9FDE-E4AD404CAC9D}"/>
    <cellStyle name="Normal 6 3 7" xfId="32956" xr:uid="{6DD07B08-33D5-4E85-A1FE-F54945422D43}"/>
    <cellStyle name="Normal 6 3 7 2" xfId="32957" xr:uid="{43193AA5-8C5B-426B-996A-001A85EBC89D}"/>
    <cellStyle name="Normal 6 3 8" xfId="32958" xr:uid="{C30EBD34-3178-4C62-9A96-18E658C6ED35}"/>
    <cellStyle name="Normal 6 3 8 2" xfId="32959" xr:uid="{A4B1E24C-BE28-498D-A3E2-EE3046C3F574}"/>
    <cellStyle name="Normal 6 3 9" xfId="32960" xr:uid="{5F865CA9-1954-4854-8C2F-802B7C71E9EB}"/>
    <cellStyle name="Normal 6 3 9 2" xfId="32961" xr:uid="{82337F0D-5BF9-434A-83C8-F38092A9D1C2}"/>
    <cellStyle name="Normal 6 4" xfId="32962" xr:uid="{5FC0A203-A6DF-4425-AA59-987B05643AD4}"/>
    <cellStyle name="Normal 6 4 10" xfId="32963" xr:uid="{25F7154A-34CB-41D2-86E1-767407988295}"/>
    <cellStyle name="Normal 6 4 11" xfId="32964" xr:uid="{1459C05B-7704-4F79-B6EA-3EEA1D5C1B75}"/>
    <cellStyle name="Normal 6 4 12" xfId="32965" xr:uid="{77D2D662-E43E-48FF-AF83-D17430C279AC}"/>
    <cellStyle name="Normal 6 4 2" xfId="32966" xr:uid="{FB89B8A7-E0AA-4B72-B196-9FA223EDBD54}"/>
    <cellStyle name="Normal 6 4 2 2" xfId="32967" xr:uid="{920EC48C-3803-46DD-8131-B8216ED2909E}"/>
    <cellStyle name="Normal 6 4 2 2 2" xfId="32968" xr:uid="{9DA69E87-943D-4CFE-BC56-DDAD05186171}"/>
    <cellStyle name="Normal 6 4 2 2 2 2" xfId="32969" xr:uid="{A37DFF7F-6878-4AF1-9EB1-FCD25EF5680E}"/>
    <cellStyle name="Normal 6 4 2 2 3" xfId="32970" xr:uid="{AA337479-D2DE-44A2-B46F-6FAC9509E834}"/>
    <cellStyle name="Normal 6 4 2 2 3 2" xfId="32971" xr:uid="{A6A5DD01-6514-4493-96FC-595F67C0A51E}"/>
    <cellStyle name="Normal 6 4 2 2 4" xfId="32972" xr:uid="{070CF3C9-D41E-4FBC-BAD6-0283BD2892AA}"/>
    <cellStyle name="Normal 6 4 2 3" xfId="32973" xr:uid="{4DDB32CF-8747-4B73-A40F-15367A7A80A5}"/>
    <cellStyle name="Normal 6 4 2 3 2" xfId="32974" xr:uid="{5EFAED7D-4CA0-49B0-996A-1879B2EBCBA9}"/>
    <cellStyle name="Normal 6 4 2 4" xfId="32975" xr:uid="{17441750-A9DA-4B5F-97F5-852BFE860689}"/>
    <cellStyle name="Normal 6 4 2 4 2" xfId="32976" xr:uid="{B1B7A1FE-E617-41A4-85D3-1CB7DB8404CD}"/>
    <cellStyle name="Normal 6 4 2 5" xfId="32977" xr:uid="{FB66339E-A249-4888-9F8C-3CC8EC509E13}"/>
    <cellStyle name="Normal 6 4 2 5 2" xfId="32978" xr:uid="{93F93B71-7499-4D75-B6D6-F5207BA811D7}"/>
    <cellStyle name="Normal 6 4 2 6" xfId="32979" xr:uid="{802FC852-8CF3-4494-A171-8A4ACA340A91}"/>
    <cellStyle name="Normal 6 4 3" xfId="32980" xr:uid="{B6519C70-0A9A-4AB2-97EB-925A259523CB}"/>
    <cellStyle name="Normal 6 4 3 2" xfId="32981" xr:uid="{0B040520-895C-4201-A231-83CFC359A287}"/>
    <cellStyle name="Normal 6 4 3 2 2" xfId="32982" xr:uid="{ABE54ECF-BCC1-4BFF-9738-4BA2D3196CFC}"/>
    <cellStyle name="Normal 6 4 3 2 2 2" xfId="32983" xr:uid="{79CD07F8-B43F-4D80-BF34-4C4670FF0256}"/>
    <cellStyle name="Normal 6 4 3 2 3" xfId="32984" xr:uid="{08DF98D2-031F-4EE6-9397-F1FBAE556BF4}"/>
    <cellStyle name="Normal 6 4 3 2 3 2" xfId="32985" xr:uid="{AC90ED0C-3C2F-4458-8F7E-068D3D2126F0}"/>
    <cellStyle name="Normal 6 4 3 2 4" xfId="32986" xr:uid="{A20383F7-09DA-4988-9DF3-E61FE2A4BB98}"/>
    <cellStyle name="Normal 6 4 3 3" xfId="32987" xr:uid="{12263D87-BB3B-41D5-99AE-50B510903011}"/>
    <cellStyle name="Normal 6 4 3 3 2" xfId="32988" xr:uid="{CA23A041-DA1D-4E68-9575-C85717AAAEA9}"/>
    <cellStyle name="Normal 6 4 3 4" xfId="32989" xr:uid="{4A139150-9919-471D-AB27-50C1E408546A}"/>
    <cellStyle name="Normal 6 4 3 4 2" xfId="32990" xr:uid="{CB518100-9E52-4698-A199-0C0C58C81E9A}"/>
    <cellStyle name="Normal 6 4 3 5" xfId="32991" xr:uid="{7C6CA508-C7CF-4857-B7BC-0E33BFA4C49E}"/>
    <cellStyle name="Normal 6 4 3 5 2" xfId="32992" xr:uid="{6D4D319C-986D-4259-B2BD-44CE702C71B7}"/>
    <cellStyle name="Normal 6 4 3 6" xfId="32993" xr:uid="{D36D89B9-942C-49AF-9D1C-7EDDD1CDE25C}"/>
    <cellStyle name="Normal 6 4 4" xfId="32994" xr:uid="{A36227ED-DC68-4412-B449-1B3299C75224}"/>
    <cellStyle name="Normal 6 4 4 2" xfId="32995" xr:uid="{1B30E61C-601C-410F-B90C-A6ACAB326937}"/>
    <cellStyle name="Normal 6 4 4 2 2" xfId="32996" xr:uid="{99B842C4-4378-4279-8E07-68F58BA71E8D}"/>
    <cellStyle name="Normal 6 4 4 3" xfId="32997" xr:uid="{AD68221D-A3DF-4209-B157-093F8FC2BB42}"/>
    <cellStyle name="Normal 6 4 4 3 2" xfId="32998" xr:uid="{1AFA3D6F-05AC-424E-9103-B4B0763470CB}"/>
    <cellStyle name="Normal 6 4 4 4" xfId="32999" xr:uid="{A587F568-FF0E-4D93-8A88-5DEFBA00CB86}"/>
    <cellStyle name="Normal 6 4 5" xfId="33000" xr:uid="{C0D43B61-F0C0-4374-8F7A-E55088034E1A}"/>
    <cellStyle name="Normal 6 4 5 2" xfId="33001" xr:uid="{8E8F60A9-705C-4AC5-8FE3-FD892D801396}"/>
    <cellStyle name="Normal 6 4 6" xfId="33002" xr:uid="{8AA11C26-BF26-46E0-A15D-75BA5EAB4E92}"/>
    <cellStyle name="Normal 6 4 6 2" xfId="33003" xr:uid="{0C70A04D-6A1D-440C-B243-25E7433A1C78}"/>
    <cellStyle name="Normal 6 4 7" xfId="33004" xr:uid="{ACC70910-A5BF-4864-9B51-47B7B56AF643}"/>
    <cellStyle name="Normal 6 4 7 2" xfId="33005" xr:uid="{8BC6137B-A942-4248-9083-8F0146C5601F}"/>
    <cellStyle name="Normal 6 4 8" xfId="33006" xr:uid="{8366B26E-A44E-46CC-9F3B-2A7A2BB28249}"/>
    <cellStyle name="Normal 6 4 8 2" xfId="33007" xr:uid="{1C904479-CA56-491F-8355-63EA49F6B948}"/>
    <cellStyle name="Normal 6 4 9" xfId="33008" xr:uid="{561677EC-1374-4AB3-9E7E-55D0E70DAF5C}"/>
    <cellStyle name="Normal 6 4 9 2" xfId="33009" xr:uid="{1C03B12F-C81D-4832-AB4E-831343E36E9C}"/>
    <cellStyle name="Normal 6 5" xfId="33010" xr:uid="{340162E3-96AB-4606-BB7C-A2A6AF11AB1E}"/>
    <cellStyle name="Normal 6 5 10" xfId="33011" xr:uid="{DE6BB7F5-4C04-4908-B315-0CCEBBAAA5EC}"/>
    <cellStyle name="Normal 6 5 2" xfId="33012" xr:uid="{9E81389B-EDE3-479F-8AD0-81136220BF32}"/>
    <cellStyle name="Normal 6 5 2 2" xfId="33013" xr:uid="{9C40ED72-9323-40B6-B0EB-ED761695D983}"/>
    <cellStyle name="Normal 6 5 2 2 2" xfId="33014" xr:uid="{237C3432-C0D3-491B-9F6C-03CA7A93FFC1}"/>
    <cellStyle name="Normal 6 5 2 2 2 2" xfId="33015" xr:uid="{D01D5046-5362-4E63-B240-89C937F9223D}"/>
    <cellStyle name="Normal 6 5 2 2 3" xfId="33016" xr:uid="{11EF5980-2B90-4FC6-9BF0-F9BE39198C9F}"/>
    <cellStyle name="Normal 6 5 2 2 3 2" xfId="33017" xr:uid="{6BC9218C-89F9-441F-8C2E-AA09C9F4F030}"/>
    <cellStyle name="Normal 6 5 2 2 4" xfId="33018" xr:uid="{2435175F-3143-467D-87F9-DA8C6EF11228}"/>
    <cellStyle name="Normal 6 5 2 3" xfId="33019" xr:uid="{1D809553-2E0A-4EA3-81F8-1F32DBC0C858}"/>
    <cellStyle name="Normal 6 5 2 3 2" xfId="33020" xr:uid="{00318D09-A467-41AE-A4BE-DA2CADF5186A}"/>
    <cellStyle name="Normal 6 5 2 4" xfId="33021" xr:uid="{F7DCCD86-EA40-43D7-9045-E7705FE63917}"/>
    <cellStyle name="Normal 6 5 2 4 2" xfId="33022" xr:uid="{E6D2659E-653B-4951-A537-9A913FD75BB1}"/>
    <cellStyle name="Normal 6 5 2 5" xfId="33023" xr:uid="{7BC6AA4D-D131-4E0C-96B9-8AB6FAB89ABA}"/>
    <cellStyle name="Normal 6 5 2 5 2" xfId="33024" xr:uid="{2FDAC252-4C78-4692-93C3-0A28B31F2363}"/>
    <cellStyle name="Normal 6 5 2 6" xfId="33025" xr:uid="{297A6943-8EE5-4E04-B818-4583A6726175}"/>
    <cellStyle name="Normal 6 5 3" xfId="33026" xr:uid="{901A3E00-49A5-4E79-9D28-FC4F4F1BEBB5}"/>
    <cellStyle name="Normal 6 5 3 2" xfId="33027" xr:uid="{2420CE21-0249-4043-B475-DD91732EC17B}"/>
    <cellStyle name="Normal 6 5 3 2 2" xfId="33028" xr:uid="{22301BF7-BE4B-4CF8-9626-D4744B3D8B66}"/>
    <cellStyle name="Normal 6 5 3 2 2 2" xfId="33029" xr:uid="{0109CA62-AB73-4B74-84E1-787150F4A7D1}"/>
    <cellStyle name="Normal 6 5 3 2 3" xfId="33030" xr:uid="{BE13DF17-E070-42F2-82C5-0E9D8BCCCB84}"/>
    <cellStyle name="Normal 6 5 3 2 3 2" xfId="33031" xr:uid="{CC6B6EC9-8140-4D2E-8369-D58A35EB3ECC}"/>
    <cellStyle name="Normal 6 5 3 2 4" xfId="33032" xr:uid="{BD2BD28B-BB5C-4F90-8AB8-3C4D23131E35}"/>
    <cellStyle name="Normal 6 5 3 3" xfId="33033" xr:uid="{2874D8DF-E1EF-41DB-88F7-39C419AB4CC7}"/>
    <cellStyle name="Normal 6 5 3 3 2" xfId="33034" xr:uid="{BFD6C6D3-8912-4117-B62B-AB8E4959C5A9}"/>
    <cellStyle name="Normal 6 5 3 4" xfId="33035" xr:uid="{09520668-2CFF-4EC9-B05A-59E3DC308A9F}"/>
    <cellStyle name="Normal 6 5 3 4 2" xfId="33036" xr:uid="{821D7C14-C9B4-4E26-8DBD-26686AC50F4C}"/>
    <cellStyle name="Normal 6 5 3 5" xfId="33037" xr:uid="{061101C8-279B-449E-BD4C-649313AD6A4A}"/>
    <cellStyle name="Normal 6 5 3 5 2" xfId="33038" xr:uid="{180B2D0B-CD88-4FC3-8334-8E3CC370AA4E}"/>
    <cellStyle name="Normal 6 5 3 6" xfId="33039" xr:uid="{75F79BA9-EFED-4C7E-AE70-237D4D3A655F}"/>
    <cellStyle name="Normal 6 5 4" xfId="33040" xr:uid="{D0874A45-80EB-4004-8B17-AABE1B4026A7}"/>
    <cellStyle name="Normal 6 5 4 2" xfId="33041" xr:uid="{60E084CA-458D-4CC0-9BB1-2DCA2F085C51}"/>
    <cellStyle name="Normal 6 5 4 2 2" xfId="33042" xr:uid="{C67A723C-8F71-4681-80FF-11C51A82C5FE}"/>
    <cellStyle name="Normal 6 5 4 3" xfId="33043" xr:uid="{802DECD7-C8DE-4ECD-9F6A-97251E5E0C7D}"/>
    <cellStyle name="Normal 6 5 4 3 2" xfId="33044" xr:uid="{2C736AF8-0E03-4FEC-AA07-001A9BE995C5}"/>
    <cellStyle name="Normal 6 5 4 4" xfId="33045" xr:uid="{60D107AC-ECDB-45C7-AB87-F2BBFFE72401}"/>
    <cellStyle name="Normal 6 5 5" xfId="33046" xr:uid="{E4B4A4A7-0AA0-41AE-BF97-22199BD06517}"/>
    <cellStyle name="Normal 6 5 5 2" xfId="33047" xr:uid="{B80D71E8-5C4C-47A8-A45E-B7FED01A177C}"/>
    <cellStyle name="Normal 6 5 6" xfId="33048" xr:uid="{C78DD415-F72B-4993-B18D-711C3A69C770}"/>
    <cellStyle name="Normal 6 5 6 2" xfId="33049" xr:uid="{2A61C926-DB56-414F-B43C-D79FD161D5A0}"/>
    <cellStyle name="Normal 6 5 7" xfId="33050" xr:uid="{91EC12F4-BFF5-4D58-A1CD-8833BFCE2F3C}"/>
    <cellStyle name="Normal 6 5 7 2" xfId="33051" xr:uid="{9B24FDF3-FF7A-4E3F-8AB8-C8CA9BDD06DC}"/>
    <cellStyle name="Normal 6 5 8" xfId="33052" xr:uid="{68D50D02-AB70-44F7-AB18-BFBC06B88A00}"/>
    <cellStyle name="Normal 6 5 8 2" xfId="33053" xr:uid="{3178D756-2B59-4C0F-9A86-0C5C2980BBCB}"/>
    <cellStyle name="Normal 6 5 9" xfId="33054" xr:uid="{A7FFA301-D71B-44E1-8D22-2046BB5D0C69}"/>
    <cellStyle name="Normal 6 6" xfId="33055" xr:uid="{B85B0EF0-F151-4C50-AF07-3770A0E0C095}"/>
    <cellStyle name="Normal 6 6 2" xfId="33056" xr:uid="{119FC854-915B-463D-A8FA-E040BAE1C049}"/>
    <cellStyle name="Normal 6 6 2 2" xfId="33057" xr:uid="{F5E1EFCF-9FC7-421F-9F3F-D22A86A730BB}"/>
    <cellStyle name="Normal 6 6 2 2 2" xfId="33058" xr:uid="{8FD9F651-B975-41A4-A369-B40BA647CEFD}"/>
    <cellStyle name="Normal 6 6 2 3" xfId="33059" xr:uid="{4C9D6656-0BCE-426D-A731-12774B99C608}"/>
    <cellStyle name="Normal 6 6 2 3 2" xfId="33060" xr:uid="{6B01647C-D17D-4AE6-9C37-917B1BA5F0C5}"/>
    <cellStyle name="Normal 6 6 2 4" xfId="33061" xr:uid="{E2D364D0-E7D1-4482-A7F7-0A4AE04198DD}"/>
    <cellStyle name="Normal 6 6 3" xfId="33062" xr:uid="{84822C36-CB68-410E-BC77-1B4D13E133D9}"/>
    <cellStyle name="Normal 6 6 3 2" xfId="33063" xr:uid="{4B3B787C-A796-4447-A8D6-968A9A6E1C80}"/>
    <cellStyle name="Normal 6 6 4" xfId="33064" xr:uid="{2CF3C49B-5E71-4F66-A13E-F34923498337}"/>
    <cellStyle name="Normal 6 6 4 2" xfId="33065" xr:uid="{45D83BCF-F3BA-4B59-81FB-FB79E7C37BC1}"/>
    <cellStyle name="Normal 6 6 5" xfId="33066" xr:uid="{998C06AC-BCF0-4295-B588-AA8D7592D64B}"/>
    <cellStyle name="Normal 6 6 5 2" xfId="33067" xr:uid="{08868152-7297-4E2A-94C2-1BEA18A12EB5}"/>
    <cellStyle name="Normal 6 6 6" xfId="33068" xr:uid="{3069FD74-2D91-4022-B81A-83EFE00F981E}"/>
    <cellStyle name="Normal 6 6 6 2" xfId="33069" xr:uid="{73550604-A4A1-4F0D-9F6D-1CC561AE1B7C}"/>
    <cellStyle name="Normal 6 6 7" xfId="33070" xr:uid="{51D115BD-4E1E-4C5E-8539-AEC1D256BD18}"/>
    <cellStyle name="Normal 6 7" xfId="33071" xr:uid="{CCF348DC-FFE1-4855-BF6F-E7385DBA40E0}"/>
    <cellStyle name="Normal 6 7 2" xfId="33072" xr:uid="{56E449E1-3ADA-4E57-BC06-CC807D06ACF4}"/>
    <cellStyle name="Normal 6 7 2 2" xfId="33073" xr:uid="{D9D1FF6F-15BF-44BB-BCF2-D945A107BA35}"/>
    <cellStyle name="Normal 6 7 2 2 2" xfId="33074" xr:uid="{D52B82CA-7684-441A-9DBC-2C6B2E226B04}"/>
    <cellStyle name="Normal 6 7 2 3" xfId="33075" xr:uid="{B57AF5C4-8896-4A3A-B22F-C9D51ED4176A}"/>
    <cellStyle name="Normal 6 7 2 3 2" xfId="33076" xr:uid="{3EE1E39D-AC5B-4E3D-B51C-5D3EBBD4C0CB}"/>
    <cellStyle name="Normal 6 7 2 4" xfId="33077" xr:uid="{D3E877FB-B7BC-4581-9537-7228779212DA}"/>
    <cellStyle name="Normal 6 7 3" xfId="33078" xr:uid="{5E9152BB-0175-4555-A607-37744A3A6C83}"/>
    <cellStyle name="Normal 6 7 3 2" xfId="33079" xr:uid="{88727095-00BC-4E21-BAEC-EAA70B8A96EC}"/>
    <cellStyle name="Normal 6 7 4" xfId="33080" xr:uid="{D6DC7F69-90C7-46B9-B4C2-54FCA7CFF305}"/>
    <cellStyle name="Normal 6 7 4 2" xfId="33081" xr:uid="{07DC70C3-BD0C-4804-9CC6-1EB7A16CED3E}"/>
    <cellStyle name="Normal 6 7 5" xfId="33082" xr:uid="{6726F9A3-D7F5-4FDD-8072-7F7BE2186C8F}"/>
    <cellStyle name="Normal 6 7 5 2" xfId="33083" xr:uid="{54511D95-6348-441C-942C-3B9E6137F018}"/>
    <cellStyle name="Normal 6 7 6" xfId="33084" xr:uid="{87C80DA0-296D-4C84-B7D9-85D558DF8AB5}"/>
    <cellStyle name="Normal 6 7 6 2" xfId="33085" xr:uid="{08371521-0974-44CC-9ACC-141E6EC3EE20}"/>
    <cellStyle name="Normal 6 7 7" xfId="33086" xr:uid="{12B9E3BD-D0B0-4EB5-A838-04CA50FE7455}"/>
    <cellStyle name="Normal 6 8" xfId="33087" xr:uid="{098FB129-18FA-4EB9-B012-31FCB04FE55B}"/>
    <cellStyle name="Normal 6 8 2" xfId="33088" xr:uid="{E8BF3196-6ECF-484E-A162-EB21AFD5870E}"/>
    <cellStyle name="Normal 6 8 2 2" xfId="33089" xr:uid="{7D933B6C-0C1C-47DB-AE59-610C66547818}"/>
    <cellStyle name="Normal 6 8 3" xfId="33090" xr:uid="{188458EB-4CC8-4B5C-96E3-7DAE9E7D52D1}"/>
    <cellStyle name="Normal 6 8 3 2" xfId="33091" xr:uid="{F60325EF-EE8A-42CA-985A-BF7EF0916F62}"/>
    <cellStyle name="Normal 6 8 4" xfId="33092" xr:uid="{0DDC1993-F7DB-4C36-8C55-516BA30C63DB}"/>
    <cellStyle name="Normal 6 9" xfId="33093" xr:uid="{C4CAA3BC-4B32-46C6-A9A5-129F268EEE2B}"/>
    <cellStyle name="Normal 6 9 2" xfId="33094" xr:uid="{B1FC38BF-8610-42F2-A5EA-20E97269A6A3}"/>
    <cellStyle name="Normal 60" xfId="33095" xr:uid="{550332FD-4104-4B3B-ADB3-367201807DD4}"/>
    <cellStyle name="Normal 60 2" xfId="33096" xr:uid="{F668018C-A164-4750-B0DF-BCF24A0E4BD8}"/>
    <cellStyle name="Normal 60 2 2" xfId="33097" xr:uid="{0C54B1EA-B948-430D-89FD-88A4E2737633}"/>
    <cellStyle name="Normal 60 2 2 2" xfId="33098" xr:uid="{41BA5576-EEE0-4B13-8359-C452429A16EC}"/>
    <cellStyle name="Normal 60 2 2 3" xfId="33099" xr:uid="{B50DEC06-A74C-489B-A6EB-2DFD9C722AD7}"/>
    <cellStyle name="Normal 60 2 3" xfId="33100" xr:uid="{D7E77CDA-6D57-40D6-BFFB-5444FC52E141}"/>
    <cellStyle name="Normal 60 2 3 2" xfId="33101" xr:uid="{402786D7-62D0-4A4B-ACED-CE0D543E4CF7}"/>
    <cellStyle name="Normal 60 2 3 3" xfId="33102" xr:uid="{13A31FB6-7D93-49A0-BDC1-4E34890D408D}"/>
    <cellStyle name="Normal 60 3" xfId="33103" xr:uid="{04B5F107-814E-4D8C-B0BA-00B29A78D4EC}"/>
    <cellStyle name="Normal 60 3 2" xfId="33104" xr:uid="{77000441-EF75-4E40-B8D7-F97003EC10D4}"/>
    <cellStyle name="Normal 60 3 2 2" xfId="33105" xr:uid="{AC9CA3AB-9FFE-4613-8B30-69376335806F}"/>
    <cellStyle name="Normal 60 3 2 3" xfId="33106" xr:uid="{989F4F00-087E-4161-B934-FD56C030985A}"/>
    <cellStyle name="Normal 60 3 3" xfId="33107" xr:uid="{C5AB2537-76E8-498A-ABC8-2A3B06288297}"/>
    <cellStyle name="Normal 60 3 4" xfId="33108" xr:uid="{DAFE0291-3ED1-445C-B1D2-1F0F8690F644}"/>
    <cellStyle name="Normal 60 4" xfId="33109" xr:uid="{0F24B455-A839-421F-9531-ECBB7AA0FE21}"/>
    <cellStyle name="Normal 60 4 2" xfId="33110" xr:uid="{62EF3FD3-07A8-4C95-BF72-CFAAED2BB468}"/>
    <cellStyle name="Normal 60 4 3" xfId="33111" xr:uid="{8B30A7FD-B3EB-41B5-B36A-2E416644B825}"/>
    <cellStyle name="Normal 60 5" xfId="33112" xr:uid="{F30987F9-2926-4B79-8264-3F7B21E8B087}"/>
    <cellStyle name="Normal 60 5 2" xfId="33113" xr:uid="{F9DE1318-3EBE-41BB-864B-39C1D4EBF42F}"/>
    <cellStyle name="Normal 60 6" xfId="33114" xr:uid="{E816DB30-8FD7-4662-91ED-E02F08DEF48F}"/>
    <cellStyle name="Normal 60 6 2" xfId="33115" xr:uid="{9286010D-1F84-421D-8492-C6ADBEABB66C}"/>
    <cellStyle name="Normal 60 7" xfId="33116" xr:uid="{1F30B936-0AEA-4C69-A607-D30F56CAA133}"/>
    <cellStyle name="Normal 61" xfId="33117" xr:uid="{8DEB491D-4AC3-4284-958F-46A446F43C6A}"/>
    <cellStyle name="Normal 61 2" xfId="33118" xr:uid="{64BD56A1-4948-482C-9365-6E49E6EE02C1}"/>
    <cellStyle name="Normal 61 2 2" xfId="33119" xr:uid="{4621762A-C24E-40DB-B810-34572AD59413}"/>
    <cellStyle name="Normal 61 2 2 2" xfId="33120" xr:uid="{4D845970-AAE5-4601-9F62-EDE1B01CC070}"/>
    <cellStyle name="Normal 61 2 2 3" xfId="33121" xr:uid="{981135B1-46C0-4E2F-9704-C933F367EF3D}"/>
    <cellStyle name="Normal 61 2 3" xfId="33122" xr:uid="{6428DAF3-CF3F-47F1-AD14-19F16AB9E183}"/>
    <cellStyle name="Normal 61 2 3 2" xfId="33123" xr:uid="{E2A17B08-9432-4DD4-9DC3-661AE42B315F}"/>
    <cellStyle name="Normal 61 2 3 3" xfId="33124" xr:uid="{A9C1755E-2B8A-429C-BB2D-4FBEBC53DB1F}"/>
    <cellStyle name="Normal 61 3" xfId="33125" xr:uid="{DE1149AC-44D3-4FB8-95D2-99A8AE6EB6AC}"/>
    <cellStyle name="Normal 61 3 2" xfId="33126" xr:uid="{7027804C-AC41-4EF4-8246-E63E150B0921}"/>
    <cellStyle name="Normal 61 3 2 2" xfId="33127" xr:uid="{ED621474-9CEC-4771-8CB6-D04B4E487062}"/>
    <cellStyle name="Normal 61 3 2 3" xfId="33128" xr:uid="{FEA088B8-C96C-46A8-A168-448C390CA047}"/>
    <cellStyle name="Normal 61 3 3" xfId="33129" xr:uid="{C8B4C6B4-CB6A-4092-A42E-2941270B0CAB}"/>
    <cellStyle name="Normal 61 3 3 2" xfId="33130" xr:uid="{09B0986F-53C4-4B06-A466-9A1DF704EA31}"/>
    <cellStyle name="Normal 61 3 3 3" xfId="33131" xr:uid="{39C65AC9-03F8-4F83-84A8-27FF7B8B0E14}"/>
    <cellStyle name="Normal 61 4" xfId="33132" xr:uid="{6B8DD0F7-22BF-41D2-B20C-6E10B8766E6D}"/>
    <cellStyle name="Normal 61 4 2" xfId="33133" xr:uid="{4F389E1D-068C-483D-B2FF-ACA961AACAB7}"/>
    <cellStyle name="Normal 61 4 3" xfId="33134" xr:uid="{79D5A732-463D-4410-B8FA-8EB613618B2F}"/>
    <cellStyle name="Normal 61 5" xfId="33135" xr:uid="{0FAE1097-65B4-4000-BDA0-4743BB747A0C}"/>
    <cellStyle name="Normal 61 5 2" xfId="33136" xr:uid="{88233E53-3972-44E3-815A-46E65796EDF3}"/>
    <cellStyle name="Normal 61 6" xfId="33137" xr:uid="{D6A16025-0E7F-4D92-A16F-06E02E9FE7AB}"/>
    <cellStyle name="Normal 62" xfId="33138" xr:uid="{EEEB14D3-F8CE-451A-9C38-FD3887E88184}"/>
    <cellStyle name="Normal 62 2" xfId="33139" xr:uid="{FCF5E1D1-4E38-4BF4-8A74-0BCBF1133108}"/>
    <cellStyle name="Normal 62 2 2" xfId="33140" xr:uid="{57C35C25-B6A6-4A70-B8AF-6098BE8D1AB4}"/>
    <cellStyle name="Normal 62 2 2 2" xfId="33141" xr:uid="{D280B65E-4A38-4517-89DB-A96F95DAF0FF}"/>
    <cellStyle name="Normal 62 2 2 3" xfId="33142" xr:uid="{11C18422-CCD1-4BB7-ADD2-01F2162FE268}"/>
    <cellStyle name="Normal 62 2 3" xfId="33143" xr:uid="{EDA9A9EC-680D-4B91-B849-5A2CE522BC29}"/>
    <cellStyle name="Normal 62 2 3 2" xfId="33144" xr:uid="{24696367-10BF-4556-BF48-E80E9F63DA26}"/>
    <cellStyle name="Normal 62 2 3 3" xfId="33145" xr:uid="{BD6284E1-3835-42B8-B79B-11ED29CE7A9A}"/>
    <cellStyle name="Normal 62 3" xfId="33146" xr:uid="{2E664A37-FC72-4D75-994A-C2E2711096B9}"/>
    <cellStyle name="Normal 62 3 2" xfId="33147" xr:uid="{D5D3B0AB-1DD6-434D-9130-A3C37336926F}"/>
    <cellStyle name="Normal 62 3 2 2" xfId="33148" xr:uid="{250A3FA0-BD10-4B90-A893-130860181923}"/>
    <cellStyle name="Normal 62 3 2 3" xfId="33149" xr:uid="{C8C02F11-F546-4BCB-A3CE-FD6F1F22B8A8}"/>
    <cellStyle name="Normal 62 3 3" xfId="33150" xr:uid="{D02264A9-1404-4ED4-8178-E2754E1F0270}"/>
    <cellStyle name="Normal 62 3 4" xfId="33151" xr:uid="{2DE16BCA-6D5A-4CAF-A87A-4EA0762CD157}"/>
    <cellStyle name="Normal 62 4" xfId="33152" xr:uid="{2FD9C334-3B19-4E6A-971F-011C8C3CACAD}"/>
    <cellStyle name="Normal 62 4 2" xfId="33153" xr:uid="{69F50CDC-7415-47FF-8F39-E256D2FC7F65}"/>
    <cellStyle name="Normal 62 4 3" xfId="33154" xr:uid="{A822896F-D6D5-437C-86E7-6C8221608903}"/>
    <cellStyle name="Normal 62 5" xfId="33155" xr:uid="{31C06DE8-7B5C-49E2-8A6C-6262BCBCAE83}"/>
    <cellStyle name="Normal 62 5 2" xfId="33156" xr:uid="{AB20357D-54F4-47F8-8685-0885AC516850}"/>
    <cellStyle name="Normal 62 6" xfId="33157" xr:uid="{810E1FB3-27FA-4EC8-A15B-F5A895952589}"/>
    <cellStyle name="Normal 62 6 2" xfId="33158" xr:uid="{94DF85AC-6460-4899-9122-EE59EA96D86B}"/>
    <cellStyle name="Normal 62 6 3" xfId="33159" xr:uid="{97682D77-1DA3-479C-AD10-18DB18F74719}"/>
    <cellStyle name="Normal 62 7" xfId="33160" xr:uid="{22E4A0DF-A487-44FD-BC47-6B14BBAED941}"/>
    <cellStyle name="Normal 63" xfId="33161" xr:uid="{FE1A15A4-D1E1-45B0-A528-948BF60A2402}"/>
    <cellStyle name="Normal 63 2" xfId="33162" xr:uid="{7AB02237-09B7-4940-B862-1BF533B8F5DD}"/>
    <cellStyle name="Normal 63 3" xfId="33163" xr:uid="{84E6002E-9CFC-4CBB-B0F8-CBE9A80F35F3}"/>
    <cellStyle name="Normal 63 3 2" xfId="33164" xr:uid="{EF0D1953-CA6B-4319-A43A-1E447D71AFE1}"/>
    <cellStyle name="Normal 63 3 2 2" xfId="33165" xr:uid="{37360C62-69D6-4E4B-86F5-F5E4E9905AF6}"/>
    <cellStyle name="Normal 63 3 2 2 2" xfId="33166" xr:uid="{143796C6-1C95-4E82-BAB0-28DC91141B4E}"/>
    <cellStyle name="Normal 63 3 2 2 3" xfId="33167" xr:uid="{825C8299-15AC-4079-AA3B-E4C379596CBF}"/>
    <cellStyle name="Normal 63 3 2 3" xfId="33168" xr:uid="{3E76AEA4-B240-44F9-8D4B-373EE9B0E636}"/>
    <cellStyle name="Normal 63 3 3" xfId="33169" xr:uid="{6DFEF9B2-B2B4-4B86-A810-8254294678BE}"/>
    <cellStyle name="Normal 63 4" xfId="33170" xr:uid="{16B0FE25-D719-4011-8FB9-88D54830035A}"/>
    <cellStyle name="Normal 63 4 2" xfId="33171" xr:uid="{9E6AEECF-6440-48D8-AB8E-793CF8EA436E}"/>
    <cellStyle name="Normal 63 4 3" xfId="33172" xr:uid="{4CA0F323-CC8B-4FC4-ACBD-561C6CC18534}"/>
    <cellStyle name="Normal 63 5" xfId="33173" xr:uid="{A51E4615-938B-4F06-A742-472F9ABFE91F}"/>
    <cellStyle name="Normal 63 6" xfId="33174" xr:uid="{BAFDD02D-60E0-4F22-92AF-FEE4839DA7C1}"/>
    <cellStyle name="Normal 64" xfId="33175" xr:uid="{8BDE8E03-18C3-4684-AA0C-E241CF4E972B}"/>
    <cellStyle name="Normal 64 2" xfId="33176" xr:uid="{D645B9FF-F597-48FA-B8DA-8DF888BA8DE6}"/>
    <cellStyle name="Normal 64 2 2" xfId="33177" xr:uid="{E4E327ED-29C8-4350-AC1A-92662E268E98}"/>
    <cellStyle name="Normal 64 2 2 2" xfId="33178" xr:uid="{8EA366BB-9931-4620-88B3-DBA824751A14}"/>
    <cellStyle name="Normal 64 2 2 3" xfId="33179" xr:uid="{D7714D73-AA45-4D54-BA0B-CDCA9739F997}"/>
    <cellStyle name="Normal 64 2 3" xfId="33180" xr:uid="{28451B2B-CAD6-4ED5-B713-58768F48C7C6}"/>
    <cellStyle name="Normal 64 2 4" xfId="33181" xr:uid="{D3A9F054-5169-43D8-BB1B-1820DE9F5CBA}"/>
    <cellStyle name="Normal 64 3" xfId="33182" xr:uid="{F1D23822-1B89-4810-AD38-895858F288E1}"/>
    <cellStyle name="Normal 64 3 2" xfId="33183" xr:uid="{09188A47-EADF-4C1B-93D6-675E338D50ED}"/>
    <cellStyle name="Normal 64 3 2 2" xfId="33184" xr:uid="{EBB82FBC-5366-43F4-83C4-3E1C6005626C}"/>
    <cellStyle name="Normal 64 3 2 3" xfId="33185" xr:uid="{6C1BE70A-9B70-411E-955E-76C7CB1067A0}"/>
    <cellStyle name="Normal 64 3 3" xfId="33186" xr:uid="{9D714346-A387-47A4-A66E-A3DC4268CD68}"/>
    <cellStyle name="Normal 64 3 4" xfId="33187" xr:uid="{58CD3AB5-345B-47AD-8E29-05B85FA9C9BE}"/>
    <cellStyle name="Normal 64 4" xfId="33188" xr:uid="{3BE55A29-486A-4D6A-9CF7-86F4D479DC3D}"/>
    <cellStyle name="Normal 64 4 2" xfId="33189" xr:uid="{175A25E5-4AF8-49F8-9949-A5C899CFDA5A}"/>
    <cellStyle name="Normal 64 4 3" xfId="33190" xr:uid="{31B48556-8706-4E46-9AF4-9C22ACF5D86B}"/>
    <cellStyle name="Normal 64 5" xfId="33191" xr:uid="{E4F99151-DC30-44E6-B825-CC94B67FD016}"/>
    <cellStyle name="Normal 64 5 2" xfId="33192" xr:uid="{892E633D-AEC3-4616-9872-F16C92D4EA33}"/>
    <cellStyle name="Normal 64 5 3" xfId="33193" xr:uid="{BA94642F-AFF8-41BF-B2E0-22D994D1676C}"/>
    <cellStyle name="Normal 64 6" xfId="33194" xr:uid="{DBC603F9-5BEC-4F99-B29E-EE99E91084F5}"/>
    <cellStyle name="Normal 64 6 2" xfId="33195" xr:uid="{9DE1EA7A-45DB-4A50-857A-5703949792AD}"/>
    <cellStyle name="Normal 64 6 3" xfId="33196" xr:uid="{87B2A21F-E073-4AE4-96DA-4D247BDFBF8C}"/>
    <cellStyle name="Normal 65" xfId="33197" xr:uid="{FD4D3BC5-68EF-4A93-B701-9A8DDA6040A0}"/>
    <cellStyle name="Normal 65 2" xfId="33198" xr:uid="{87958CF6-2203-4B15-A8B5-63A7F11F4459}"/>
    <cellStyle name="Normal 65 2 2" xfId="33199" xr:uid="{63435199-316C-449E-A913-65243F270D4C}"/>
    <cellStyle name="Normal 65 2 2 2" xfId="33200" xr:uid="{02106D6A-98F4-40E0-B61C-F171DC2AF0EA}"/>
    <cellStyle name="Normal 65 2 2 3" xfId="33201" xr:uid="{8BA4688C-0EE7-45F2-8B6A-92E5CD0B8D73}"/>
    <cellStyle name="Normal 65 2 3" xfId="33202" xr:uid="{4A12D854-3BE9-488D-B61B-F6C9F5EDB61F}"/>
    <cellStyle name="Normal 65 2 4" xfId="33203" xr:uid="{F5B1EE38-1FB4-40B5-B306-77670962D32C}"/>
    <cellStyle name="Normal 65 3" xfId="33204" xr:uid="{DD6B2643-0AF3-4DD3-A94A-9EBD5C7C5DBB}"/>
    <cellStyle name="Normal 65 3 2" xfId="33205" xr:uid="{BFBB3886-8E1C-423E-9620-46C4F056D36F}"/>
    <cellStyle name="Normal 65 3 2 2" xfId="33206" xr:uid="{3CFD5A08-B52D-4608-92F2-072C824C5059}"/>
    <cellStyle name="Normal 65 3 2 3" xfId="33207" xr:uid="{E9ED3CE6-C76C-4FE2-B577-F1B382406FD5}"/>
    <cellStyle name="Normal 65 3 3" xfId="33208" xr:uid="{6D3C8273-28C8-408C-B0D2-594807090775}"/>
    <cellStyle name="Normal 65 3 4" xfId="33209" xr:uid="{10F8A0D2-ECD7-46C2-B440-0069068439AE}"/>
    <cellStyle name="Normal 65 4" xfId="33210" xr:uid="{ADE1DA3D-66EA-4D18-95D2-A8C98A92F92B}"/>
    <cellStyle name="Normal 65 4 2" xfId="33211" xr:uid="{1F9E5918-6D22-4196-A295-5992BFFF5D23}"/>
    <cellStyle name="Normal 65 4 3" xfId="33212" xr:uid="{283EA816-2305-4360-A56A-3A872EADF814}"/>
    <cellStyle name="Normal 65 5" xfId="33213" xr:uid="{0C9B2495-FBE8-4C6B-90E2-2BA9D716F531}"/>
    <cellStyle name="Normal 65 5 2" xfId="33214" xr:uid="{EC5008A7-9061-4F8B-B9E8-42D5287E0F1C}"/>
    <cellStyle name="Normal 65 5 3" xfId="33215" xr:uid="{280DE8AC-6D91-45FB-B9D3-009E5D87A8A3}"/>
    <cellStyle name="Normal 65 6" xfId="33216" xr:uid="{96CA5D84-373A-49F3-8653-2917C47B3F59}"/>
    <cellStyle name="Normal 65 6 2" xfId="33217" xr:uid="{A8BD7086-10F6-464D-8024-01DAEC40402F}"/>
    <cellStyle name="Normal 65 6 3" xfId="33218" xr:uid="{FBBAE1F0-A88B-4300-93FB-FB2461A26580}"/>
    <cellStyle name="Normal 66" xfId="33219" xr:uid="{E7E8D6CB-541C-4B64-AC36-2B8ADDCE1336}"/>
    <cellStyle name="Normal 66 2" xfId="33220" xr:uid="{EA464FD0-D072-4E8D-97F3-CAA6FA34631A}"/>
    <cellStyle name="Normal 66 2 2" xfId="33221" xr:uid="{AE41A720-643A-4CCB-AF4D-A804A7BC3DE2}"/>
    <cellStyle name="Normal 66 2 2 2" xfId="33222" xr:uid="{3B457B3D-99B7-4666-9CE2-BD14BDF0FD1C}"/>
    <cellStyle name="Normal 66 2 2 3" xfId="33223" xr:uid="{53152BD2-22D1-4A20-95EE-89FB2933E200}"/>
    <cellStyle name="Normal 66 2 3" xfId="33224" xr:uid="{B7A2C009-9C02-4180-B58A-E74E54854E9D}"/>
    <cellStyle name="Normal 66 2 4" xfId="33225" xr:uid="{50C9BE71-EC78-4C30-9F07-E10F535564F0}"/>
    <cellStyle name="Normal 66 3" xfId="33226" xr:uid="{86D868E6-44CD-425B-A908-5B4D5346C7D6}"/>
    <cellStyle name="Normal 66 3 2" xfId="33227" xr:uid="{1E6DA0F6-889A-4E59-9C4E-DA01AEA2FD8B}"/>
    <cellStyle name="Normal 66 3 2 2" xfId="33228" xr:uid="{763840DE-86C2-4E8B-91FF-4313D55723F0}"/>
    <cellStyle name="Normal 66 3 2 3" xfId="33229" xr:uid="{7A0ED024-6494-4D41-98BC-322138178338}"/>
    <cellStyle name="Normal 66 3 3" xfId="33230" xr:uid="{410DF9D3-F417-4F0B-A0BA-994C0049990C}"/>
    <cellStyle name="Normal 66 3 4" xfId="33231" xr:uid="{D79F6E5A-D529-4760-A05B-535D10239E75}"/>
    <cellStyle name="Normal 66 4" xfId="33232" xr:uid="{0818D161-BD64-4ABF-AA9C-603F34F055BD}"/>
    <cellStyle name="Normal 66 4 2" xfId="33233" xr:uid="{BED4E526-E996-4A2D-A353-DB190F849AA9}"/>
    <cellStyle name="Normal 66 4 3" xfId="33234" xr:uid="{A7BD206D-272E-49B3-AC1C-8FFCF55943E6}"/>
    <cellStyle name="Normal 66 5" xfId="33235" xr:uid="{B48BF923-B10D-47B2-98EA-A4291621D046}"/>
    <cellStyle name="Normal 66 5 2" xfId="33236" xr:uid="{69617881-3BA4-4AA0-89AF-B6B9FC4E020C}"/>
    <cellStyle name="Normal 66 6" xfId="33237" xr:uid="{C7F11ECB-0162-48DB-BEE7-3CCBAD47CCF8}"/>
    <cellStyle name="Normal 66 6 2" xfId="33238" xr:uid="{B67C91C3-EF0F-43BE-BB59-73F71182B76D}"/>
    <cellStyle name="Normal 66 6 3" xfId="33239" xr:uid="{F912225E-E5EF-4535-B717-A9544E9A2A05}"/>
    <cellStyle name="Normal 66 7" xfId="33240" xr:uid="{EE7B0F06-BAC3-49E8-936F-9A2AE3C1F278}"/>
    <cellStyle name="Normal 67" xfId="33241" xr:uid="{D4B15A9D-3576-4F21-99C0-9104D73870E4}"/>
    <cellStyle name="Normal 67 2" xfId="33242" xr:uid="{E11FDAAF-2338-465A-BFE9-1690EF97FB50}"/>
    <cellStyle name="Normal 67 2 2" xfId="33243" xr:uid="{9BC1BE53-D000-4576-951B-777440048CD1}"/>
    <cellStyle name="Normal 67 2 2 2" xfId="33244" xr:uid="{0B4A152D-F65B-4B3A-8001-2FAE5B675867}"/>
    <cellStyle name="Normal 67 2 2 3" xfId="33245" xr:uid="{78321337-F236-4D46-B21B-1F5AD7F8DEE4}"/>
    <cellStyle name="Normal 67 2 3" xfId="33246" xr:uid="{5FFD1F9F-AE15-4A3B-9594-FF3F3C54BB20}"/>
    <cellStyle name="Normal 67 2 4" xfId="33247" xr:uid="{CC976B2C-1446-462E-A8EE-42A7B578CDA5}"/>
    <cellStyle name="Normal 67 3" xfId="33248" xr:uid="{15AA3F3F-8FD7-402C-9F7E-E5EAE675452C}"/>
    <cellStyle name="Normal 67 3 2" xfId="33249" xr:uid="{2808B1D0-139D-4177-A0A1-5BA744CAB6F2}"/>
    <cellStyle name="Normal 67 3 2 2" xfId="33250" xr:uid="{898D5DCF-4DA0-415B-AEE5-C8DC7324EF13}"/>
    <cellStyle name="Normal 67 3 2 3" xfId="33251" xr:uid="{F22AD4D4-CE69-4B2C-9512-7C33E0FDF6F0}"/>
    <cellStyle name="Normal 67 3 3" xfId="33252" xr:uid="{00A234BF-D159-4E1C-9413-195C818EF827}"/>
    <cellStyle name="Normal 67 3 4" xfId="33253" xr:uid="{641849A6-BB7D-4803-B451-BBD2B33C80DF}"/>
    <cellStyle name="Normal 67 4" xfId="33254" xr:uid="{A3F6C453-E5F9-4411-ABE8-B7305F95300C}"/>
    <cellStyle name="Normal 67 4 2" xfId="33255" xr:uid="{A3C15EA9-47CC-4C39-B478-2678DA3FE140}"/>
    <cellStyle name="Normal 67 4 3" xfId="33256" xr:uid="{6A06A023-0E70-4DF7-A25A-7FFD68576044}"/>
    <cellStyle name="Normal 67 5" xfId="33257" xr:uid="{5F6A59CE-6211-427C-BB67-56BF6299AF2A}"/>
    <cellStyle name="Normal 67 5 2" xfId="33258" xr:uid="{9211128E-2E08-40E2-82C1-D902A4209A6E}"/>
    <cellStyle name="Normal 67 6" xfId="33259" xr:uid="{3DBA665E-D749-4D7C-B837-9E9393D7C0BE}"/>
    <cellStyle name="Normal 67 6 2" xfId="33260" xr:uid="{59D13FE9-8A0A-4344-B7AC-05F3AE44FA47}"/>
    <cellStyle name="Normal 67 6 3" xfId="33261" xr:uid="{098CDDC6-B680-4759-B8E4-59F6AC96FF5E}"/>
    <cellStyle name="Normal 67 7" xfId="33262" xr:uid="{6B2294E9-4BB0-4147-ADB8-4201F69532DB}"/>
    <cellStyle name="Normal 68" xfId="33263" xr:uid="{BFBC2FD9-7DF9-4F98-84A9-D9C0C58CD411}"/>
    <cellStyle name="Normal 68 2" xfId="33264" xr:uid="{FCCD1B8B-06F0-44DC-84BE-2BEAADF53348}"/>
    <cellStyle name="Normal 68 2 2" xfId="33265" xr:uid="{A146AEB0-84F8-41BA-B412-877042A65332}"/>
    <cellStyle name="Normal 68 2 2 2" xfId="33266" xr:uid="{D3172A81-7BC4-4760-9276-A1D8A839AEE5}"/>
    <cellStyle name="Normal 68 2 2 3" xfId="33267" xr:uid="{AB027D18-A8AE-464A-8058-4D0B162C09CB}"/>
    <cellStyle name="Normal 68 2 3" xfId="33268" xr:uid="{99C04352-8BD6-4B55-95C7-480086659031}"/>
    <cellStyle name="Normal 68 2 4" xfId="33269" xr:uid="{2BFFA77C-3802-424A-84F9-E9FB7301B1CF}"/>
    <cellStyle name="Normal 68 3" xfId="33270" xr:uid="{B4934B67-9652-4E3F-9B01-D42EF352CD7F}"/>
    <cellStyle name="Normal 68 3 2" xfId="33271" xr:uid="{B93233CA-15D5-47C9-87D2-A7CE29B3E92C}"/>
    <cellStyle name="Normal 68 3 2 2" xfId="33272" xr:uid="{FD04A74F-3BF7-4AAB-89F1-82ABC7F531F1}"/>
    <cellStyle name="Normal 68 3 2 3" xfId="33273" xr:uid="{A55F86AE-725D-42D6-9F37-4A9A89056ACF}"/>
    <cellStyle name="Normal 68 3 3" xfId="33274" xr:uid="{E5B26BD5-D2C8-4E3D-82D0-02CB1DFF899D}"/>
    <cellStyle name="Normal 68 3 4" xfId="33275" xr:uid="{1C0ADA44-7312-45B1-8E3F-431CFAE923BE}"/>
    <cellStyle name="Normal 68 4" xfId="33276" xr:uid="{18954D05-4C4B-48DC-98A5-4AF46CF432DE}"/>
    <cellStyle name="Normal 68 4 2" xfId="33277" xr:uid="{55685287-66C4-4C83-B9E4-849C70414C76}"/>
    <cellStyle name="Normal 68 4 3" xfId="33278" xr:uid="{CA1AAAD8-82BA-4299-8B4D-94D9C9202654}"/>
    <cellStyle name="Normal 68 5" xfId="33279" xr:uid="{27EFB10A-9672-4AAB-B1EF-AA9EDA520A36}"/>
    <cellStyle name="Normal 68 5 2" xfId="33280" xr:uid="{B9A019BF-4471-439E-86B1-A9E742AD8A67}"/>
    <cellStyle name="Normal 68 6" xfId="33281" xr:uid="{1A37E52E-948E-44A7-ABA5-BA1771FABAC8}"/>
    <cellStyle name="Normal 68 6 2" xfId="33282" xr:uid="{76B880B5-1C69-4D65-AC52-1E162AFE6018}"/>
    <cellStyle name="Normal 68 6 3" xfId="33283" xr:uid="{17A759D1-342B-494C-990B-200769A27E1C}"/>
    <cellStyle name="Normal 68 7" xfId="33284" xr:uid="{C2752E67-FC78-4C31-9283-8BBE42C51932}"/>
    <cellStyle name="Normal 69" xfId="33285" xr:uid="{522D9833-4429-4B9E-8474-929725C259E2}"/>
    <cellStyle name="Normal 69 2" xfId="33286" xr:uid="{E2B2948D-BB74-4619-81B0-2730CD90AE5A}"/>
    <cellStyle name="Normal 69 2 2" xfId="33287" xr:uid="{D4D22BC3-48D7-499E-AC36-CF76B8EA08F4}"/>
    <cellStyle name="Normal 69 2 2 2" xfId="33288" xr:uid="{AE322783-E161-4326-A509-7C8F3D3F3973}"/>
    <cellStyle name="Normal 69 2 2 3" xfId="33289" xr:uid="{B2B33F9B-4BB2-438B-9DFA-6F3C01568632}"/>
    <cellStyle name="Normal 69 2 3" xfId="33290" xr:uid="{7ACF52E7-79BC-42FF-B9FE-0536DDA87CCF}"/>
    <cellStyle name="Normal 69 2 4" xfId="33291" xr:uid="{40AD5E82-5E91-4114-9550-9E8FD9FFAAC8}"/>
    <cellStyle name="Normal 69 3" xfId="33292" xr:uid="{A097B265-6092-4EAB-8F8C-0448161E85ED}"/>
    <cellStyle name="Normal 69 3 2" xfId="33293" xr:uid="{C38BA122-A0A5-4481-B6C6-8C758FFF7480}"/>
    <cellStyle name="Normal 69 3 2 2" xfId="33294" xr:uid="{2DC30141-1628-47B4-AB47-3176F4590B03}"/>
    <cellStyle name="Normal 69 3 2 3" xfId="33295" xr:uid="{5FCE8B08-0742-4C8B-BF0B-A8F0418141B1}"/>
    <cellStyle name="Normal 69 3 3" xfId="33296" xr:uid="{564488AD-55CB-45FF-9C9E-5BFB41605454}"/>
    <cellStyle name="Normal 69 3 4" xfId="33297" xr:uid="{C00711A9-B13D-4598-B4DC-66A5015C3465}"/>
    <cellStyle name="Normal 69 4" xfId="33298" xr:uid="{E33DAAC4-E8FF-4167-91B4-A800DF654651}"/>
    <cellStyle name="Normal 69 4 2" xfId="33299" xr:uid="{AE60567A-DADB-4074-8BBC-5A2FDA616AC7}"/>
    <cellStyle name="Normal 69 4 3" xfId="33300" xr:uid="{0945CAB6-7C9D-4640-80A3-37379EEF6BA5}"/>
    <cellStyle name="Normal 69 5" xfId="33301" xr:uid="{19322FCF-F570-4578-A9CE-9C6E228FD003}"/>
    <cellStyle name="Normal 69 5 2" xfId="33302" xr:uid="{EC90303C-718A-43F7-9981-A6A36075BBDF}"/>
    <cellStyle name="Normal 69 6" xfId="33303" xr:uid="{90682078-E80F-4938-ADEA-22DD8F7F3AE0}"/>
    <cellStyle name="Normal 69 6 2" xfId="33304" xr:uid="{B0434DE5-A7BE-47EE-9626-142E19D8266C}"/>
    <cellStyle name="Normal 69 6 3" xfId="33305" xr:uid="{1BA68588-64DC-4B33-BB6B-7A5481C38F78}"/>
    <cellStyle name="Normal 69 7" xfId="33306" xr:uid="{85113733-9354-4DAA-BB30-D77C864FD1A5}"/>
    <cellStyle name="Normal 7" xfId="33307" xr:uid="{7631864F-9289-4A72-8AD6-2088A7C06E80}"/>
    <cellStyle name="Normal 7 10" xfId="33308" xr:uid="{F54F634E-572D-42AC-A047-2F03701470AF}"/>
    <cellStyle name="Normal 7 10 2" xfId="33309" xr:uid="{54D2E208-ECCB-4F6E-9AB9-196010843644}"/>
    <cellStyle name="Normal 7 11" xfId="33310" xr:uid="{D25AE2FE-AFFB-46F2-8336-616E04E48A29}"/>
    <cellStyle name="Normal 7 11 2" xfId="33311" xr:uid="{1F1EA21B-5DCF-4FC9-939A-3EC5F55C8C00}"/>
    <cellStyle name="Normal 7 12" xfId="33312" xr:uid="{606288A6-B3D5-4382-B8DE-44DE583D7B56}"/>
    <cellStyle name="Normal 7 13" xfId="33313" xr:uid="{43473C13-B7D9-4DB6-A07A-241080151780}"/>
    <cellStyle name="Normal 7 13 2" xfId="33314" xr:uid="{17AD52A8-E8DD-444C-A50C-D1DA9D0EC167}"/>
    <cellStyle name="Normal 7 14" xfId="33315" xr:uid="{A8A8196F-9F19-462A-8D6C-7AF58648FA8D}"/>
    <cellStyle name="Normal 7 14 2" xfId="33316" xr:uid="{B4F684CB-1989-4DDD-A5ED-A57D25C29512}"/>
    <cellStyle name="Normal 7 15" xfId="33317" xr:uid="{92CF9E89-D05A-48C6-B9B2-A34F6DB0B435}"/>
    <cellStyle name="Normal 7 16" xfId="33318" xr:uid="{6DBEBAC9-E213-4033-B104-27EC4225D452}"/>
    <cellStyle name="Normal 7 2" xfId="33319" xr:uid="{89713010-8B36-4300-9D2E-166C7A6782F7}"/>
    <cellStyle name="Normal 7 2 10" xfId="33320" xr:uid="{8F4BE895-0268-4D80-97E5-A9D3DDE8B5CE}"/>
    <cellStyle name="Normal 7 2 11" xfId="33321" xr:uid="{404FDF93-0B62-4C01-80D4-943C13396D55}"/>
    <cellStyle name="Normal 7 2 11 2" xfId="33322" xr:uid="{7629370A-524A-4749-A66B-432C9299A7F4}"/>
    <cellStyle name="Normal 7 2 12" xfId="33323" xr:uid="{219986A1-BE28-4F8C-B81C-7632CAF1BBDC}"/>
    <cellStyle name="Normal 7 2 2" xfId="33324" xr:uid="{EC0B61AF-29A5-4FA4-9428-2A6FD3FFC502}"/>
    <cellStyle name="Normal 7 2 2 10" xfId="33325" xr:uid="{B990D17B-F365-42FF-AD29-F5B724890E3F}"/>
    <cellStyle name="Normal 7 2 2 2" xfId="33326" xr:uid="{AA013798-7697-4F7F-898B-295BAA2526DF}"/>
    <cellStyle name="Normal 7 2 2 2 2" xfId="33327" xr:uid="{390EC83F-7001-4B48-99CC-5D0223F92E18}"/>
    <cellStyle name="Normal 7 2 2 2 2 2" xfId="33328" xr:uid="{07AE2E48-EAFB-47D5-A81B-444068276D1D}"/>
    <cellStyle name="Normal 7 2 2 2 2 2 2" xfId="33329" xr:uid="{5BAD541C-AACD-44E5-9F24-9A19BE7EC0D5}"/>
    <cellStyle name="Normal 7 2 2 2 2 3" xfId="33330" xr:uid="{9F77225A-D0A4-42BD-8277-AC81A3A9DFAC}"/>
    <cellStyle name="Normal 7 2 2 2 2 3 2" xfId="33331" xr:uid="{8DF37FFA-AA30-4B63-B830-B66ABC01ED52}"/>
    <cellStyle name="Normal 7 2 2 2 2 4" xfId="33332" xr:uid="{2CA9A94C-0EEE-4E4F-BB5A-EC58CD75917C}"/>
    <cellStyle name="Normal 7 2 2 2 3" xfId="33333" xr:uid="{6A66B551-D8F7-4C55-9F43-18F1BF660AD2}"/>
    <cellStyle name="Normal 7 2 2 2 3 2" xfId="33334" xr:uid="{A1EB55C1-9AA6-4D31-B8FB-6C082968A7BA}"/>
    <cellStyle name="Normal 7 2 2 2 4" xfId="33335" xr:uid="{2884FCED-784C-476C-AEFB-CFAF4A82E851}"/>
    <cellStyle name="Normal 7 2 2 2 4 2" xfId="33336" xr:uid="{65C98173-B597-42F5-AB4A-3B8689377167}"/>
    <cellStyle name="Normal 7 2 2 2 5" xfId="33337" xr:uid="{93181A08-47E9-488C-8A7E-EBB18B7E26DD}"/>
    <cellStyle name="Normal 7 2 2 2 5 2" xfId="33338" xr:uid="{B1E97E25-5FC1-4D0B-B0DA-401EEAA4F046}"/>
    <cellStyle name="Normal 7 2 2 2 6" xfId="33339" xr:uid="{CEB3E9DD-2E9D-4869-8A8A-1F6932200302}"/>
    <cellStyle name="Normal 7 2 2 2 7" xfId="33340" xr:uid="{A87BF220-29E2-4714-810C-C66626E74C0C}"/>
    <cellStyle name="Normal 7 2 2 2 7 2" xfId="33341" xr:uid="{B89E89FF-C415-4FA0-AFEE-375610CD0C8B}"/>
    <cellStyle name="Normal 7 2 2 3" xfId="33342" xr:uid="{4F945CEB-F7D9-42BB-A647-A795FB037E56}"/>
    <cellStyle name="Normal 7 2 2 3 2" xfId="33343" xr:uid="{521F78D5-D445-44C8-B6BB-4A3AE0660E39}"/>
    <cellStyle name="Normal 7 2 2 3 2 2" xfId="33344" xr:uid="{1F190BBD-731E-4B6E-8F5D-D12C79A1217D}"/>
    <cellStyle name="Normal 7 2 2 3 2 2 2" xfId="33345" xr:uid="{91BF3359-8F86-4EFF-A2AF-8BEDD0E95B44}"/>
    <cellStyle name="Normal 7 2 2 3 2 3" xfId="33346" xr:uid="{9CC6CD15-5FA9-4077-8B6C-C20045F983CB}"/>
    <cellStyle name="Normal 7 2 2 3 2 3 2" xfId="33347" xr:uid="{213C97B9-29B4-47A5-BD31-011F56C3FACF}"/>
    <cellStyle name="Normal 7 2 2 3 2 4" xfId="33348" xr:uid="{4B8E7E90-6302-4760-ADA1-A38F60318F3F}"/>
    <cellStyle name="Normal 7 2 2 3 3" xfId="33349" xr:uid="{9BD7995A-51A3-4F26-B1C7-6D5201373801}"/>
    <cellStyle name="Normal 7 2 2 3 3 2" xfId="33350" xr:uid="{9C0BF85F-81BD-4C48-BBAA-D1F3A16C5681}"/>
    <cellStyle name="Normal 7 2 2 3 4" xfId="33351" xr:uid="{2BD6325E-DE61-4DE1-8499-008A2B505D99}"/>
    <cellStyle name="Normal 7 2 2 3 4 2" xfId="33352" xr:uid="{D2F5A1E4-8FE1-4C51-BEC5-71B3465CA83D}"/>
    <cellStyle name="Normal 7 2 2 3 5" xfId="33353" xr:uid="{9186777D-168C-4A75-92BA-359CC1762C8F}"/>
    <cellStyle name="Normal 7 2 2 3 5 2" xfId="33354" xr:uid="{B3900020-7965-4DBC-A1ED-B928D0A10A75}"/>
    <cellStyle name="Normal 7 2 2 3 6" xfId="33355" xr:uid="{7BC6DA11-6875-4853-8855-BE59FDD9C0B6}"/>
    <cellStyle name="Normal 7 2 2 3 6 2" xfId="33356" xr:uid="{08AAB746-EB46-4521-8CD0-90079BAC0E49}"/>
    <cellStyle name="Normal 7 2 2 3 6 3" xfId="33357" xr:uid="{967E1B34-E4B1-4654-AAFF-61E4A9FE99DB}"/>
    <cellStyle name="Normal 7 2 2 3 7" xfId="33358" xr:uid="{13D96832-E2AB-48C2-AEFB-F73A1BE259F2}"/>
    <cellStyle name="Normal 7 2 2 3 7 2" xfId="33359" xr:uid="{B6626CD3-AD07-49FE-BD4A-29A45E89E96C}"/>
    <cellStyle name="Normal 7 2 2 3 8" xfId="33360" xr:uid="{69279D63-09E8-495C-B9E2-EA0181786A0B}"/>
    <cellStyle name="Normal 7 2 2 3 9" xfId="33361" xr:uid="{2F93DF95-7E81-46DD-BCB3-CD9639F3CDE9}"/>
    <cellStyle name="Normal 7 2 2 4" xfId="33362" xr:uid="{BEFC7068-02A0-49D0-8261-EED9CDDB9631}"/>
    <cellStyle name="Normal 7 2 2 4 2" xfId="33363" xr:uid="{1CDEF232-BAB6-424F-8B9E-CA75CF1BE828}"/>
    <cellStyle name="Normal 7 2 2 4 2 2" xfId="33364" xr:uid="{06E55E13-1A7F-422B-9C7E-A835F89B64F0}"/>
    <cellStyle name="Normal 7 2 2 4 3" xfId="33365" xr:uid="{C1369B3C-54CB-4297-AA06-C90038520E52}"/>
    <cellStyle name="Normal 7 2 2 4 3 2" xfId="33366" xr:uid="{5625C54E-7884-47E8-AE26-287506AE78EB}"/>
    <cellStyle name="Normal 7 2 2 4 4" xfId="33367" xr:uid="{A1E7D641-337A-4775-A832-FE3AF06E4538}"/>
    <cellStyle name="Normal 7 2 2 5" xfId="33368" xr:uid="{53DED318-349B-445F-81EF-0834D09A5BF1}"/>
    <cellStyle name="Normal 7 2 2 5 2" xfId="33369" xr:uid="{9874BA2C-6610-458E-9339-93C88EC6D48C}"/>
    <cellStyle name="Normal 7 2 2 6" xfId="33370" xr:uid="{AE415E56-FED0-416E-8E5C-65FF6855537A}"/>
    <cellStyle name="Normal 7 2 2 6 2" xfId="33371" xr:uid="{C8AEEFB3-D95A-4F8C-9D1C-3A3A61494CF3}"/>
    <cellStyle name="Normal 7 2 2 7" xfId="33372" xr:uid="{5719D568-76F7-4914-9281-CAB14E490522}"/>
    <cellStyle name="Normal 7 2 2 7 2" xfId="33373" xr:uid="{52A93D98-CC81-49BF-BFAC-EDADE451CFE2}"/>
    <cellStyle name="Normal 7 2 2 8" xfId="33374" xr:uid="{5487771F-6660-46A9-AEB0-25B9CB770F34}"/>
    <cellStyle name="Normal 7 2 2 8 2" xfId="33375" xr:uid="{DA507F50-7CA2-4D64-B4ED-A1EBE9E51F68}"/>
    <cellStyle name="Normal 7 2 2 8 3" xfId="33376" xr:uid="{A71A2D5A-89AB-497A-8EF1-A79E037C8A7D}"/>
    <cellStyle name="Normal 7 2 2 9" xfId="33377" xr:uid="{90281B90-5490-4066-9F0D-88AA904702D4}"/>
    <cellStyle name="Normal 7 2 2 9 2" xfId="33378" xr:uid="{E281F78B-A383-4650-B145-34844B4510D5}"/>
    <cellStyle name="Normal 7 2 3" xfId="33379" xr:uid="{96588431-A083-4233-AEE2-323CE51E286E}"/>
    <cellStyle name="Normal 7 2 3 2" xfId="33380" xr:uid="{364008E7-08FC-428A-A86B-3142F55083EE}"/>
    <cellStyle name="Normal 7 2 3 2 2" xfId="33381" xr:uid="{21695A79-572C-4B0B-9D00-6956FBC81FAC}"/>
    <cellStyle name="Normal 7 2 3 2 2 2" xfId="33382" xr:uid="{65AB6290-02DB-40F6-9A4B-A3C5B24231EB}"/>
    <cellStyle name="Normal 7 2 3 2 2 2 2" xfId="33383" xr:uid="{9F0A3E6E-B8C4-4FD0-BC53-40C948110C61}"/>
    <cellStyle name="Normal 7 2 3 2 2 3" xfId="33384" xr:uid="{0581E217-F5CE-4767-83B0-56A20874E731}"/>
    <cellStyle name="Normal 7 2 3 2 2 3 2" xfId="33385" xr:uid="{71CEE70A-0C7D-468A-BEC8-1DFA6637FCA7}"/>
    <cellStyle name="Normal 7 2 3 2 2 4" xfId="33386" xr:uid="{8DD39338-9A87-4EBA-B091-7902BD09394F}"/>
    <cellStyle name="Normal 7 2 3 2 3" xfId="33387" xr:uid="{7BF73F67-92F1-495F-AB91-CF91A9BF2E1F}"/>
    <cellStyle name="Normal 7 2 3 2 3 2" xfId="33388" xr:uid="{13277237-F858-4A39-910A-8F8BB019233B}"/>
    <cellStyle name="Normal 7 2 3 2 4" xfId="33389" xr:uid="{81ACB86F-9222-4E54-9DEB-4E117655DDC4}"/>
    <cellStyle name="Normal 7 2 3 2 4 2" xfId="33390" xr:uid="{E5A03033-895E-405B-86EC-95F12C0D50E2}"/>
    <cellStyle name="Normal 7 2 3 2 5" xfId="33391" xr:uid="{3571C7F8-8A9E-4414-8ADC-CE01BE2A1B10}"/>
    <cellStyle name="Normal 7 2 3 2 5 2" xfId="33392" xr:uid="{199317CA-2C45-4E4C-A47B-097DA998F29C}"/>
    <cellStyle name="Normal 7 2 3 2 6" xfId="33393" xr:uid="{6A8FFF6D-953C-4E55-9685-0CE3A22A9B91}"/>
    <cellStyle name="Normal 7 2 3 3" xfId="33394" xr:uid="{4852B574-7C28-430E-9FF6-A2B2AC614D31}"/>
    <cellStyle name="Normal 7 2 3 3 2" xfId="33395" xr:uid="{18C9BD4E-067F-4F16-8E7B-6DDA559A6065}"/>
    <cellStyle name="Normal 7 2 3 3 2 2" xfId="33396" xr:uid="{BAA61B39-A8ED-45A1-95E7-377C8CFE536B}"/>
    <cellStyle name="Normal 7 2 3 3 2 2 2" xfId="33397" xr:uid="{91853E13-C5E0-494F-84B8-FD6C023196C5}"/>
    <cellStyle name="Normal 7 2 3 3 2 3" xfId="33398" xr:uid="{3D517406-6CF0-4AA2-9886-9209C321C1C5}"/>
    <cellStyle name="Normal 7 2 3 3 2 3 2" xfId="33399" xr:uid="{B81F11E5-53D5-4B08-8A0A-93C8117C3098}"/>
    <cellStyle name="Normal 7 2 3 3 2 4" xfId="33400" xr:uid="{3106C536-D548-4430-BD09-393D82C124B0}"/>
    <cellStyle name="Normal 7 2 3 3 3" xfId="33401" xr:uid="{E2963B09-CB06-4206-BDE9-FC7352E57854}"/>
    <cellStyle name="Normal 7 2 3 3 3 2" xfId="33402" xr:uid="{BFF679C5-F04E-40DE-B3A3-481ECB7A5A8A}"/>
    <cellStyle name="Normal 7 2 3 3 4" xfId="33403" xr:uid="{7B8E78DA-ECAA-4675-8952-10254A24B972}"/>
    <cellStyle name="Normal 7 2 3 3 4 2" xfId="33404" xr:uid="{B9DB7C77-F802-4E15-9401-728B484F7841}"/>
    <cellStyle name="Normal 7 2 3 3 5" xfId="33405" xr:uid="{A3054266-801C-4A3D-87F3-51265A1A3368}"/>
    <cellStyle name="Normal 7 2 3 3 5 2" xfId="33406" xr:uid="{8F17F011-25DC-41CB-ADBA-643EE2888C6D}"/>
    <cellStyle name="Normal 7 2 3 3 6" xfId="33407" xr:uid="{0E8228CC-B8EA-43FA-B0B7-B11B38E06877}"/>
    <cellStyle name="Normal 7 2 3 4" xfId="33408" xr:uid="{DE8371A3-3753-4985-9726-08B99D14DBF4}"/>
    <cellStyle name="Normal 7 2 3 4 2" xfId="33409" xr:uid="{3AC5A7AE-7EEC-44AD-BA00-2A7A995AEDDC}"/>
    <cellStyle name="Normal 7 2 3 4 2 2" xfId="33410" xr:uid="{9AA5640E-7C6F-4B66-B6F2-AA60C8499320}"/>
    <cellStyle name="Normal 7 2 3 4 3" xfId="33411" xr:uid="{0C96C00D-991F-4DD0-BA45-5A41B6588E97}"/>
    <cellStyle name="Normal 7 2 3 4 3 2" xfId="33412" xr:uid="{783B7605-E0AC-40FA-A5A0-AC8FB6141904}"/>
    <cellStyle name="Normal 7 2 3 4 4" xfId="33413" xr:uid="{97CFBAF9-3047-4391-BF09-D97E0F82FD96}"/>
    <cellStyle name="Normal 7 2 3 5" xfId="33414" xr:uid="{40D93E68-5F19-4D7B-BC54-1F651CCF7C51}"/>
    <cellStyle name="Normal 7 2 3 5 2" xfId="33415" xr:uid="{3FCE2F84-87FE-4CF1-A248-0810BCD835B7}"/>
    <cellStyle name="Normal 7 2 3 6" xfId="33416" xr:uid="{348DB2D7-C30D-4758-AE6A-EA0388827778}"/>
    <cellStyle name="Normal 7 2 3 6 2" xfId="33417" xr:uid="{79FDEAF5-ACA4-4310-AB45-F79C5D7BA7B2}"/>
    <cellStyle name="Normal 7 2 3 7" xfId="33418" xr:uid="{8162A884-ABF0-4C47-A25C-087757836C02}"/>
    <cellStyle name="Normal 7 2 3 7 2" xfId="33419" xr:uid="{3FCB9E30-EF6C-419F-A0C3-F4751D947EA4}"/>
    <cellStyle name="Normal 7 2 3 8" xfId="33420" xr:uid="{6544A2BF-ACC9-4EE5-BA54-1CF8EDE8BD38}"/>
    <cellStyle name="Normal 7 2 3 9" xfId="33421" xr:uid="{E3A0D17F-8441-42FA-98BF-809BCACA6F31}"/>
    <cellStyle name="Normal 7 2 3 9 2" xfId="33422" xr:uid="{C66373AF-A2C1-458B-A99E-4103D8FA390D}"/>
    <cellStyle name="Normal 7 2 4" xfId="33423" xr:uid="{F1576E72-81E4-47F3-9C30-EAE56735DCCD}"/>
    <cellStyle name="Normal 7 2 4 2" xfId="33424" xr:uid="{0E5D131D-10C4-4AF8-9097-FBA76DA99EC4}"/>
    <cellStyle name="Normal 7 2 4 2 2" xfId="33425" xr:uid="{852C98CC-4909-4BC6-9B33-B9E1CEF3399D}"/>
    <cellStyle name="Normal 7 2 4 2 2 2" xfId="33426" xr:uid="{83AEF9BD-C0F2-485A-8CB2-BCA87815E1EC}"/>
    <cellStyle name="Normal 7 2 4 2 3" xfId="33427" xr:uid="{6328F7BD-F645-41EE-B80F-8B538A173C66}"/>
    <cellStyle name="Normal 7 2 4 2 3 2" xfId="33428" xr:uid="{7878A163-B18A-4003-83DC-9B45BD1C03EE}"/>
    <cellStyle name="Normal 7 2 4 2 4" xfId="33429" xr:uid="{05EBB8CE-91CC-40AF-9A68-DBFFC9EE6372}"/>
    <cellStyle name="Normal 7 2 4 2 5" xfId="33430" xr:uid="{D838A2DA-7C6B-4D61-B5C6-DAD558ECEA3B}"/>
    <cellStyle name="Normal 7 2 4 2 5 2" xfId="33431" xr:uid="{13504A38-0B2D-49D1-9B6B-6209F7FA2FE2}"/>
    <cellStyle name="Normal 7 2 4 3" xfId="33432" xr:uid="{8346D438-0D31-4A52-A893-8A4CFC39A96A}"/>
    <cellStyle name="Normal 7 2 4 3 2" xfId="33433" xr:uid="{9606DEBC-AB53-4D0D-B337-97EB43BC10B6}"/>
    <cellStyle name="Normal 7 2 4 3 2 2" xfId="33434" xr:uid="{C4D90CD3-392C-498D-A931-2B6B411A2C4B}"/>
    <cellStyle name="Normal 7 2 4 3 2 3" xfId="33435" xr:uid="{589D285F-C22E-4090-B58C-56CC070068A7}"/>
    <cellStyle name="Normal 7 2 4 3 3" xfId="33436" xr:uid="{CBD26468-41A8-4BB7-B54B-64C8E8BF9FE4}"/>
    <cellStyle name="Normal 7 2 4 3 3 2" xfId="33437" xr:uid="{FBEF91C9-2E8C-44B9-9094-6289F54F9DFF}"/>
    <cellStyle name="Normal 7 2 4 3 4" xfId="33438" xr:uid="{02A18FF3-C155-48A1-B5B0-F5470B919D8B}"/>
    <cellStyle name="Normal 7 2 4 3 5" xfId="33439" xr:uid="{3116DC71-DA9D-4020-ADDE-8327342991D5}"/>
    <cellStyle name="Normal 7 2 4 4" xfId="33440" xr:uid="{EC11D91E-E4B0-46AB-B0F4-06C8BFBE167F}"/>
    <cellStyle name="Normal 7 2 4 4 2" xfId="33441" xr:uid="{8A5B9D01-98C8-481D-BD66-A4ABBE68D126}"/>
    <cellStyle name="Normal 7 2 4 5" xfId="33442" xr:uid="{FD96DD15-2C6E-488E-B68C-1D1F4B90CB4B}"/>
    <cellStyle name="Normal 7 2 4 5 2" xfId="33443" xr:uid="{0329AD9E-2500-4B0B-8BEF-026DE3B1B0E3}"/>
    <cellStyle name="Normal 7 2 4 6" xfId="33444" xr:uid="{08EB4178-9DE4-42BC-BFDE-1542CFC4DB61}"/>
    <cellStyle name="Normal 7 2 4 6 2" xfId="33445" xr:uid="{51150F89-AFB4-490B-9073-99F31D89BD1E}"/>
    <cellStyle name="Normal 7 2 4 6 3" xfId="33446" xr:uid="{177E08E1-8802-429C-B166-F673E53FE28D}"/>
    <cellStyle name="Normal 7 2 4 7" xfId="33447" xr:uid="{CEC7A0A8-CB14-4C5D-8027-8D8F7C6F41FE}"/>
    <cellStyle name="Normal 7 2 4 7 2" xfId="33448" xr:uid="{EF39AE26-1009-41E8-9583-4DCFB24D98C3}"/>
    <cellStyle name="Normal 7 2 4 8" xfId="33449" xr:uid="{B8B33C65-D31D-4CF3-9262-B70A14B49B53}"/>
    <cellStyle name="Normal 7 2 5" xfId="33450" xr:uid="{62FDBC31-EBD7-4388-B331-E59CD3F9254A}"/>
    <cellStyle name="Normal 7 2 5 2" xfId="33451" xr:uid="{B85FB34C-06AF-4F28-81C4-D9AC44B0ADA1}"/>
    <cellStyle name="Normal 7 2 5 2 2" xfId="33452" xr:uid="{176C1F75-C716-4D85-8F34-F7C900A6BFAA}"/>
    <cellStyle name="Normal 7 2 5 2 2 2" xfId="33453" xr:uid="{4BFB61B8-7F2B-4456-8C45-CA3CE09609CE}"/>
    <cellStyle name="Normal 7 2 5 2 3" xfId="33454" xr:uid="{022F3390-19B3-4964-8571-628180CDE7FB}"/>
    <cellStyle name="Normal 7 2 5 2 3 2" xfId="33455" xr:uid="{511CDD95-4C78-487D-996C-94728CF708E9}"/>
    <cellStyle name="Normal 7 2 5 2 4" xfId="33456" xr:uid="{31237803-902F-49FC-8B99-893248F6D937}"/>
    <cellStyle name="Normal 7 2 5 3" xfId="33457" xr:uid="{E3807C22-7BAA-44FE-9F15-43F2BBF533A3}"/>
    <cellStyle name="Normal 7 2 5 3 2" xfId="33458" xr:uid="{5600FF73-D7AA-4AC8-8171-F2704CC1EF24}"/>
    <cellStyle name="Normal 7 2 5 4" xfId="33459" xr:uid="{F72EC5B3-1C13-4E7B-86D6-D91A3E5829E8}"/>
    <cellStyle name="Normal 7 2 5 4 2" xfId="33460" xr:uid="{7ECF6532-07C3-423B-968B-4630040495B3}"/>
    <cellStyle name="Normal 7 2 5 5" xfId="33461" xr:uid="{EBFA1B2D-C969-4786-BD0C-8ED5429FC145}"/>
    <cellStyle name="Normal 7 2 5 5 2" xfId="33462" xr:uid="{B6A79CD4-5E19-45ED-9997-B4A4BE578603}"/>
    <cellStyle name="Normal 7 2 5 6" xfId="33463" xr:uid="{59FDFFB0-B219-4C21-808D-620DE09476E9}"/>
    <cellStyle name="Normal 7 2 6" xfId="33464" xr:uid="{86999688-C603-43CC-9A24-BF35708D3EC6}"/>
    <cellStyle name="Normal 7 2 6 2" xfId="33465" xr:uid="{17F2AC85-FB6A-4393-B090-CAF5EB3170D9}"/>
    <cellStyle name="Normal 7 2 6 2 2" xfId="33466" xr:uid="{3EF60F5D-5801-4C7D-92D1-B2EED2FF4BBC}"/>
    <cellStyle name="Normal 7 2 6 3" xfId="33467" xr:uid="{7995D68F-61BB-475B-AA7C-602CDCFE22C5}"/>
    <cellStyle name="Normal 7 2 6 3 2" xfId="33468" xr:uid="{EEA53D52-DB65-417E-B3A1-3D3D6E0CBF5D}"/>
    <cellStyle name="Normal 7 2 6 4" xfId="33469" xr:uid="{C4A79FF2-7F36-42F8-A1F3-D18C2F95A52F}"/>
    <cellStyle name="Normal 7 2 7" xfId="33470" xr:uid="{FB6F8747-EF5E-4D5E-908D-1C518DDCA59F}"/>
    <cellStyle name="Normal 7 2 7 2" xfId="33471" xr:uid="{3960A5F8-5948-4E59-920C-1831F08D8E38}"/>
    <cellStyle name="Normal 7 2 8" xfId="33472" xr:uid="{A70009D0-1CAE-4D35-877A-9904BA9A98A3}"/>
    <cellStyle name="Normal 7 2 8 2" xfId="33473" xr:uid="{A91DE1D8-0A75-48E9-87D6-CEBEDE5807A3}"/>
    <cellStyle name="Normal 7 2 9" xfId="33474" xr:uid="{18F33FA9-A9DB-4E91-BF16-2685FA2E3B1F}"/>
    <cellStyle name="Normal 7 2 9 2" xfId="33475" xr:uid="{CB77BBB8-BE1A-4369-B224-29B704682968}"/>
    <cellStyle name="Normal 7 3" xfId="33476" xr:uid="{B9D0FE95-5764-4242-86D4-1AB468B7CD77}"/>
    <cellStyle name="Normal 7 3 10" xfId="33477" xr:uid="{6E63F5B3-3CBC-408F-A342-F4E6CDB70801}"/>
    <cellStyle name="Normal 7 3 11" xfId="33478" xr:uid="{616D7D08-55EC-46E6-AD71-3950CC0B8028}"/>
    <cellStyle name="Normal 7 3 2" xfId="33479" xr:uid="{E345A925-43E8-49D3-8618-132EB55B20C5}"/>
    <cellStyle name="Normal 7 3 2 2" xfId="33480" xr:uid="{6B69DCB3-5366-4129-BE11-C42757A76B53}"/>
    <cellStyle name="Normal 7 3 2 2 2" xfId="33481" xr:uid="{6C035746-03EA-4352-88A6-72DB95CAE2E6}"/>
    <cellStyle name="Normal 7 3 2 2 2 2" xfId="33482" xr:uid="{687B01B6-F6B9-40B0-A23A-3C552CDE8A16}"/>
    <cellStyle name="Normal 7 3 2 2 3" xfId="33483" xr:uid="{E7DD5E05-E97E-4348-9FC1-40C11B2FF81D}"/>
    <cellStyle name="Normal 7 3 2 2 3 2" xfId="33484" xr:uid="{AD0FFD77-5A9A-413E-952C-4128AD71F3BD}"/>
    <cellStyle name="Normal 7 3 2 2 4" xfId="33485" xr:uid="{CE6793E3-7BA2-46A2-AC98-71D40B67D10E}"/>
    <cellStyle name="Normal 7 3 2 2 4 2" xfId="33486" xr:uid="{62E9DB88-E4D5-4091-BAAD-EA71DB916DD2}"/>
    <cellStyle name="Normal 7 3 2 2 5" xfId="33487" xr:uid="{A3D9589C-8347-44CF-9EE9-3F77F4BABF90}"/>
    <cellStyle name="Normal 7 3 2 2 5 2" xfId="33488" xr:uid="{5937BFA4-9509-4CE1-9BB6-B59713E71D23}"/>
    <cellStyle name="Normal 7 3 2 2 6" xfId="33489" xr:uid="{B421C616-AC51-4E7A-A4C2-2DCF627574B5}"/>
    <cellStyle name="Normal 7 3 2 3" xfId="33490" xr:uid="{124C1C2E-D2A7-4271-BE4E-FF7973081056}"/>
    <cellStyle name="Normal 7 3 2 3 2" xfId="33491" xr:uid="{0CC84094-2F1F-45B7-9BA9-3F3643D786F6}"/>
    <cellStyle name="Normal 7 3 2 4" xfId="33492" xr:uid="{3351711B-FB51-4DDE-A489-D3AEDA80F413}"/>
    <cellStyle name="Normal 7 3 2 4 2" xfId="33493" xr:uid="{CB9BDDB9-D700-446C-82F6-DDD2BFD6CA75}"/>
    <cellStyle name="Normal 7 3 2 5" xfId="33494" xr:uid="{93983BA1-9BB6-425C-A514-D5D944828E21}"/>
    <cellStyle name="Normal 7 3 2 5 2" xfId="33495" xr:uid="{BB16A39D-9AD9-4A83-AD8D-D650569713A1}"/>
    <cellStyle name="Normal 7 3 2 6" xfId="33496" xr:uid="{EB5D6247-C946-4FDF-B4D1-7642C7CDFA03}"/>
    <cellStyle name="Normal 7 3 2 6 2" xfId="33497" xr:uid="{00BBEF56-842E-409D-B806-8989262C452F}"/>
    <cellStyle name="Normal 7 3 2 7" xfId="33498" xr:uid="{C8DF7518-597A-4210-9FF7-3F7985824730}"/>
    <cellStyle name="Normal 7 3 2 7 2" xfId="33499" xr:uid="{D473B385-314B-4363-BA29-58F913049B5E}"/>
    <cellStyle name="Normal 7 3 2 8" xfId="33500" xr:uid="{75BEAFA4-BA7C-4995-B226-F404F48607C5}"/>
    <cellStyle name="Normal 7 3 3" xfId="33501" xr:uid="{020B0E3A-8090-4249-BE7D-A45BCA7D8762}"/>
    <cellStyle name="Normal 7 3 3 2" xfId="33502" xr:uid="{219CA8DC-AB3E-4E59-8211-11A41C9641CE}"/>
    <cellStyle name="Normal 7 3 3 2 2" xfId="33503" xr:uid="{0D265C03-709C-4E7C-9391-BAD154BDAC8D}"/>
    <cellStyle name="Normal 7 3 3 2 2 2" xfId="33504" xr:uid="{9AC344DA-7ABC-4DA1-8DBE-A83FA504E45A}"/>
    <cellStyle name="Normal 7 3 3 2 3" xfId="33505" xr:uid="{9B41E4FA-712C-4A0F-8AE7-FA14DF0770AF}"/>
    <cellStyle name="Normal 7 3 3 2 3 2" xfId="33506" xr:uid="{8C6EDCE5-D425-4180-B25F-A439ABC37F46}"/>
    <cellStyle name="Normal 7 3 3 2 4" xfId="33507" xr:uid="{C8376BB5-3CB8-4FC3-B728-ED1F6D3647AC}"/>
    <cellStyle name="Normal 7 3 3 3" xfId="33508" xr:uid="{8302DDE2-C3B4-4DE2-8F9B-B6DDD4C3E327}"/>
    <cellStyle name="Normal 7 3 3 3 2" xfId="33509" xr:uid="{20EE4AE4-2F62-47A4-A910-BBECF9EACD05}"/>
    <cellStyle name="Normal 7 3 3 4" xfId="33510" xr:uid="{4C721E59-73A2-4B80-B7CA-418EE8854927}"/>
    <cellStyle name="Normal 7 3 3 4 2" xfId="33511" xr:uid="{E706C203-0D97-4F00-A53B-97184690068A}"/>
    <cellStyle name="Normal 7 3 3 5" xfId="33512" xr:uid="{E5559BFB-63A8-44BB-9F4A-2066AA54B6FE}"/>
    <cellStyle name="Normal 7 3 3 5 2" xfId="33513" xr:uid="{E117EEDD-93D0-4461-B717-E02EA882FCF3}"/>
    <cellStyle name="Normal 7 3 3 6" xfId="33514" xr:uid="{88A11A5D-34A5-471F-8FF6-1108DA9ADBED}"/>
    <cellStyle name="Normal 7 3 3 6 2" xfId="33515" xr:uid="{AE4CA08D-58E2-4E5A-9EB4-F0713B789F85}"/>
    <cellStyle name="Normal 7 3 3 7" xfId="33516" xr:uid="{E5258090-B363-4BC0-BF4C-0088B820508D}"/>
    <cellStyle name="Normal 7 3 3 7 2" xfId="33517" xr:uid="{36352D51-8454-4C97-B854-3315F275760E}"/>
    <cellStyle name="Normal 7 3 3 8" xfId="33518" xr:uid="{28475075-9464-417D-8114-86D608BFE60A}"/>
    <cellStyle name="Normal 7 3 4" xfId="33519" xr:uid="{841D5BB1-5394-4B7B-99B8-CFC69FA34DF8}"/>
    <cellStyle name="Normal 7 3 4 2" xfId="33520" xr:uid="{484719BB-3835-43E6-8932-1E8E03DAF07A}"/>
    <cellStyle name="Normal 7 3 4 2 2" xfId="33521" xr:uid="{6CB90BF8-B2D7-4E43-85E8-97A70E6FF7FF}"/>
    <cellStyle name="Normal 7 3 4 3" xfId="33522" xr:uid="{53E51405-69ED-4011-BC54-D5D8F86ED64A}"/>
    <cellStyle name="Normal 7 3 4 3 2" xfId="33523" xr:uid="{432824A4-83C4-471C-8080-45A0A61B0874}"/>
    <cellStyle name="Normal 7 3 4 4" xfId="33524" xr:uid="{4829CC82-1EE5-48D8-AECE-4BDF01914C0C}"/>
    <cellStyle name="Normal 7 3 5" xfId="33525" xr:uid="{F89FFDF3-909A-4875-AC3F-ED4B28D462AC}"/>
    <cellStyle name="Normal 7 3 5 2" xfId="33526" xr:uid="{1C2CB2C1-D1AB-4CC8-A1A7-085F604EC510}"/>
    <cellStyle name="Normal 7 3 6" xfId="33527" xr:uid="{8330D71E-026C-4229-86F2-2029FB2C9721}"/>
    <cellStyle name="Normal 7 3 6 2" xfId="33528" xr:uid="{3CB688E3-6C04-4C70-B1A0-D727A7CBD8E3}"/>
    <cellStyle name="Normal 7 3 7" xfId="33529" xr:uid="{1B4392C3-DE89-4BFD-AA38-784220C6E136}"/>
    <cellStyle name="Normal 7 3 7 2" xfId="33530" xr:uid="{F2732703-C0F8-41CB-B203-7028CBA8AD9F}"/>
    <cellStyle name="Normal 7 3 8" xfId="33531" xr:uid="{4AFF1603-DB48-486A-8410-2F1A37A14700}"/>
    <cellStyle name="Normal 7 3 8 2" xfId="33532" xr:uid="{07C2F678-D4B2-4A02-838D-A15F20F5F635}"/>
    <cellStyle name="Normal 7 3 9" xfId="33533" xr:uid="{3908E50A-9A17-4CF0-8218-3F42B0E7CE57}"/>
    <cellStyle name="Normal 7 3 9 2" xfId="33534" xr:uid="{1906BF2F-F223-496D-91E4-11AB2CAFB52F}"/>
    <cellStyle name="Normal 7 4" xfId="33535" xr:uid="{5BC35BA1-1610-45F7-BB90-344AFBD3E5B2}"/>
    <cellStyle name="Normal 7 4 10" xfId="33536" xr:uid="{0575938B-3037-49ED-B442-D83A069BE78B}"/>
    <cellStyle name="Normal 7 4 11" xfId="33537" xr:uid="{D4949A56-A667-4F21-94CF-D9C0D939F4AA}"/>
    <cellStyle name="Normal 7 4 2" xfId="33538" xr:uid="{651F3102-3CE7-4FF7-A21E-2614702572C9}"/>
    <cellStyle name="Normal 7 4 2 2" xfId="33539" xr:uid="{4F520542-AE47-4C9D-B876-FA35AA89E97E}"/>
    <cellStyle name="Normal 7 4 2 2 2" xfId="33540" xr:uid="{E1FCF92D-A7AF-432F-9565-8A5430B87483}"/>
    <cellStyle name="Normal 7 4 2 2 2 2" xfId="33541" xr:uid="{7C66A744-CE61-4A94-BB29-DC70451009E8}"/>
    <cellStyle name="Normal 7 4 2 2 3" xfId="33542" xr:uid="{EFF7C42A-76D9-4152-A46A-13ED7FBA3B1B}"/>
    <cellStyle name="Normal 7 4 2 2 3 2" xfId="33543" xr:uid="{89D3A2C0-A680-4943-A403-141841467499}"/>
    <cellStyle name="Normal 7 4 2 2 4" xfId="33544" xr:uid="{8EE7078D-AF0F-4CB9-A916-4F822E97BBEA}"/>
    <cellStyle name="Normal 7 4 2 3" xfId="33545" xr:uid="{DE155942-1EEC-4015-882F-65784237B35B}"/>
    <cellStyle name="Normal 7 4 2 3 2" xfId="33546" xr:uid="{299753F5-B82A-415C-A5C8-91191D2A2E3E}"/>
    <cellStyle name="Normal 7 4 2 4" xfId="33547" xr:uid="{28CB6AEE-2B51-4908-A306-2DF03A964771}"/>
    <cellStyle name="Normal 7 4 2 4 2" xfId="33548" xr:uid="{99185CD7-E059-4BB2-9631-224EF6512D23}"/>
    <cellStyle name="Normal 7 4 2 5" xfId="33549" xr:uid="{1A859818-FE9A-4BA5-A71C-01327EA251B2}"/>
    <cellStyle name="Normal 7 4 2 5 2" xfId="33550" xr:uid="{EBFA5392-1D41-496D-AED6-D5FD90B67FBD}"/>
    <cellStyle name="Normal 7 4 2 6" xfId="33551" xr:uid="{57962111-20DD-4B66-AB49-1586B4FC3E02}"/>
    <cellStyle name="Normal 7 4 3" xfId="33552" xr:uid="{C4F72003-11D4-423F-A529-1586FDD35646}"/>
    <cellStyle name="Normal 7 4 3 2" xfId="33553" xr:uid="{78AC755B-EC9C-4F99-B446-2FD89EE74101}"/>
    <cellStyle name="Normal 7 4 3 2 2" xfId="33554" xr:uid="{36C89219-1B8B-47E3-A62B-E3D227E4882A}"/>
    <cellStyle name="Normal 7 4 3 2 2 2" xfId="33555" xr:uid="{55B0DDB9-7EF0-4274-8379-29E5046F121D}"/>
    <cellStyle name="Normal 7 4 3 2 3" xfId="33556" xr:uid="{43BBE329-7477-4402-A4EC-B8D63F1A05B7}"/>
    <cellStyle name="Normal 7 4 3 2 3 2" xfId="33557" xr:uid="{9D4B56D1-C193-4CE4-B472-3F430F1AD6F3}"/>
    <cellStyle name="Normal 7 4 3 2 4" xfId="33558" xr:uid="{2E009A5E-750A-4915-9238-5B6B3AB57C4A}"/>
    <cellStyle name="Normal 7 4 3 3" xfId="33559" xr:uid="{0FAE2C64-A863-415C-90BF-1BCEC236A526}"/>
    <cellStyle name="Normal 7 4 3 3 2" xfId="33560" xr:uid="{4BA43D12-29B0-418B-BDDC-57F2F8CF0016}"/>
    <cellStyle name="Normal 7 4 3 4" xfId="33561" xr:uid="{0F13C34F-8677-4C71-AE0D-BFF5BA4F1F34}"/>
    <cellStyle name="Normal 7 4 3 4 2" xfId="33562" xr:uid="{BDAA7512-8D03-497F-B6A1-AC2E12C62827}"/>
    <cellStyle name="Normal 7 4 3 5" xfId="33563" xr:uid="{4EA9A71F-4088-46EA-B309-A9EED4DAE3B9}"/>
    <cellStyle name="Normal 7 4 3 5 2" xfId="33564" xr:uid="{F9F829D9-F45C-42AC-AB3B-CE99EE0F6EB7}"/>
    <cellStyle name="Normal 7 4 3 6" xfId="33565" xr:uid="{455B3B0B-9C94-4CFC-823B-7455EB75897A}"/>
    <cellStyle name="Normal 7 4 4" xfId="33566" xr:uid="{5E4F45AA-13D9-4BD4-9691-E2C133D18E8B}"/>
    <cellStyle name="Normal 7 4 4 2" xfId="33567" xr:uid="{267F8BED-BA19-4174-8FB6-C6E6DBBA3EAC}"/>
    <cellStyle name="Normal 7 4 4 2 2" xfId="33568" xr:uid="{F3E87AD5-1D3E-450E-8A4A-5DFA00FD6839}"/>
    <cellStyle name="Normal 7 4 4 3" xfId="33569" xr:uid="{2DDE0F9D-6DB9-4B6B-86C5-AF709C54F6E5}"/>
    <cellStyle name="Normal 7 4 4 3 2" xfId="33570" xr:uid="{4BEBA068-746E-43C4-B53C-1CC36249F13B}"/>
    <cellStyle name="Normal 7 4 4 4" xfId="33571" xr:uid="{46AD12AC-9A21-43E6-B0E8-B77C9C7A0BB0}"/>
    <cellStyle name="Normal 7 4 5" xfId="33572" xr:uid="{3238549C-7497-4ABD-844B-4D1655CAD623}"/>
    <cellStyle name="Normal 7 4 5 2" xfId="33573" xr:uid="{80011D9A-0949-46F7-ACD3-24D3164412F7}"/>
    <cellStyle name="Normal 7 4 6" xfId="33574" xr:uid="{FFD2E08D-10F3-4D04-B0CD-481492536D47}"/>
    <cellStyle name="Normal 7 4 6 2" xfId="33575" xr:uid="{AA7B101A-3E14-4D58-B80D-8933D99A5C11}"/>
    <cellStyle name="Normal 7 4 7" xfId="33576" xr:uid="{B7FABBAD-BC30-4EE8-95EB-40960FECF6D8}"/>
    <cellStyle name="Normal 7 4 7 2" xfId="33577" xr:uid="{710FFEE8-37CC-4363-92C5-E6B0458BCDF3}"/>
    <cellStyle name="Normal 7 4 8" xfId="33578" xr:uid="{C148FDE0-8404-4351-A112-0B62328C5ED0}"/>
    <cellStyle name="Normal 7 4 8 2" xfId="33579" xr:uid="{27135214-FD32-4AA1-B109-F844001463E2}"/>
    <cellStyle name="Normal 7 4 9" xfId="33580" xr:uid="{333A37C8-9CCF-478A-BBB0-53EAF9BAEA6B}"/>
    <cellStyle name="Normal 7 4 9 2" xfId="33581" xr:uid="{260795DC-D5E4-42D1-9F2E-760E3AA2EEB7}"/>
    <cellStyle name="Normal 7 5" xfId="33582" xr:uid="{5CB5859B-9774-449A-99E1-04739C018126}"/>
    <cellStyle name="Normal 7 5 10" xfId="33583" xr:uid="{6DDB02C2-DF02-45E7-93EA-B36186BC063F}"/>
    <cellStyle name="Normal 7 5 2" xfId="33584" xr:uid="{5A2E07F4-F37B-4B06-8CF4-95DB89DE2719}"/>
    <cellStyle name="Normal 7 5 2 2" xfId="33585" xr:uid="{C27DFD05-75B2-4CCE-998F-25B1D9370F98}"/>
    <cellStyle name="Normal 7 5 2 2 2" xfId="33586" xr:uid="{12EB01E4-EC5E-467A-8E4A-35CBA8E4D54D}"/>
    <cellStyle name="Normal 7 5 2 2 2 2" xfId="33587" xr:uid="{86A40E33-0553-4E9C-B8F1-166A9638D6FF}"/>
    <cellStyle name="Normal 7 5 2 2 3" xfId="33588" xr:uid="{3A6044CF-F364-4350-A3BB-3209659F11F9}"/>
    <cellStyle name="Normal 7 5 2 2 3 2" xfId="33589" xr:uid="{48B28306-1480-4EB2-8E78-8C1C3AA57E46}"/>
    <cellStyle name="Normal 7 5 2 2 4" xfId="33590" xr:uid="{2796797E-0936-4365-AD01-F3F7D02FDFC0}"/>
    <cellStyle name="Normal 7 5 2 3" xfId="33591" xr:uid="{F05D2A82-C0E5-4790-883F-F6A7F332899A}"/>
    <cellStyle name="Normal 7 5 2 3 2" xfId="33592" xr:uid="{90A9AA7B-93BD-46DE-A124-E046E213A593}"/>
    <cellStyle name="Normal 7 5 2 4" xfId="33593" xr:uid="{9DCF8830-C3A6-4B8B-8DFE-117CB7FC19EB}"/>
    <cellStyle name="Normal 7 5 2 4 2" xfId="33594" xr:uid="{E5161219-D760-438E-9EAB-B9C7DE70023F}"/>
    <cellStyle name="Normal 7 5 2 5" xfId="33595" xr:uid="{B2649D72-84F8-447C-8558-2EF132ECD425}"/>
    <cellStyle name="Normal 7 5 2 5 2" xfId="33596" xr:uid="{319CDFDF-D822-4470-9314-B288F51F8E8B}"/>
    <cellStyle name="Normal 7 5 2 6" xfId="33597" xr:uid="{0FDC823D-E7F7-4505-B1EF-68A042EB8099}"/>
    <cellStyle name="Normal 7 5 3" xfId="33598" xr:uid="{5A4408A0-358C-4F17-898B-7D6EC75213F1}"/>
    <cellStyle name="Normal 7 5 3 2" xfId="33599" xr:uid="{1A136F74-E5D4-4FE6-A96B-85A389ECF8AB}"/>
    <cellStyle name="Normal 7 5 3 2 2" xfId="33600" xr:uid="{59517CEC-8E93-40CC-AAD9-009FBBC117C5}"/>
    <cellStyle name="Normal 7 5 3 2 2 2" xfId="33601" xr:uid="{71AA0AC6-E508-41F1-AB5C-05458478DB94}"/>
    <cellStyle name="Normal 7 5 3 2 3" xfId="33602" xr:uid="{A7A3682D-78F4-4206-8F71-A21C127D747F}"/>
    <cellStyle name="Normal 7 5 3 2 3 2" xfId="33603" xr:uid="{21C0EC6A-7521-417E-AEC9-12348269CADE}"/>
    <cellStyle name="Normal 7 5 3 2 4" xfId="33604" xr:uid="{E0606380-AAA2-49AD-8389-6E33F973A2CB}"/>
    <cellStyle name="Normal 7 5 3 3" xfId="33605" xr:uid="{E99597C6-712F-497E-8BCB-A4169B65280A}"/>
    <cellStyle name="Normal 7 5 3 3 2" xfId="33606" xr:uid="{D7C557A6-E739-4907-B91D-156D9C1DF88B}"/>
    <cellStyle name="Normal 7 5 3 4" xfId="33607" xr:uid="{E20B7259-1621-4FBC-BA9C-B950081F60BB}"/>
    <cellStyle name="Normal 7 5 3 4 2" xfId="33608" xr:uid="{AAF19EE9-9A2A-43F3-9B34-4510C85B615C}"/>
    <cellStyle name="Normal 7 5 3 5" xfId="33609" xr:uid="{8A5C3CD8-F616-4784-9E3E-2972FAE634B5}"/>
    <cellStyle name="Normal 7 5 3 5 2" xfId="33610" xr:uid="{894D1D22-D4A4-4AA4-A235-53DA9591FD78}"/>
    <cellStyle name="Normal 7 5 3 6" xfId="33611" xr:uid="{A955E202-06E7-475C-8A99-996172E570FB}"/>
    <cellStyle name="Normal 7 5 4" xfId="33612" xr:uid="{F7F468E0-3771-40B2-B10C-985C2FA9B9FF}"/>
    <cellStyle name="Normal 7 5 4 2" xfId="33613" xr:uid="{E5C7DC35-BFF8-4C73-A703-5B7BB958B117}"/>
    <cellStyle name="Normal 7 5 4 2 2" xfId="33614" xr:uid="{58A7AB93-C7C9-4028-AF64-9262AFA61750}"/>
    <cellStyle name="Normal 7 5 4 3" xfId="33615" xr:uid="{AEC84AE3-8405-488B-AFE8-0700AEB10496}"/>
    <cellStyle name="Normal 7 5 4 3 2" xfId="33616" xr:uid="{DC84F5BF-90DE-42BB-BDD2-911FFFDFDF48}"/>
    <cellStyle name="Normal 7 5 4 4" xfId="33617" xr:uid="{9C6D62AD-DE08-4F0B-B421-3B34674DDD60}"/>
    <cellStyle name="Normal 7 5 5" xfId="33618" xr:uid="{2312D6DF-78F8-4F23-8D22-9941457BAB32}"/>
    <cellStyle name="Normal 7 5 5 2" xfId="33619" xr:uid="{E94787B5-4A00-47C5-8638-8CBB09C1DFA2}"/>
    <cellStyle name="Normal 7 5 6" xfId="33620" xr:uid="{DE14BF3D-8BAE-4B00-A17E-0EF0E9CD760E}"/>
    <cellStyle name="Normal 7 5 6 2" xfId="33621" xr:uid="{6F93C10B-01E5-4164-9D3E-A3C6CF90AE45}"/>
    <cellStyle name="Normal 7 5 7" xfId="33622" xr:uid="{ECC82DC2-2303-4CED-8AE7-F2DAE90D4D93}"/>
    <cellStyle name="Normal 7 5 7 2" xfId="33623" xr:uid="{A3868657-3593-4435-BB7B-D9F019A296A6}"/>
    <cellStyle name="Normal 7 5 8" xfId="33624" xr:uid="{1D7B24E4-5F3D-4AC1-9C1C-AAEB09F706BC}"/>
    <cellStyle name="Normal 7 5 9" xfId="33625" xr:uid="{936663D4-45FF-4483-90CD-21441582A4A8}"/>
    <cellStyle name="Normal 7 6" xfId="33626" xr:uid="{EC83FF25-0893-4286-ACAE-C220DFFFC6B6}"/>
    <cellStyle name="Normal 7 6 2" xfId="33627" xr:uid="{C2A0E215-F296-4704-A1BD-350022CC403D}"/>
    <cellStyle name="Normal 7 6 2 2" xfId="33628" xr:uid="{5275E20F-005B-4920-AD18-C40A3C38163B}"/>
    <cellStyle name="Normal 7 6 2 2 2" xfId="33629" xr:uid="{82F1254F-6959-46B1-B2FC-F7D13E6BDB18}"/>
    <cellStyle name="Normal 7 6 2 3" xfId="33630" xr:uid="{D7893F89-E5B5-40CE-8D04-6EA9ABC25115}"/>
    <cellStyle name="Normal 7 6 2 3 2" xfId="33631" xr:uid="{CFA5DF60-1776-4CBC-A1AA-231019DCA056}"/>
    <cellStyle name="Normal 7 6 2 4" xfId="33632" xr:uid="{C1E7C7B7-8870-4130-989B-FC8CC467554A}"/>
    <cellStyle name="Normal 7 6 3" xfId="33633" xr:uid="{D133CAC5-EB89-4E02-B731-4910FFEEBA96}"/>
    <cellStyle name="Normal 7 6 3 2" xfId="33634" xr:uid="{BE505108-35AC-491E-A5A3-A4BBB0646894}"/>
    <cellStyle name="Normal 7 6 4" xfId="33635" xr:uid="{FA27C893-7FC1-4684-AE3C-FCA56ED39F08}"/>
    <cellStyle name="Normal 7 6 4 2" xfId="33636" xr:uid="{43356B40-90D0-40B2-B544-3D5C42A7B7DF}"/>
    <cellStyle name="Normal 7 6 5" xfId="33637" xr:uid="{52C7120F-D48B-47E2-B8B8-D39E2CDC2454}"/>
    <cellStyle name="Normal 7 6 5 2" xfId="33638" xr:uid="{A5BCAE90-E149-450E-8E8E-509AC4BF11AA}"/>
    <cellStyle name="Normal 7 6 6" xfId="33639" xr:uid="{8361E152-5B9D-43BF-9B62-70B0B58877A3}"/>
    <cellStyle name="Normal 7 6 6 2" xfId="33640" xr:uid="{336C6321-B494-4E63-9D9F-FEA18690576C}"/>
    <cellStyle name="Normal 7 6 7" xfId="33641" xr:uid="{84959C16-3590-463E-9701-B73B2EA6A894}"/>
    <cellStyle name="Normal 7 7" xfId="33642" xr:uid="{1E8F7727-82B4-4B88-99E2-E1711A41C041}"/>
    <cellStyle name="Normal 7 7 2" xfId="33643" xr:uid="{767438F4-A923-4E18-8C38-307CAA501BFB}"/>
    <cellStyle name="Normal 7 7 2 2" xfId="33644" xr:uid="{8A64FE0A-2759-4595-9213-DE9FFD1710B1}"/>
    <cellStyle name="Normal 7 7 2 2 2" xfId="33645" xr:uid="{114398B9-2812-47B1-AD0E-C5CD3B48211B}"/>
    <cellStyle name="Normal 7 7 2 3" xfId="33646" xr:uid="{74957898-CECE-4F78-8C6B-0F9112EA8E54}"/>
    <cellStyle name="Normal 7 7 2 3 2" xfId="33647" xr:uid="{FDA5D81D-0069-4927-A13F-151BBF76D301}"/>
    <cellStyle name="Normal 7 7 2 4" xfId="33648" xr:uid="{4E082F88-3033-43A8-8257-1625B4F143D0}"/>
    <cellStyle name="Normal 7 7 3" xfId="33649" xr:uid="{0087CDA1-644F-4479-A094-EB541DF50887}"/>
    <cellStyle name="Normal 7 7 3 2" xfId="33650" xr:uid="{BB477593-9436-4CA1-8D33-C243DF11225A}"/>
    <cellStyle name="Normal 7 7 4" xfId="33651" xr:uid="{40F41511-022F-41DB-A983-DE9B9FCA7FB8}"/>
    <cellStyle name="Normal 7 7 4 2" xfId="33652" xr:uid="{66EEC994-4BD8-4E74-B834-ADB654DE2542}"/>
    <cellStyle name="Normal 7 7 5" xfId="33653" xr:uid="{C7A47494-76FF-4D25-B96F-1B2728532872}"/>
    <cellStyle name="Normal 7 7 5 2" xfId="33654" xr:uid="{BA2AA6D8-BE20-4EF3-887B-8209FD8D35A2}"/>
    <cellStyle name="Normal 7 7 6" xfId="33655" xr:uid="{1493D34A-CB23-4493-9378-0205E78E3AA5}"/>
    <cellStyle name="Normal 7 8" xfId="33656" xr:uid="{6CCF8C3E-4BC5-4619-BF02-26632E7F41CC}"/>
    <cellStyle name="Normal 7 8 2" xfId="33657" xr:uid="{540BD9D4-1EC0-4882-9581-250CA9CDC48F}"/>
    <cellStyle name="Normal 7 8 2 2" xfId="33658" xr:uid="{76ABB7D8-5D19-491D-8056-31DE5F97BAC9}"/>
    <cellStyle name="Normal 7 8 3" xfId="33659" xr:uid="{97D9A6D5-F1C5-41FA-86D4-969BD0F1FDB4}"/>
    <cellStyle name="Normal 7 8 3 2" xfId="33660" xr:uid="{34A5AA06-DCFF-40AE-8A02-B12D17F934B0}"/>
    <cellStyle name="Normal 7 8 4" xfId="33661" xr:uid="{6B78F735-ACFC-4048-BCCC-1C2C8F7B9B50}"/>
    <cellStyle name="Normal 7 9" xfId="33662" xr:uid="{0BC4A548-B37A-4670-82DB-7FD34A266603}"/>
    <cellStyle name="Normal 7 9 2" xfId="33663" xr:uid="{0B1770C3-AC77-4533-A51C-BD33B35B231B}"/>
    <cellStyle name="Normal 70" xfId="33664" xr:uid="{F6F5F9A7-AEA8-4D2D-AC88-EF9D0E9E38CC}"/>
    <cellStyle name="Normal 70 2" xfId="33665" xr:uid="{DACA3821-04B8-4124-B298-3EB5347F3656}"/>
    <cellStyle name="Normal 70 2 2" xfId="33666" xr:uid="{6C53C0B8-AA8C-4E29-B561-E1B8BC036F1E}"/>
    <cellStyle name="Normal 70 2 2 2" xfId="33667" xr:uid="{2E1A898A-7077-4837-A253-6C71B9F5464D}"/>
    <cellStyle name="Normal 70 2 2 3" xfId="33668" xr:uid="{AD93216F-28B9-4052-9456-DA5AA0F316D3}"/>
    <cellStyle name="Normal 70 2 3" xfId="33669" xr:uid="{649FE39F-F54C-4CC0-9641-09CC49D64576}"/>
    <cellStyle name="Normal 70 2 4" xfId="33670" xr:uid="{E8829F20-3653-49D1-A605-29D40173D173}"/>
    <cellStyle name="Normal 70 3" xfId="33671" xr:uid="{41DA57AB-339B-4CF1-A52E-2863C88514AC}"/>
    <cellStyle name="Normal 70 3 2" xfId="33672" xr:uid="{29203F9E-6D5B-40C7-887A-71D768C51E92}"/>
    <cellStyle name="Normal 70 3 2 2" xfId="33673" xr:uid="{F5A4AEAB-30C0-41AA-BC6F-A63166CC2EEA}"/>
    <cellStyle name="Normal 70 3 2 3" xfId="33674" xr:uid="{564FAFE0-7A42-4CAC-BA2E-07AC72738900}"/>
    <cellStyle name="Normal 70 3 3" xfId="33675" xr:uid="{C5F3A357-AD83-46DC-AF9A-7F3045311228}"/>
    <cellStyle name="Normal 70 3 4" xfId="33676" xr:uid="{4512DAFA-B9B9-43FF-825E-A0854D22AC09}"/>
    <cellStyle name="Normal 70 4" xfId="33677" xr:uid="{BEF4B2F2-1CF8-4A4B-BB0A-E8F1B34AEACC}"/>
    <cellStyle name="Normal 70 4 2" xfId="33678" xr:uid="{6FBD10E4-D478-49A7-8028-B9EB52A01E32}"/>
    <cellStyle name="Normal 70 4 3" xfId="33679" xr:uid="{D121CB9C-8B6A-4496-92D1-6FC91251DBB1}"/>
    <cellStyle name="Normal 70 5" xfId="33680" xr:uid="{71775937-C116-4024-B149-AB41467A669A}"/>
    <cellStyle name="Normal 70 6" xfId="33681" xr:uid="{BC805141-2830-497D-8674-C3BA38B1529D}"/>
    <cellStyle name="Normal 71" xfId="33682" xr:uid="{A4C25A27-AD6E-40D3-AC67-9EFAA7E719A9}"/>
    <cellStyle name="Normal 71 2" xfId="33683" xr:uid="{7D3990D9-4B93-4BFC-B606-253E67062611}"/>
    <cellStyle name="Normal 71 2 2" xfId="33684" xr:uid="{C0903F60-40E4-48BC-9F56-614E7491DE62}"/>
    <cellStyle name="Normal 71 2 2 2" xfId="33685" xr:uid="{44360608-2388-42B9-9A22-70CCFBBC2DA6}"/>
    <cellStyle name="Normal 71 2 2 3" xfId="33686" xr:uid="{B18D076F-14D5-42EB-8652-04495C78BED6}"/>
    <cellStyle name="Normal 71 2 3" xfId="33687" xr:uid="{059110EC-C921-4C6C-9640-7362A43834EC}"/>
    <cellStyle name="Normal 71 2 4" xfId="33688" xr:uid="{46F41461-A16F-4677-BE68-C008FC273857}"/>
    <cellStyle name="Normal 71 3" xfId="33689" xr:uid="{C0FBF08C-A899-4358-9EC9-0BFAA986AAD1}"/>
    <cellStyle name="Normal 71 3 2" xfId="33690" xr:uid="{34A5A876-7B18-4F09-AF2D-9655849CE522}"/>
    <cellStyle name="Normal 71 3 2 2" xfId="33691" xr:uid="{A2CB21E8-BF5C-4752-9798-FA3FBC732E33}"/>
    <cellStyle name="Normal 71 3 2 3" xfId="33692" xr:uid="{306C72D7-3AB2-47A0-AEEB-B9061D2A779C}"/>
    <cellStyle name="Normal 71 3 3" xfId="33693" xr:uid="{FEC009A8-9FAC-4D96-8C6D-3964A2A0EFE1}"/>
    <cellStyle name="Normal 71 3 4" xfId="33694" xr:uid="{551A80FF-881E-4B0E-84C7-5496087301A1}"/>
    <cellStyle name="Normal 71 4" xfId="33695" xr:uid="{670254D2-4908-41A0-836E-7FF06E2A7DD2}"/>
    <cellStyle name="Normal 71 4 2" xfId="33696" xr:uid="{2E8BCE08-6124-4655-9651-AF0DC29A05AA}"/>
    <cellStyle name="Normal 71 4 3" xfId="33697" xr:uid="{32712A83-C0B8-48B3-A1C7-59DFEFD7E299}"/>
    <cellStyle name="Normal 71 5" xfId="33698" xr:uid="{2A555863-FD52-49E9-B168-505882635074}"/>
    <cellStyle name="Normal 71 5 2" xfId="33699" xr:uid="{B697AEBA-327D-468B-8123-A20F2DDCA4E4}"/>
    <cellStyle name="Normal 71 6" xfId="33700" xr:uid="{C88B7BF5-3141-4464-8433-A741F6B602AA}"/>
    <cellStyle name="Normal 71 6 2" xfId="33701" xr:uid="{925DE9BA-7494-4F14-A228-30BD725820AA}"/>
    <cellStyle name="Normal 71 6 3" xfId="33702" xr:uid="{533E4A0E-0E6D-4A32-BD21-BF2FE9E794AE}"/>
    <cellStyle name="Normal 71 7" xfId="33703" xr:uid="{9C364571-FCB4-4BB8-8FE3-7ED77F418E8E}"/>
    <cellStyle name="Normal 72" xfId="33704" xr:uid="{08254EBD-C465-4507-82D3-641956410D21}"/>
    <cellStyle name="Normal 72 2" xfId="33705" xr:uid="{8AADAED0-E305-4737-ACDB-C435E16B38BB}"/>
    <cellStyle name="Normal 72 2 2" xfId="33706" xr:uid="{30AE6B77-C103-4E2C-A044-AAA601413BED}"/>
    <cellStyle name="Normal 72 2 3" xfId="33707" xr:uid="{31831079-F54C-4FD0-B861-A8FB9BC1693E}"/>
    <cellStyle name="Normal 72 3" xfId="33708" xr:uid="{5CBAF75A-E3C8-4C7B-B6E6-EF6417C32F9F}"/>
    <cellStyle name="Normal 72 4" xfId="33709" xr:uid="{22CBE976-2805-4732-9920-E619B8D852D4}"/>
    <cellStyle name="Normal 73" xfId="33710" xr:uid="{63FD7B29-6E0B-4AD4-A48D-3EFA6B989870}"/>
    <cellStyle name="Normal 73 2" xfId="33711" xr:uid="{62BA127A-B811-4E8D-BF21-B21ECAC01B70}"/>
    <cellStyle name="Normal 73 2 2" xfId="33712" xr:uid="{4ACD5659-8C20-4FDE-9683-EF67C41051BB}"/>
    <cellStyle name="Normal 73 2 3" xfId="33713" xr:uid="{CC5741E7-BF39-426E-92D6-BF2F9924DB44}"/>
    <cellStyle name="Normal 73 3" xfId="33714" xr:uid="{14DF9ADF-D78E-4825-A699-153614C31780}"/>
    <cellStyle name="Normal 73 3 2" xfId="33715" xr:uid="{BE543151-BBBC-4C1E-A4A2-7D96CA7BC5DB}"/>
    <cellStyle name="Normal 73 4" xfId="33716" xr:uid="{8B792F9F-E131-4FF8-B991-7B7E3386DD29}"/>
    <cellStyle name="Normal 73 4 2" xfId="33717" xr:uid="{9322E78B-C2E3-400F-A904-8E92B6C0CDB5}"/>
    <cellStyle name="Normal 73 4 3" xfId="33718" xr:uid="{F1C4C60F-F97C-48B3-ABC3-BA5F4307DF83}"/>
    <cellStyle name="Normal 73 5" xfId="33719" xr:uid="{432A7581-7A3A-4B17-9ABD-BB72622F2ABD}"/>
    <cellStyle name="Normal 74" xfId="33720" xr:uid="{279A0ACD-0BBF-4A4D-9E6D-564E164E550E}"/>
    <cellStyle name="Normal 74 2" xfId="33721" xr:uid="{0E05D005-1672-4EB0-859F-9B2E29B1D233}"/>
    <cellStyle name="Normal 74 2 2" xfId="33722" xr:uid="{E773AE8B-3B0C-4649-8B51-AD9E8073FCFD}"/>
    <cellStyle name="Normal 74 2 3" xfId="33723" xr:uid="{EDEAA741-C549-46F2-A6AF-74445F61C489}"/>
    <cellStyle name="Normal 74 3" xfId="33724" xr:uid="{1C69E0E7-1A87-450D-9377-B8B2A18CAF2B}"/>
    <cellStyle name="Normal 74 3 2" xfId="33725" xr:uid="{6FAE85EB-A2B9-4B0E-81D2-785489743AF7}"/>
    <cellStyle name="Normal 74 4" xfId="33726" xr:uid="{45F9C5A7-D849-4AD7-A954-2DE873B53B68}"/>
    <cellStyle name="Normal 74 4 2" xfId="33727" xr:uid="{3794A49C-687C-4069-8EEE-33EA1C37B08C}"/>
    <cellStyle name="Normal 74 4 3" xfId="33728" xr:uid="{623E5F0B-6014-4DAA-9558-B832C497F0D0}"/>
    <cellStyle name="Normal 74 5" xfId="33729" xr:uid="{32460DEA-D5D8-444C-8CC8-43A92152F1FD}"/>
    <cellStyle name="Normal 75" xfId="33730" xr:uid="{A3F4C156-6AF7-46B4-B71A-24BF966AE94A}"/>
    <cellStyle name="Normal 75 2" xfId="33731" xr:uid="{5EB3718F-8E5F-4F16-A0D0-4133DECDDE35}"/>
    <cellStyle name="Normal 75 2 2" xfId="33732" xr:uid="{32D9CA3C-F3F6-4B8B-8B50-B623764FF88E}"/>
    <cellStyle name="Normal 75 2 3" xfId="33733" xr:uid="{F103217E-AD51-42D9-950C-80FBAC4E2847}"/>
    <cellStyle name="Normal 75 3" xfId="33734" xr:uid="{570C01AF-3B1D-49D8-8EC3-F5B11573FD10}"/>
    <cellStyle name="Normal 75 3 2" xfId="33735" xr:uid="{1B6494E6-177F-40F9-8C0D-40A58D8CEF64}"/>
    <cellStyle name="Normal 75 4" xfId="33736" xr:uid="{76A55BAF-918E-4F22-981B-03696F14DC5C}"/>
    <cellStyle name="Normal 75 4 2" xfId="33737" xr:uid="{D10CF34B-968C-4B7E-8E79-0CEA6C42C6F8}"/>
    <cellStyle name="Normal 75 4 3" xfId="33738" xr:uid="{F5C2C798-DDC3-4C91-B1D4-D4F3A6B436B9}"/>
    <cellStyle name="Normal 75 5" xfId="33739" xr:uid="{E2DAA232-D3FE-4E23-A389-5E56306A6478}"/>
    <cellStyle name="Normal 76" xfId="33740" xr:uid="{BD9F06BE-D73E-4C11-8587-1A51E3FC3365}"/>
    <cellStyle name="Normal 76 2" xfId="33741" xr:uid="{A4413776-C265-4127-AA90-42CB9FC2B7AA}"/>
    <cellStyle name="Normal 76 2 2" xfId="33742" xr:uid="{ED9B6B94-DCAE-4EF9-9DCA-FF47BD0D8428}"/>
    <cellStyle name="Normal 76 2 3" xfId="33743" xr:uid="{82A0BD99-7BA1-4B23-B340-EEDBD6A6A1A8}"/>
    <cellStyle name="Normal 76 3" xfId="33744" xr:uid="{E3EA91A1-64CC-4A55-9B33-DCA6B52DEA83}"/>
    <cellStyle name="Normal 76 3 2" xfId="33745" xr:uid="{3CC0F654-BD2C-49B7-AA27-D7D2A2ADAEAF}"/>
    <cellStyle name="Normal 76 4" xfId="33746" xr:uid="{0C9CE9B5-BB5C-4A0B-BBB6-B88A22223589}"/>
    <cellStyle name="Normal 76 4 2" xfId="33747" xr:uid="{36464353-8854-400D-BC49-E1C4F5D57A79}"/>
    <cellStyle name="Normal 76 4 3" xfId="33748" xr:uid="{559911EB-88D5-4F93-9B8E-294182C8E979}"/>
    <cellStyle name="Normal 76 5" xfId="33749" xr:uid="{711B4328-9BAB-4588-B9BC-88CB79E18225}"/>
    <cellStyle name="Normal 77" xfId="33750" xr:uid="{28A54DE6-91DC-4781-87DE-90DC85217344}"/>
    <cellStyle name="Normal 77 2" xfId="33751" xr:uid="{307E3779-1D28-4EF0-9E82-EAF1587A49FD}"/>
    <cellStyle name="Normal 77 2 2" xfId="33752" xr:uid="{91EF2168-BD62-4A1D-ACDD-85148AEA4CF3}"/>
    <cellStyle name="Normal 77 2 3" xfId="33753" xr:uid="{2DA62303-03F0-44C8-A239-F46E9B8859B6}"/>
    <cellStyle name="Normal 77 3" xfId="33754" xr:uid="{016C1899-2AFD-4214-9BF3-05632BEF12C7}"/>
    <cellStyle name="Normal 77 3 2" xfId="33755" xr:uid="{46075F18-BAC7-45AA-B403-DC1C81516701}"/>
    <cellStyle name="Normal 77 4" xfId="33756" xr:uid="{CA80843A-BC36-4BD7-AC9D-A33BC5911FF9}"/>
    <cellStyle name="Normal 77 4 2" xfId="33757" xr:uid="{0C402F7D-6182-4CE4-85FB-E43665C72ECC}"/>
    <cellStyle name="Normal 77 4 3" xfId="33758" xr:uid="{5B41295C-2142-41CA-B8AD-D50C94E40BCA}"/>
    <cellStyle name="Normal 77 5" xfId="33759" xr:uid="{F95EE89E-FEB4-40A7-9147-E7E835FF3E4F}"/>
    <cellStyle name="Normal 78" xfId="33760" xr:uid="{3CF44429-B4E5-429B-B981-2BA78CAFB2C8}"/>
    <cellStyle name="Normal 78 2" xfId="33761" xr:uid="{521BD16F-F476-4D3B-94D6-C017E5176883}"/>
    <cellStyle name="Normal 78 2 2" xfId="33762" xr:uid="{B3A6FB5B-9272-4473-A609-F869EF5085AF}"/>
    <cellStyle name="Normal 78 2 3" xfId="33763" xr:uid="{13C54DED-FCFA-4A3B-8084-60151CE99147}"/>
    <cellStyle name="Normal 78 3" xfId="33764" xr:uid="{B7C334B0-2F38-44D2-9501-4130DCE25A84}"/>
    <cellStyle name="Normal 78 3 2" xfId="33765" xr:uid="{064CD3EF-CA20-4E31-B394-8A6B9E178575}"/>
    <cellStyle name="Normal 78 4" xfId="33766" xr:uid="{68E064CA-02E2-46DE-86C7-D49615FEC1D8}"/>
    <cellStyle name="Normal 78 4 2" xfId="33767" xr:uid="{1B21BC8F-84C6-496A-81C6-6F5CD936E09F}"/>
    <cellStyle name="Normal 78 5" xfId="33768" xr:uid="{C90823B5-C66C-483C-AED8-FB3537C013DF}"/>
    <cellStyle name="Normal 79" xfId="33769" xr:uid="{833FB815-60DC-44A8-BFDE-FC4C22B09867}"/>
    <cellStyle name="Normal 79 2" xfId="33770" xr:uid="{6F015541-81AA-4793-9FE0-2E15BB3B33FA}"/>
    <cellStyle name="Normal 79 2 2" xfId="33771" xr:uid="{4127697E-53CB-496B-AF43-6302E4314491}"/>
    <cellStyle name="Normal 79 2 3" xfId="33772" xr:uid="{A9B3A89D-F773-4400-B74C-12793AC6D59C}"/>
    <cellStyle name="Normal 79 3" xfId="33773" xr:uid="{D3D643D1-E2E1-4304-B08C-9C340B663758}"/>
    <cellStyle name="Normal 79 3 2" xfId="33774" xr:uid="{E38B5C77-E53A-472B-A43C-A9B2001D6911}"/>
    <cellStyle name="Normal 79 4" xfId="33775" xr:uid="{93FE34B3-18E3-472F-90EA-99051A23207E}"/>
    <cellStyle name="Normal 79 4 2" xfId="33776" xr:uid="{B806410B-FA1F-44CE-B8CC-F70DED13E2D5}"/>
    <cellStyle name="Normal 79 5" xfId="33777" xr:uid="{01C1D07E-99B6-4500-8A48-E07DBC313C7C}"/>
    <cellStyle name="Normal 8" xfId="33778" xr:uid="{59A4BF01-4842-409F-845B-6B5A86E9D1F7}"/>
    <cellStyle name="Normal 8 2" xfId="33779" xr:uid="{4271E5C2-4BCE-4BC2-8CEF-5F1D03CB874E}"/>
    <cellStyle name="Normal 8 2 2" xfId="33780" xr:uid="{6436CCCF-00DE-4178-98E1-5101625D0FCA}"/>
    <cellStyle name="Normal 8 2 2 2" xfId="33781" xr:uid="{CD77E060-3E03-4634-9E2A-D0951D1D4C50}"/>
    <cellStyle name="Normal 8 2 2 3" xfId="33782" xr:uid="{1850354F-A9E1-45B7-84CC-BF4AB37571F7}"/>
    <cellStyle name="Normal 8 2 3" xfId="33783" xr:uid="{C1C755B9-66CD-4787-977D-F0C411327856}"/>
    <cellStyle name="Normal 8 2 3 2" xfId="33784" xr:uid="{50D12012-F7C3-4D03-AFEE-A78BE8FA04E8}"/>
    <cellStyle name="Normal 8 2 3 3" xfId="33785" xr:uid="{B409D701-0752-4CF3-84E3-3CA3F8871B1A}"/>
    <cellStyle name="Normal 8 2 4" xfId="33786" xr:uid="{89814C55-FEE6-4783-86BD-E983F5B97724}"/>
    <cellStyle name="Normal 8 2 5" xfId="33787" xr:uid="{F1C84F66-8E47-4087-8E83-E45E411D9CC6}"/>
    <cellStyle name="Normal 8 2 5 2" xfId="33788" xr:uid="{7FD4767E-BE84-4170-BCB6-C8C5D3C37634}"/>
    <cellStyle name="Normal 8 2 6" xfId="33789" xr:uid="{2216B8D8-88F1-4DC1-A35C-7C01FEA432F6}"/>
    <cellStyle name="Normal 8 3" xfId="33790" xr:uid="{E3F43F3C-1BEC-4682-B6EA-EE0C6FF1146D}"/>
    <cellStyle name="Normal 8 3 2" xfId="33791" xr:uid="{19E8B8E1-C7F2-4DFC-A61B-142BC924585C}"/>
    <cellStyle name="Normal 8 3 2 2" xfId="33792" xr:uid="{F326D8A9-B30D-44C5-827B-BF6C567B07F8}"/>
    <cellStyle name="Normal 8 3 2 3" xfId="33793" xr:uid="{B471CEC4-C9EF-4F14-BC0E-160CD49665E5}"/>
    <cellStyle name="Normal 8 3 3" xfId="33794" xr:uid="{19F6F758-8456-47D8-9D79-B5ADDD6D6068}"/>
    <cellStyle name="Normal 8 3 3 2" xfId="33795" xr:uid="{18D92CE9-4B04-42F9-AFFA-6E7C3F1938C8}"/>
    <cellStyle name="Normal 8 3 4" xfId="33796" xr:uid="{73F1801C-7228-4811-A8B2-510DBA8BC152}"/>
    <cellStyle name="Normal 8 3 4 2" xfId="33797" xr:uid="{71F6CC30-5F25-4D0E-9BC4-D062EF3B4ADA}"/>
    <cellStyle name="Normal 8 3 5" xfId="33798" xr:uid="{CD0FEFF8-6A5C-4E48-AE7F-F971A12F3DBC}"/>
    <cellStyle name="Normal 8 3 6" xfId="33799" xr:uid="{E2A189B8-B84C-44B0-B23D-BBC54C99F6C8}"/>
    <cellStyle name="Normal 8 4" xfId="33800" xr:uid="{934A0727-B6AC-4E9E-AB9E-D264A0A9D5EA}"/>
    <cellStyle name="Normal 8 4 2" xfId="33801" xr:uid="{C16D3431-CCB5-46E2-9CE2-21D2DFB25CC3}"/>
    <cellStyle name="Normal 8 4 3" xfId="33802" xr:uid="{E3395734-FAD9-40B7-9F13-BB41D88200B5}"/>
    <cellStyle name="Normal 8 4 4" xfId="33803" xr:uid="{C980226E-18F5-4372-8BD7-8627B8DCF253}"/>
    <cellStyle name="Normal 8 5" xfId="33804" xr:uid="{4AD6F1EF-9ABA-44B6-B1DD-1303C538C4D0}"/>
    <cellStyle name="Normal 8 5 2" xfId="33805" xr:uid="{E4EF840E-4335-4C85-98CE-50BD5C910FA8}"/>
    <cellStyle name="Normal 8 5 3" xfId="33806" xr:uid="{9038D7DA-33AD-4477-BF27-74E88B14AD56}"/>
    <cellStyle name="Normal 8 6" xfId="33807" xr:uid="{ADE3667D-4A6C-4F9E-9EA1-02744CF60593}"/>
    <cellStyle name="Normal 8 7" xfId="33808" xr:uid="{41177521-1EE4-4EA3-A4D3-B55F30D35CDE}"/>
    <cellStyle name="Normal 8 8" xfId="33809" xr:uid="{AB5D298C-38C9-41FB-9564-6E8A07E17C38}"/>
    <cellStyle name="Normal 80" xfId="33810" xr:uid="{83BD1DD5-02A3-4558-AE80-7C58550A0CDE}"/>
    <cellStyle name="Normal 80 2" xfId="33811" xr:uid="{FB7BA0D3-4F54-490A-8718-68DBB72CF840}"/>
    <cellStyle name="Normal 80 3" xfId="33812" xr:uid="{24B7AD4C-7A95-4EE3-9253-5D2F0957ED8F}"/>
    <cellStyle name="Normal 81" xfId="33813" xr:uid="{FA384499-46F5-4534-A174-E8138F1DAB8E}"/>
    <cellStyle name="Normal 81 2" xfId="33814" xr:uid="{D3537766-2C8E-46CD-8210-5B6E651169F1}"/>
    <cellStyle name="Normal 81 3" xfId="33815" xr:uid="{35788E56-4DE0-4D6F-9A35-B4F75A533EA7}"/>
    <cellStyle name="Normal 82" xfId="33816" xr:uid="{35E55389-F61C-4C1A-9379-D875024CB401}"/>
    <cellStyle name="Normal 82 2" xfId="33817" xr:uid="{2B0FBD27-F00F-46AB-847D-03B662D3F102}"/>
    <cellStyle name="Normal 82 3" xfId="33818" xr:uid="{7BEA92A0-7EE2-4B44-A88B-86D826D5B143}"/>
    <cellStyle name="Normal 83" xfId="33819" xr:uid="{E57759B2-0484-404A-B8EA-921EB0769E2D}"/>
    <cellStyle name="Normal 83 2" xfId="33820" xr:uid="{E4109862-6C21-4655-936D-D3FD0778E70F}"/>
    <cellStyle name="Normal 83 3" xfId="33821" xr:uid="{F395DE8E-9EF7-42B1-BE01-B642E8B1F35F}"/>
    <cellStyle name="Normal 84" xfId="33822" xr:uid="{7086C6A8-746E-4951-9F27-163B2F3BA9E8}"/>
    <cellStyle name="Normal 84 2" xfId="33823" xr:uid="{B8E7875E-B2B8-4616-BB4C-996C79111A59}"/>
    <cellStyle name="Normal 84 3" xfId="33824" xr:uid="{C4830DC3-EB7E-4C52-A96B-8A4C531423C4}"/>
    <cellStyle name="Normal 84 3 2" xfId="33825" xr:uid="{31772759-75F9-4AC4-BCB1-A47361478E7D}"/>
    <cellStyle name="Normal 84 3 3" xfId="33826" xr:uid="{3EB7DF61-8EDC-47B2-A9CC-36F9EB1E782C}"/>
    <cellStyle name="Normal 84 3 4" xfId="33827" xr:uid="{7DC31387-5CF1-4725-B429-041E9A9449F8}"/>
    <cellStyle name="Normal 84 4" xfId="33828" xr:uid="{F2C96020-AB80-4FF7-B49A-F97433FD7CED}"/>
    <cellStyle name="Normal 85" xfId="33829" xr:uid="{5D5C9A3B-ABEF-4BEE-8A99-8F56E8BD1E0A}"/>
    <cellStyle name="Normal 85 2" xfId="33830" xr:uid="{D86364B0-64DA-4F5B-BA87-A1EAE23C9F7C}"/>
    <cellStyle name="Normal 85 3" xfId="33831" xr:uid="{06896ADE-67A6-4C45-89CC-9239862CE37F}"/>
    <cellStyle name="Normal 85 3 2" xfId="33832" xr:uid="{C1CC17A3-3056-492C-8857-752D52F10A62}"/>
    <cellStyle name="Normal 85 3 3" xfId="33833" xr:uid="{08229799-D41E-4877-BC29-A4D79D98B98A}"/>
    <cellStyle name="Normal 85 3 4" xfId="33834" xr:uid="{47DEB847-3B8B-4F57-AB30-BF095C0A15BC}"/>
    <cellStyle name="Normal 85 4" xfId="33835" xr:uid="{2A27223D-7661-42FE-AC68-F324ED559C37}"/>
    <cellStyle name="Normal 86" xfId="33836" xr:uid="{DAB09F92-315E-439F-867F-CD3CBB79F857}"/>
    <cellStyle name="Normal 87" xfId="33837" xr:uid="{8BD097E7-F923-4970-BAAD-B162E2F99F9E}"/>
    <cellStyle name="Normal 88" xfId="33838" xr:uid="{504476D4-1E77-4CB5-BCCD-14D50EAD29CB}"/>
    <cellStyle name="Normal 89" xfId="33839" xr:uid="{AE53480A-7976-439A-8953-3B3141F90474}"/>
    <cellStyle name="Normal 89 2" xfId="33840" xr:uid="{63015408-A033-4E72-A038-0C105E8131A4}"/>
    <cellStyle name="Normal 9" xfId="33841" xr:uid="{5D15819C-0A0A-4F88-A918-97CC1BCCD37F}"/>
    <cellStyle name="Normal 9 2" xfId="33842" xr:uid="{9DE1BCFF-D07F-4215-866A-AF9D4BFC3FAA}"/>
    <cellStyle name="Normal 9 2 2" xfId="33843" xr:uid="{087A2AA0-91B9-4495-A63B-0E13A643079E}"/>
    <cellStyle name="Normal 9 2 2 2" xfId="33844" xr:uid="{0D177622-8BA1-4DC1-85B4-275E23D71568}"/>
    <cellStyle name="Normal 9 2 2 3" xfId="33845" xr:uid="{94395A5B-0498-4B77-A940-1B17FD3C1C5B}"/>
    <cellStyle name="Normal 9 2 3" xfId="33846" xr:uid="{8052D9FF-B348-47C0-B1D8-01C49148D862}"/>
    <cellStyle name="Normal 9 2 3 2" xfId="33847" xr:uid="{1314A1BA-0997-4CC8-A9F5-2F076C9CB6E3}"/>
    <cellStyle name="Normal 9 2 3 3" xfId="33848" xr:uid="{EDBBA15F-771F-4CB0-A50A-92448C453018}"/>
    <cellStyle name="Normal 9 2 4" xfId="33849" xr:uid="{E7BFEE60-E99D-4898-B491-CBF07049998C}"/>
    <cellStyle name="Normal 9 2 5" xfId="33850" xr:uid="{D316A12F-EC96-428D-8595-943EAFE338CE}"/>
    <cellStyle name="Normal 9 2 5 2" xfId="33851" xr:uid="{21B68F4B-D63C-4828-AC07-731DD7CB98A2}"/>
    <cellStyle name="Normal 9 2 6" xfId="33852" xr:uid="{0398C161-5C76-456C-B792-54F71333B630}"/>
    <cellStyle name="Normal 9 3" xfId="33853" xr:uid="{E6BE287D-2652-48CE-8FC2-0F54ED3FE069}"/>
    <cellStyle name="Normal 9 3 2" xfId="33854" xr:uid="{99825CE2-18F3-4F24-AF31-30AB2ECC54D6}"/>
    <cellStyle name="Normal 9 3 2 2" xfId="33855" xr:uid="{3BCFF977-C1FE-47D5-8BC1-8A96A1B47066}"/>
    <cellStyle name="Normal 9 3 2 3" xfId="33856" xr:uid="{E4522F88-3CE7-4AC9-BE64-755B9C8B691F}"/>
    <cellStyle name="Normal 9 3 3" xfId="33857" xr:uid="{43707F0F-6A56-4282-8FEA-E0DA8D838DCD}"/>
    <cellStyle name="Normal 9 3 3 2" xfId="33858" xr:uid="{6C9DD524-4FFD-4347-BD76-0CBEC5208CE2}"/>
    <cellStyle name="Normal 9 3 4" xfId="33859" xr:uid="{032FF0D9-8F1F-47A9-9498-807DD95768FD}"/>
    <cellStyle name="Normal 9 3 4 2" xfId="33860" xr:uid="{3C4B7891-61D2-4329-AB58-37AB064D2A7F}"/>
    <cellStyle name="Normal 9 3 5" xfId="33861" xr:uid="{074DA80F-4089-4C51-A1CA-69A9807A1C58}"/>
    <cellStyle name="Normal 9 4" xfId="33862" xr:uid="{04662F6E-D0F4-4F9F-9FB1-44A3C6878228}"/>
    <cellStyle name="Normal 9 4 2" xfId="33863" xr:uid="{789DD91C-7C59-4E93-8B7F-649D1DD69D75}"/>
    <cellStyle name="Normal 9 4 3" xfId="33864" xr:uid="{09A69583-B071-452B-9C51-83496256D9FA}"/>
    <cellStyle name="Normal 9 5" xfId="33865" xr:uid="{0EDA7652-A946-426E-B33C-3F1D9CFB508E}"/>
    <cellStyle name="Normal 9 5 2" xfId="33866" xr:uid="{F056DD07-E13E-4A4E-93F5-1D37F1D2A074}"/>
    <cellStyle name="Normal 9 6" xfId="33867" xr:uid="{BBA7F576-D504-43F3-81DD-1F49C66C6D62}"/>
    <cellStyle name="Normal 9 7" xfId="33868" xr:uid="{2957962E-C8C8-4273-AE28-C967F366327B}"/>
    <cellStyle name="Normal 90" xfId="33869" xr:uid="{B7FEEE36-FF0B-494C-8FFC-10773868B229}"/>
    <cellStyle name="Normal 90 2" xfId="33870" xr:uid="{833C1E87-4CE3-47B8-AE54-375A66A1CC30}"/>
    <cellStyle name="Normal 91" xfId="33871" xr:uid="{8C5A99A6-FF33-4927-990D-1428722AE308}"/>
    <cellStyle name="Normal 91 2" xfId="33872" xr:uid="{1C746695-CB00-4FE3-BBAF-10F2AEE2DEC5}"/>
    <cellStyle name="Normal 92" xfId="33873" xr:uid="{1C52AEBC-585B-4F03-B252-213E9E70C539}"/>
    <cellStyle name="Normal 93" xfId="33874" xr:uid="{43619D36-DBA6-49FA-8F63-EC592318E60A}"/>
    <cellStyle name="Normal 94" xfId="33875" xr:uid="{92FC7598-B798-4520-A487-AF96056551CC}"/>
    <cellStyle name="Normal 94 2" xfId="33876" xr:uid="{6289771B-0034-4F73-8BFD-3CED3B295E87}"/>
    <cellStyle name="Normal 95" xfId="33877" xr:uid="{A0494A0E-9503-4611-AB0F-99E259DB885F}"/>
    <cellStyle name="Normal 96" xfId="33878" xr:uid="{23B90CF7-8CD3-48F3-8666-8160D52B0A01}"/>
    <cellStyle name="Normal 97" xfId="33879" xr:uid="{4310D35C-14FB-4CB2-A0B3-3C245932F098}"/>
    <cellStyle name="Normal 98" xfId="33880" xr:uid="{34617111-1016-40F0-9926-5EF0B64762D5}"/>
    <cellStyle name="Normal 99" xfId="33881" xr:uid="{17E2CB25-115D-4A05-B566-3EA7F4F85B28}"/>
    <cellStyle name="Note 10" xfId="33882" xr:uid="{17A86475-04FC-4A27-9D20-8349833BA4FD}"/>
    <cellStyle name="Note 10 2" xfId="33883" xr:uid="{C4AC3734-7C75-48E7-AC67-271C80E0F941}"/>
    <cellStyle name="Note 10 2 2" xfId="33884" xr:uid="{943333CB-F40E-4ABD-91E3-353D470C7CB7}"/>
    <cellStyle name="Note 10 2 2 2" xfId="33885" xr:uid="{49DB440F-184C-4F18-8719-9F93F1DA9B58}"/>
    <cellStyle name="Note 10 2 2 2 2" xfId="33886" xr:uid="{9E1B652B-5D1F-48B6-AB49-D4B782394452}"/>
    <cellStyle name="Note 10 2 2 3" xfId="33887" xr:uid="{AEB9B3AB-222F-4999-9BE9-EE6E119289B4}"/>
    <cellStyle name="Note 10 2 2 3 2" xfId="33888" xr:uid="{C962B90F-AA1C-4B8E-BA82-31A036334977}"/>
    <cellStyle name="Note 10 2 2 4" xfId="33889" xr:uid="{0A3493BC-2FC5-4A15-9F0B-7C86F994CE5D}"/>
    <cellStyle name="Note 10 2 3" xfId="33890" xr:uid="{5F8DEC04-3DFE-451A-B952-9F811627B6CE}"/>
    <cellStyle name="Note 10 2 3 2" xfId="33891" xr:uid="{3F0C6E2E-C427-4BBC-A2B1-5355FDF2EE5B}"/>
    <cellStyle name="Note 10 2 4" xfId="33892" xr:uid="{774581E2-5000-4359-91D6-A17BD9F5B6B6}"/>
    <cellStyle name="Note 10 2 4 2" xfId="33893" xr:uid="{A961EE41-DEB4-4699-8C93-851BB46B6EEB}"/>
    <cellStyle name="Note 10 2 5" xfId="33894" xr:uid="{C78082BA-FAB0-4B74-8768-8E4B3EC7FF95}"/>
    <cellStyle name="Note 10 2 5 2" xfId="33895" xr:uid="{4E05EE19-6F51-4A52-A9D0-9942DC493BEB}"/>
    <cellStyle name="Note 10 2 6" xfId="33896" xr:uid="{2FD158C9-DB60-403A-ACD8-64DF354D45B7}"/>
    <cellStyle name="Note 10 3" xfId="33897" xr:uid="{DD933200-6D15-4AD3-BDD2-F3F8ED5DDBC0}"/>
    <cellStyle name="Note 10 3 2" xfId="33898" xr:uid="{1F61973A-071F-43AF-AEA1-105E74EBDB7C}"/>
    <cellStyle name="Note 10 3 2 2" xfId="33899" xr:uid="{13ADC62E-5062-4508-A3D1-AD6DC9EB4902}"/>
    <cellStyle name="Note 10 3 2 2 2" xfId="33900" xr:uid="{C8EAE04B-7874-456F-98CC-1E8AB8373B88}"/>
    <cellStyle name="Note 10 3 2 3" xfId="33901" xr:uid="{BD392DD7-4364-4DB1-99B5-F8103E78E80F}"/>
    <cellStyle name="Note 10 3 2 3 2" xfId="33902" xr:uid="{98F9D619-BA11-4BD1-837D-B9DCD00F65B6}"/>
    <cellStyle name="Note 10 3 2 4" xfId="33903" xr:uid="{97C02C84-A79C-4A70-A0E9-7D26B4080770}"/>
    <cellStyle name="Note 10 3 3" xfId="33904" xr:uid="{608C153D-9312-41EB-A058-F8A44F6C6A11}"/>
    <cellStyle name="Note 10 3 3 2" xfId="33905" xr:uid="{5FF9D6AA-D6C0-425B-B8B3-8E9F0D2C67B9}"/>
    <cellStyle name="Note 10 3 4" xfId="33906" xr:uid="{CED1AA2C-F990-4065-A19D-B8302490BB79}"/>
    <cellStyle name="Note 10 3 4 2" xfId="33907" xr:uid="{F31159EB-960B-49F6-B15C-3CEE623B3B01}"/>
    <cellStyle name="Note 10 3 5" xfId="33908" xr:uid="{2348685E-539D-4957-BCE5-1799AC8D70D4}"/>
    <cellStyle name="Note 10 3 5 2" xfId="33909" xr:uid="{E67CC59A-B6EC-4B89-9A7E-87A105B47AE8}"/>
    <cellStyle name="Note 10 3 6" xfId="33910" xr:uid="{6492615D-3A48-42DA-B019-2B2C04B2A06E}"/>
    <cellStyle name="Note 10 4" xfId="33911" xr:uid="{99F300D5-82DE-4981-9003-11FC31870CEA}"/>
    <cellStyle name="Note 10 4 2" xfId="33912" xr:uid="{AA0CDA16-59F6-4D0A-B212-9D73B44D70E0}"/>
    <cellStyle name="Note 10 4 2 2" xfId="33913" xr:uid="{61C47291-82C4-4893-991B-13FF0D3256F4}"/>
    <cellStyle name="Note 10 4 3" xfId="33914" xr:uid="{EA9A6D6E-FB5D-4FAB-8F92-C10B5D42AF1E}"/>
    <cellStyle name="Note 10 4 3 2" xfId="33915" xr:uid="{A3845FA4-DC77-4CC5-96AF-7674BBF4B4D1}"/>
    <cellStyle name="Note 10 4 4" xfId="33916" xr:uid="{2B5AA015-485A-4C59-840C-861FCDE1FF4C}"/>
    <cellStyle name="Note 10 5" xfId="33917" xr:uid="{686BD0EC-1702-4B73-AC41-A06A6423262B}"/>
    <cellStyle name="Note 10 5 2" xfId="33918" xr:uid="{63614A53-84DB-4593-AD87-1D75C64B5E23}"/>
    <cellStyle name="Note 10 6" xfId="33919" xr:uid="{BE39D8F1-11A9-4F5D-B64E-D50200ECB188}"/>
    <cellStyle name="Note 10 6 2" xfId="33920" xr:uid="{2738F83F-94F3-4842-8F7D-528BC75E02C7}"/>
    <cellStyle name="Note 10 7" xfId="33921" xr:uid="{06A83052-0709-435D-89B9-66C878585F25}"/>
    <cellStyle name="Note 10 7 2" xfId="33922" xr:uid="{2F94F357-B49D-4027-AD65-3EAB4D4ABA11}"/>
    <cellStyle name="Note 10 8" xfId="33923" xr:uid="{4BE3D14A-8AF4-4C1A-B5BA-F5D9A0FFE272}"/>
    <cellStyle name="Note 11" xfId="33924" xr:uid="{4041AD44-1734-4970-AE05-F179E7CDBEBE}"/>
    <cellStyle name="Note 11 2" xfId="33925" xr:uid="{E33FB007-F4D8-418D-B82D-0826D137E2A2}"/>
    <cellStyle name="Note 11 2 2" xfId="33926" xr:uid="{C14270DA-2612-46AD-81B0-BAE992013039}"/>
    <cellStyle name="Note 11 2 2 2" xfId="33927" xr:uid="{0BE8F86C-D02B-48A4-B62F-15FF03BCF295}"/>
    <cellStyle name="Note 11 2 2 2 2" xfId="33928" xr:uid="{BA2E37EC-6701-4206-A3F7-351235D23504}"/>
    <cellStyle name="Note 11 2 2 3" xfId="33929" xr:uid="{9228DB3D-FD26-46A1-8C7C-34AD8BC3ABB9}"/>
    <cellStyle name="Note 11 2 2 3 2" xfId="33930" xr:uid="{3F801BC6-44FB-4F7C-9287-E0FA34B10F48}"/>
    <cellStyle name="Note 11 2 2 4" xfId="33931" xr:uid="{1CCEB47B-9547-47DA-9522-5BC11A83704C}"/>
    <cellStyle name="Note 11 2 3" xfId="33932" xr:uid="{512AADBA-E5FA-471F-BF4E-4968B5EBABC8}"/>
    <cellStyle name="Note 11 2 3 2" xfId="33933" xr:uid="{08349BF4-1656-45D5-BA74-9C1B51E46FA9}"/>
    <cellStyle name="Note 11 2 4" xfId="33934" xr:uid="{048F89B3-E109-4993-9B74-97704B5EDD1D}"/>
    <cellStyle name="Note 11 2 4 2" xfId="33935" xr:uid="{EAB7ECE5-9168-4350-9600-A7989E1219C0}"/>
    <cellStyle name="Note 11 2 5" xfId="33936" xr:uid="{7D131934-282A-4A2E-8470-C65BA242D215}"/>
    <cellStyle name="Note 11 2 5 2" xfId="33937" xr:uid="{875AFCE6-0AF2-48BC-B8BB-0FF77C3CD2E3}"/>
    <cellStyle name="Note 11 2 6" xfId="33938" xr:uid="{AF8749D4-C05E-4D04-BF11-FAE83BA85E14}"/>
    <cellStyle name="Note 11 3" xfId="33939" xr:uid="{C2B41697-5904-410D-805C-18D825F969C1}"/>
    <cellStyle name="Note 11 3 2" xfId="33940" xr:uid="{8E69B16F-12AB-44FC-988E-D4F085271FDC}"/>
    <cellStyle name="Note 11 3 2 2" xfId="33941" xr:uid="{B5457947-6A0F-44CE-BB7A-D528D500C12F}"/>
    <cellStyle name="Note 11 3 2 2 2" xfId="33942" xr:uid="{172F06CE-10C7-498B-9E91-494664FFAB27}"/>
    <cellStyle name="Note 11 3 2 3" xfId="33943" xr:uid="{29BE7A1B-F359-4B10-8539-6A56E0F71CD8}"/>
    <cellStyle name="Note 11 3 2 3 2" xfId="33944" xr:uid="{A23678EB-E66B-46B6-8BFB-AB600AE930FC}"/>
    <cellStyle name="Note 11 3 2 4" xfId="33945" xr:uid="{872D66D2-0943-4D2B-8514-0E7851D737FF}"/>
    <cellStyle name="Note 11 3 3" xfId="33946" xr:uid="{EE500AF0-3C92-462F-AEED-B0754214F195}"/>
    <cellStyle name="Note 11 3 3 2" xfId="33947" xr:uid="{C6AA84D6-25FF-470E-A7A9-3A027980C142}"/>
    <cellStyle name="Note 11 3 4" xfId="33948" xr:uid="{A0C9833F-11DF-4B18-9483-85E11979C920}"/>
    <cellStyle name="Note 11 3 4 2" xfId="33949" xr:uid="{23177662-9E8C-4EBE-B786-5F1B50DA14BF}"/>
    <cellStyle name="Note 11 3 5" xfId="33950" xr:uid="{8F09F9EF-5C14-453B-AB2B-BB66A9A9093C}"/>
    <cellStyle name="Note 11 3 5 2" xfId="33951" xr:uid="{3A7ADC5A-2D6F-4AF4-A4DB-72621D502A27}"/>
    <cellStyle name="Note 11 3 6" xfId="33952" xr:uid="{EE10447D-4DEB-41FA-9686-7D6E053920F8}"/>
    <cellStyle name="Note 11 4" xfId="33953" xr:uid="{29748D29-0C1F-48F5-99E1-0F7F212AF294}"/>
    <cellStyle name="Note 11 4 2" xfId="33954" xr:uid="{BA649000-8CCC-4A8F-AA83-16253E6FF69B}"/>
    <cellStyle name="Note 11 4 2 2" xfId="33955" xr:uid="{B12DD2A9-DCFC-4DA7-88FC-0BEC124DD653}"/>
    <cellStyle name="Note 11 4 3" xfId="33956" xr:uid="{218F4CA9-9F49-41BB-8F94-316DA45CA348}"/>
    <cellStyle name="Note 11 4 3 2" xfId="33957" xr:uid="{57BF31BF-6DA1-4148-8B75-7101BD130ED2}"/>
    <cellStyle name="Note 11 4 4" xfId="33958" xr:uid="{82D63229-6254-4F5D-8D16-6521F59D56F5}"/>
    <cellStyle name="Note 11 5" xfId="33959" xr:uid="{F6C763B7-A998-4761-ADC0-4430DFB569D5}"/>
    <cellStyle name="Note 11 5 2" xfId="33960" xr:uid="{D1373347-11B6-4123-B078-1F3BE57240D2}"/>
    <cellStyle name="Note 11 6" xfId="33961" xr:uid="{3BCB8085-9679-4E5D-963F-F07060471ACD}"/>
    <cellStyle name="Note 11 6 2" xfId="33962" xr:uid="{3CBEEDD1-432B-4FD4-BF55-68D0969C3A79}"/>
    <cellStyle name="Note 11 7" xfId="33963" xr:uid="{F7595DC6-2096-4092-A4C6-B8CC148898A6}"/>
    <cellStyle name="Note 11 7 2" xfId="33964" xr:uid="{EF780334-6D30-41B5-B444-AA489E11B6C8}"/>
    <cellStyle name="Note 11 8" xfId="33965" xr:uid="{E8822CEB-CF89-4504-95B9-74C5DAAA492F}"/>
    <cellStyle name="Note 12" xfId="33966" xr:uid="{DF0ADF84-7D1D-4F53-BCCF-02B5A8ED7E8D}"/>
    <cellStyle name="Note 12 2" xfId="33967" xr:uid="{2E08BBBA-4FBA-4419-B48A-806F91B4F12B}"/>
    <cellStyle name="Note 12 2 2" xfId="33968" xr:uid="{F89C6662-A06F-4475-BE79-7672540815D6}"/>
    <cellStyle name="Note 12 2 2 2" xfId="33969" xr:uid="{C6BA2B80-524B-467C-8479-3E3F04DA43A2}"/>
    <cellStyle name="Note 12 2 2 2 2" xfId="33970" xr:uid="{31B686E3-84FF-419E-8763-71112F73BACD}"/>
    <cellStyle name="Note 12 2 2 3" xfId="33971" xr:uid="{3C527C83-616B-4D32-A1D6-A5CFD9986867}"/>
    <cellStyle name="Note 12 2 2 3 2" xfId="33972" xr:uid="{96B2C626-9B7E-4916-855C-23644DC37579}"/>
    <cellStyle name="Note 12 2 2 4" xfId="33973" xr:uid="{7D605638-A009-4B5C-BAA0-AC02E99A0C64}"/>
    <cellStyle name="Note 12 2 3" xfId="33974" xr:uid="{313CDB69-FEAE-49D8-9093-140286731C0C}"/>
    <cellStyle name="Note 12 2 3 2" xfId="33975" xr:uid="{A8BD821E-0255-4D63-A0CB-91AFD38DDF5D}"/>
    <cellStyle name="Note 12 2 4" xfId="33976" xr:uid="{C25BD99A-3677-4336-8926-E361738F8C25}"/>
    <cellStyle name="Note 12 2 4 2" xfId="33977" xr:uid="{EBB7A8D6-040F-48C6-B985-9F04C0706687}"/>
    <cellStyle name="Note 12 2 5" xfId="33978" xr:uid="{DACE6D9D-DCAF-4FE6-AE6F-1894A2706693}"/>
    <cellStyle name="Note 12 2 5 2" xfId="33979" xr:uid="{35C813F1-C8C2-4653-AB81-CA1A3EBC23D9}"/>
    <cellStyle name="Note 12 2 6" xfId="33980" xr:uid="{870BEA03-72DA-4CA8-9BC8-6B41E82C820A}"/>
    <cellStyle name="Note 12 3" xfId="33981" xr:uid="{A398824F-F647-40D6-9015-1799987BACE6}"/>
    <cellStyle name="Note 12 3 2" xfId="33982" xr:uid="{F9330712-CD8D-475D-850E-F8F5174FA452}"/>
    <cellStyle name="Note 12 3 2 2" xfId="33983" xr:uid="{9D6790C2-F31D-424F-8FEC-877CEC594A28}"/>
    <cellStyle name="Note 12 3 2 2 2" xfId="33984" xr:uid="{660AD08D-65B4-4382-BA16-E2E8CD6CEB56}"/>
    <cellStyle name="Note 12 3 2 3" xfId="33985" xr:uid="{CC859485-D477-4C57-83B2-3313A49982FE}"/>
    <cellStyle name="Note 12 3 2 3 2" xfId="33986" xr:uid="{42D8F904-F4B2-4D37-ABE4-13EFDCEF5142}"/>
    <cellStyle name="Note 12 3 2 4" xfId="33987" xr:uid="{822A5781-8B72-4298-8FE8-BB1422B71A90}"/>
    <cellStyle name="Note 12 3 3" xfId="33988" xr:uid="{31CF7868-B242-4E51-B915-7D95023D81A1}"/>
    <cellStyle name="Note 12 3 3 2" xfId="33989" xr:uid="{83004FEF-3CA7-4E9F-A0B1-75902E856BD4}"/>
    <cellStyle name="Note 12 3 4" xfId="33990" xr:uid="{53024A14-51B6-423D-87A0-9A19B3636FB5}"/>
    <cellStyle name="Note 12 3 4 2" xfId="33991" xr:uid="{45F2C6FB-9A54-42CA-84E6-4F95C5D73F79}"/>
    <cellStyle name="Note 12 3 5" xfId="33992" xr:uid="{204FDFAC-F2CB-415A-BB14-E78EDBAA0E03}"/>
    <cellStyle name="Note 12 3 5 2" xfId="33993" xr:uid="{A148B40E-3F91-4909-BE3A-55FE44D2B4B4}"/>
    <cellStyle name="Note 12 3 6" xfId="33994" xr:uid="{F9E18228-3D5C-4D4D-9495-7FC6FA53D56D}"/>
    <cellStyle name="Note 12 4" xfId="33995" xr:uid="{C1FE7621-E3FC-4913-B9CA-D7E4A17D6BA8}"/>
    <cellStyle name="Note 12 4 2" xfId="33996" xr:uid="{B2C4FA03-126B-44F3-A416-0DAC5660E717}"/>
    <cellStyle name="Note 12 4 2 2" xfId="33997" xr:uid="{74AAEBE9-171A-43FB-B92A-34C702700D54}"/>
    <cellStyle name="Note 12 4 3" xfId="33998" xr:uid="{F1D9D625-6940-4441-9A43-C52FE3DF2CAD}"/>
    <cellStyle name="Note 12 4 3 2" xfId="33999" xr:uid="{AB2AA121-F775-4E25-AF24-0269556A1D83}"/>
    <cellStyle name="Note 12 4 4" xfId="34000" xr:uid="{5EB76579-E88D-4A5D-B6DE-687C2F5E113F}"/>
    <cellStyle name="Note 12 5" xfId="34001" xr:uid="{18F9F321-F9D9-4458-BCDB-15E61EB9320C}"/>
    <cellStyle name="Note 12 5 2" xfId="34002" xr:uid="{7F800C6A-B54D-460F-96DF-45785F24FECE}"/>
    <cellStyle name="Note 12 6" xfId="34003" xr:uid="{88686E9C-EAAA-40E9-A6B3-C1A61BD04F09}"/>
    <cellStyle name="Note 12 6 2" xfId="34004" xr:uid="{20A869FE-F34E-4E18-B78D-524E5D3BA19F}"/>
    <cellStyle name="Note 12 7" xfId="34005" xr:uid="{4C6B58CE-29CE-4B70-981B-2CD96BB178CF}"/>
    <cellStyle name="Note 12 7 2" xfId="34006" xr:uid="{CEE80329-AEED-40B7-B109-DAAF7C936F6E}"/>
    <cellStyle name="Note 12 8" xfId="34007" xr:uid="{3D06EF68-2983-4801-8695-8DF4296D363E}"/>
    <cellStyle name="Note 13" xfId="34008" xr:uid="{E82EEF90-A393-4AE1-AA2E-0FDA8B472AB4}"/>
    <cellStyle name="Note 13 2" xfId="34009" xr:uid="{66819555-3CED-4296-A455-16AFDA632175}"/>
    <cellStyle name="Note 13 2 2" xfId="34010" xr:uid="{5369CB50-62C5-4921-A4A9-023360B3C312}"/>
    <cellStyle name="Note 13 2 2 2" xfId="34011" xr:uid="{4D3FD137-9A31-4D10-9CA1-488FAE370FC4}"/>
    <cellStyle name="Note 13 2 2 2 2" xfId="34012" xr:uid="{0C424BD0-AFA4-47EF-8C31-3FD410EA797D}"/>
    <cellStyle name="Note 13 2 2 3" xfId="34013" xr:uid="{2E6A0B41-3FEB-41F7-A4CD-27D5AE483F8E}"/>
    <cellStyle name="Note 13 2 2 3 2" xfId="34014" xr:uid="{5C7E78F2-D47F-4AE4-B8A8-F5329EA01D3C}"/>
    <cellStyle name="Note 13 2 2 4" xfId="34015" xr:uid="{91D6A977-4D7C-4754-A4F0-5639CD44219E}"/>
    <cellStyle name="Note 13 2 3" xfId="34016" xr:uid="{D04A1A75-FD5D-4759-98B7-2FA3270BC622}"/>
    <cellStyle name="Note 13 2 3 2" xfId="34017" xr:uid="{8C90C63A-CDA3-4234-8320-7A737E551B89}"/>
    <cellStyle name="Note 13 2 4" xfId="34018" xr:uid="{63B2EE00-D4E1-4087-BE14-FD23FAD416CB}"/>
    <cellStyle name="Note 13 2 4 2" xfId="34019" xr:uid="{99E802E7-AFD7-46E7-B18E-191523D04AB7}"/>
    <cellStyle name="Note 13 2 5" xfId="34020" xr:uid="{A5F34773-8E8B-4089-8AB0-DDDA407D7AAE}"/>
    <cellStyle name="Note 13 2 5 2" xfId="34021" xr:uid="{D50D718B-FEF9-4742-A05C-8C0D37F4FC7B}"/>
    <cellStyle name="Note 13 2 6" xfId="34022" xr:uid="{516F8F0C-0DD5-4F78-AA93-D52B65885F69}"/>
    <cellStyle name="Note 13 3" xfId="34023" xr:uid="{FD88D715-A91F-4583-B580-7FC0710C8EA1}"/>
    <cellStyle name="Note 13 3 2" xfId="34024" xr:uid="{40D41090-4EE8-413F-86EA-1F8CF8487B6A}"/>
    <cellStyle name="Note 13 3 2 2" xfId="34025" xr:uid="{AD287F07-9B4F-4497-BBC8-E571BB28DA9B}"/>
    <cellStyle name="Note 13 3 2 2 2" xfId="34026" xr:uid="{CE2FAFF5-EADE-4F42-A129-1599C7596349}"/>
    <cellStyle name="Note 13 3 2 3" xfId="34027" xr:uid="{79268A1D-AE22-4BB8-8612-51CBDE62CDA4}"/>
    <cellStyle name="Note 13 3 2 3 2" xfId="34028" xr:uid="{1E3F7A10-6509-4CFE-BC65-B7AA76B70B56}"/>
    <cellStyle name="Note 13 3 2 4" xfId="34029" xr:uid="{980398A9-B418-46AD-8AB7-D0EBCEC22A82}"/>
    <cellStyle name="Note 13 3 3" xfId="34030" xr:uid="{EF103FEB-F9E6-4344-A9EB-015593AFC2E2}"/>
    <cellStyle name="Note 13 3 3 2" xfId="34031" xr:uid="{EA850C1E-141F-4F4D-BE51-E49EE1CFE2DB}"/>
    <cellStyle name="Note 13 3 4" xfId="34032" xr:uid="{4E7ED534-BB0A-47B9-A3B1-3BBB04613E78}"/>
    <cellStyle name="Note 13 3 4 2" xfId="34033" xr:uid="{621F9EA1-832A-4E12-9FE7-180CB065748D}"/>
    <cellStyle name="Note 13 3 5" xfId="34034" xr:uid="{4512281C-C4AE-45C1-BE6D-3830F1CA6589}"/>
    <cellStyle name="Note 13 3 5 2" xfId="34035" xr:uid="{CF7EE8B2-4533-444D-B6BB-3ED25910B4FB}"/>
    <cellStyle name="Note 13 3 6" xfId="34036" xr:uid="{D00D6642-BD15-4034-BC80-00B40135B91D}"/>
    <cellStyle name="Note 13 4" xfId="34037" xr:uid="{AE37B75E-6BCB-44DF-8101-3980A85FDF7C}"/>
    <cellStyle name="Note 13 4 2" xfId="34038" xr:uid="{F9158E30-AA1F-4072-AEA4-57C43974D89B}"/>
    <cellStyle name="Note 13 4 2 2" xfId="34039" xr:uid="{99CACB36-34DC-4C9A-86CF-DBC3A012B022}"/>
    <cellStyle name="Note 13 4 3" xfId="34040" xr:uid="{34EC0CB5-22C1-4440-9C3A-B768C4008396}"/>
    <cellStyle name="Note 13 4 3 2" xfId="34041" xr:uid="{F9008A29-B69C-4289-98B2-BF8939C835EC}"/>
    <cellStyle name="Note 13 4 4" xfId="34042" xr:uid="{9E5F6FE2-BADA-41F5-B6A5-D03F54648542}"/>
    <cellStyle name="Note 13 5" xfId="34043" xr:uid="{EB589A26-E0DF-4CD2-ADFB-3BF227C2078E}"/>
    <cellStyle name="Note 13 5 2" xfId="34044" xr:uid="{F0A5741D-BF36-442E-9F8A-EE55AD0046B9}"/>
    <cellStyle name="Note 13 6" xfId="34045" xr:uid="{0020C986-9DC0-4F0A-86F2-751E37A23959}"/>
    <cellStyle name="Note 13 6 2" xfId="34046" xr:uid="{67E0217C-6F2A-402F-9498-61E57C4A2032}"/>
    <cellStyle name="Note 13 7" xfId="34047" xr:uid="{0996454E-1E52-4EAC-AE54-1B71EAF9E6FB}"/>
    <cellStyle name="Note 13 7 2" xfId="34048" xr:uid="{A73C62F7-BF38-4CED-A0CD-0AA226B010EE}"/>
    <cellStyle name="Note 13 8" xfId="34049" xr:uid="{DBD744CE-9565-4EA2-855D-DFE839E163F1}"/>
    <cellStyle name="Note 14" xfId="34050" xr:uid="{E437751B-B2E5-4732-AF73-6AE723A31E68}"/>
    <cellStyle name="Note 14 2" xfId="34051" xr:uid="{D9A1A1C8-B8B4-4A6B-B212-58C7C2879C17}"/>
    <cellStyle name="Note 14 2 2" xfId="34052" xr:uid="{D764C892-5135-4117-B67F-32BF90A4B897}"/>
    <cellStyle name="Note 14 2 2 2" xfId="34053" xr:uid="{387E423F-CF61-4298-9519-4069266907A6}"/>
    <cellStyle name="Note 14 2 3" xfId="34054" xr:uid="{C6FCBE53-C540-4619-836F-935F921FD000}"/>
    <cellStyle name="Note 14 2 3 2" xfId="34055" xr:uid="{10C1B5ED-F002-48D5-A542-BE56AC3DD731}"/>
    <cellStyle name="Note 14 2 4" xfId="34056" xr:uid="{8C2CC24E-A636-4CAC-8549-0CEF39FE741B}"/>
    <cellStyle name="Note 14 3" xfId="34057" xr:uid="{DA0F27F8-F286-438C-B47C-DEB8EC35735E}"/>
    <cellStyle name="Note 14 3 2" xfId="34058" xr:uid="{F89BACFD-BECD-4718-AEC6-CDF8722EF489}"/>
    <cellStyle name="Note 14 4" xfId="34059" xr:uid="{DD769587-5E7D-46B9-BB4B-0BCC8A673563}"/>
    <cellStyle name="Note 14 4 2" xfId="34060" xr:uid="{F090D2B0-03F8-42A6-AA63-5A011AFC8DFC}"/>
    <cellStyle name="Note 14 5" xfId="34061" xr:uid="{95FC3690-8E37-4A10-875D-65A942D03028}"/>
    <cellStyle name="Note 14 5 2" xfId="34062" xr:uid="{D4CC17E9-2692-4FCF-B230-3A50853D721D}"/>
    <cellStyle name="Note 14 6" xfId="34063" xr:uid="{314EF3B1-6353-451D-BB85-8FC6F227626F}"/>
    <cellStyle name="Note 15" xfId="34064" xr:uid="{66929FB8-9088-415A-B2B8-CBB12E8B1E0C}"/>
    <cellStyle name="Note 15 2" xfId="34065" xr:uid="{D3387FB3-0910-497A-80BA-75FA8E4A9EA6}"/>
    <cellStyle name="Note 16" xfId="34066" xr:uid="{624998DB-A010-4252-AB69-C532AE83BD29}"/>
    <cellStyle name="Note 16 2" xfId="34067" xr:uid="{F5D694B0-7042-4F6F-B23F-612AA0C8800E}"/>
    <cellStyle name="Note 17" xfId="34068" xr:uid="{74C990EF-46D5-4A36-BCB9-FC4F84262431}"/>
    <cellStyle name="Note 17 2" xfId="34069" xr:uid="{08A5DB38-3AE3-4D2D-B6F6-FA6EB2AFBD48}"/>
    <cellStyle name="Note 18" xfId="34070" xr:uid="{6509E51A-7051-4207-96C8-99F17A3DB5E8}"/>
    <cellStyle name="Note 18 2" xfId="34071" xr:uid="{25FF4AB2-5205-4BEE-B4F3-4D329AB4A0EE}"/>
    <cellStyle name="Note 19" xfId="34072" xr:uid="{DEDE6276-BDB6-456E-86A3-FE01241C599A}"/>
    <cellStyle name="Note 19 2" xfId="34073" xr:uid="{5133152A-02EC-4442-BFD0-1AE1198DA465}"/>
    <cellStyle name="Note 2" xfId="34074" xr:uid="{BD60441F-73BD-484A-9832-AB3AA9BF3914}"/>
    <cellStyle name="Note 2 10" xfId="34075" xr:uid="{E72EB8D2-DD20-4432-A8D5-5F1AF1DD86FD}"/>
    <cellStyle name="Note 2 10 2" xfId="34076" xr:uid="{A82BA327-987F-4633-BF98-784223F82CE8}"/>
    <cellStyle name="Note 2 10 2 2" xfId="34077" xr:uid="{3A8C6707-44CA-4289-9946-4D5387A8CA9F}"/>
    <cellStyle name="Note 2 10 2 3" xfId="34078" xr:uid="{33117152-D290-4B53-B9DA-C379E1084C63}"/>
    <cellStyle name="Note 2 10 3" xfId="34079" xr:uid="{D19D0FFE-0461-4970-BA68-6B1A83BBECCA}"/>
    <cellStyle name="Note 2 10 3 2" xfId="34080" xr:uid="{7A80143F-9D3D-4CA0-BEAA-9618FF8BCF70}"/>
    <cellStyle name="Note 2 10 4" xfId="34081" xr:uid="{3333315F-1A1B-42EA-A66B-5A278933AFD2}"/>
    <cellStyle name="Note 2 10 4 2" xfId="34082" xr:uid="{63B63DD8-238C-40C5-8ED3-94D5D846BB39}"/>
    <cellStyle name="Note 2 10 5" xfId="34083" xr:uid="{C71575F8-90AB-4C22-BC84-B7BBCE027D33}"/>
    <cellStyle name="Note 2 11" xfId="34084" xr:uid="{C0AEE2D8-0AB0-4A19-BF6A-279570BD3B4D}"/>
    <cellStyle name="Note 2 11 2" xfId="34085" xr:uid="{91A23B45-D43A-4341-85E4-F0119F166C6C}"/>
    <cellStyle name="Note 2 11 2 2" xfId="34086" xr:uid="{D2485389-C6FB-4CD7-B4FE-2DA6F43546EA}"/>
    <cellStyle name="Note 2 11 2 3" xfId="34087" xr:uid="{344A5B33-A1C8-46E2-AE09-421A50C89435}"/>
    <cellStyle name="Note 2 11 3" xfId="34088" xr:uid="{5E19B139-B750-47BD-89C1-1FE08A6B9BB3}"/>
    <cellStyle name="Note 2 11 3 2" xfId="34089" xr:uid="{AA25AC60-B9AE-4B5F-B9A5-ED2A822DE413}"/>
    <cellStyle name="Note 2 11 4" xfId="34090" xr:uid="{74AC502C-1645-4766-9663-0EBF2B625DAC}"/>
    <cellStyle name="Note 2 11 4 2" xfId="34091" xr:uid="{235A9F0A-9165-4BC9-9274-48E277D91F9F}"/>
    <cellStyle name="Note 2 11 5" xfId="34092" xr:uid="{FC21684D-44EB-43DC-BCE8-0C681FDC1542}"/>
    <cellStyle name="Note 2 12" xfId="34093" xr:uid="{7BBF233F-CF75-4220-9E7A-17FEFC4EAD14}"/>
    <cellStyle name="Note 2 12 2" xfId="34094" xr:uid="{3AF5640C-3A13-4B31-987F-64194AEA1F1E}"/>
    <cellStyle name="Note 2 12 2 2" xfId="34095" xr:uid="{42FBD2A6-5050-4A70-9A39-70D824037AE8}"/>
    <cellStyle name="Note 2 12 2 3" xfId="34096" xr:uid="{91C3F9AA-C57A-48C8-8297-3448DC2B4924}"/>
    <cellStyle name="Note 2 12 3" xfId="34097" xr:uid="{DED5381D-1911-4926-A588-D782C0BCEEF2}"/>
    <cellStyle name="Note 2 12 3 2" xfId="34098" xr:uid="{E35B041B-C889-48DF-8434-E56E9E57F5C7}"/>
    <cellStyle name="Note 2 12 4" xfId="34099" xr:uid="{8E31FF8F-8553-4751-9DC8-8704B65D261E}"/>
    <cellStyle name="Note 2 12 4 2" xfId="34100" xr:uid="{141CB06A-5B0F-4D23-B19B-F96E6A991EA3}"/>
    <cellStyle name="Note 2 12 5" xfId="34101" xr:uid="{4C37A4B5-6988-46ED-8FDC-10966DEF6069}"/>
    <cellStyle name="Note 2 13" xfId="34102" xr:uid="{3215BAB6-CACA-4963-B69E-BE64E1A2E801}"/>
    <cellStyle name="Note 2 13 2" xfId="34103" xr:uid="{AECE7B3C-E936-4617-9D3B-1AC67644DA0E}"/>
    <cellStyle name="Note 2 13 2 2" xfId="34104" xr:uid="{B90B221F-732F-4F00-A1C4-C1C3B35D170F}"/>
    <cellStyle name="Note 2 13 2 3" xfId="34105" xr:uid="{42777A9F-4748-47AE-B61D-DD03B5408DF9}"/>
    <cellStyle name="Note 2 13 3" xfId="34106" xr:uid="{EC41C660-8B25-49BD-9758-32DC0DEA126E}"/>
    <cellStyle name="Note 2 13 4" xfId="34107" xr:uid="{DD1BABCA-DDCE-40C4-A2BC-F3A9162AA772}"/>
    <cellStyle name="Note 2 14" xfId="34108" xr:uid="{CB2A7883-5EF8-4669-B041-35F9B5EEC4FB}"/>
    <cellStyle name="Note 2 14 2" xfId="34109" xr:uid="{03E8660F-0BA9-4B87-A404-794DEE1F5D5B}"/>
    <cellStyle name="Note 2 14 2 2" xfId="34110" xr:uid="{5949AC09-D399-4A7D-B88E-2DDC6B3C6525}"/>
    <cellStyle name="Note 2 14 2 3" xfId="34111" xr:uid="{1A0CCC07-6213-4174-94A6-70709530EDDF}"/>
    <cellStyle name="Note 2 14 3" xfId="34112" xr:uid="{26370408-E9D6-412A-B58B-F5E69B99EACF}"/>
    <cellStyle name="Note 2 14 3 2" xfId="34113" xr:uid="{EB629194-8FDF-403E-B65B-1C3A6E5D37A5}"/>
    <cellStyle name="Note 2 14 4" xfId="34114" xr:uid="{CC7A4A46-8F5C-4741-8064-CF285012C50E}"/>
    <cellStyle name="Note 2 14 4 2" xfId="34115" xr:uid="{A71E77F4-DE90-4EBE-8D94-AF644F6DEAB1}"/>
    <cellStyle name="Note 2 14 5" xfId="34116" xr:uid="{CAFAD8BA-D4BF-4105-86CB-B8A637F9584D}"/>
    <cellStyle name="Note 2 15" xfId="34117" xr:uid="{A0E6FB66-9DAC-4500-B25C-D8B48C4D52AF}"/>
    <cellStyle name="Note 2 15 2" xfId="34118" xr:uid="{EEF7F9E9-0F95-4499-A1B4-27ECB7CE14B0}"/>
    <cellStyle name="Note 2 15 2 2" xfId="34119" xr:uid="{768D1525-6B71-45C2-9869-9FEF33BB04AE}"/>
    <cellStyle name="Note 2 15 2 3" xfId="34120" xr:uid="{8FE3FF59-9CAC-434D-A195-27D9FA6591B6}"/>
    <cellStyle name="Note 2 15 3" xfId="34121" xr:uid="{AD6955FD-8DE6-41EA-AF2F-F06A5607877D}"/>
    <cellStyle name="Note 2 15 4" xfId="34122" xr:uid="{A89E97D1-E12F-4403-8744-5D1502BABE96}"/>
    <cellStyle name="Note 2 16" xfId="34123" xr:uid="{35531652-27D1-45F5-A38A-353591CCFF58}"/>
    <cellStyle name="Note 2 16 2" xfId="34124" xr:uid="{43C3912E-3C3D-4D42-B611-064ADD05F6C5}"/>
    <cellStyle name="Note 2 16 2 2" xfId="34125" xr:uid="{5E0DB67B-A9FE-46BC-9F71-D2188901E0A7}"/>
    <cellStyle name="Note 2 16 2 3" xfId="34126" xr:uid="{5F3AF788-431F-4783-B102-60F0648596A4}"/>
    <cellStyle name="Note 2 16 3" xfId="34127" xr:uid="{378D9F14-558D-4D1A-913F-2F7C9A8A6C7D}"/>
    <cellStyle name="Note 2 16 4" xfId="34128" xr:uid="{5E0080E9-7310-496C-9F30-09AC89CC205F}"/>
    <cellStyle name="Note 2 17" xfId="34129" xr:uid="{45414EA9-F0AC-4E68-9054-F71E8EB01E72}"/>
    <cellStyle name="Note 2 17 2" xfId="34130" xr:uid="{4CE23434-94F5-430A-83A9-1B208FC4130E}"/>
    <cellStyle name="Note 2 17 2 2" xfId="34131" xr:uid="{41BC7F3B-E0BC-46B0-A053-6A20499FADEA}"/>
    <cellStyle name="Note 2 17 2 3" xfId="34132" xr:uid="{24C2D20C-403B-4F14-B3BF-142CB1475BAE}"/>
    <cellStyle name="Note 2 17 3" xfId="34133" xr:uid="{B31A5F95-9B33-48C3-BA06-20C8113CDCFD}"/>
    <cellStyle name="Note 2 17 4" xfId="34134" xr:uid="{9B12D318-15EF-4C73-B70F-C8BB2FC3C440}"/>
    <cellStyle name="Note 2 18" xfId="34135" xr:uid="{FC85352B-CBAF-491C-AA16-4D0821EEAEDC}"/>
    <cellStyle name="Note 2 18 2" xfId="34136" xr:uid="{AE4733EF-A9ED-406F-822F-F1B25CBF6667}"/>
    <cellStyle name="Note 2 18 3" xfId="34137" xr:uid="{523E570B-EAF8-42EA-9BA3-EC28C226A3FE}"/>
    <cellStyle name="Note 2 19" xfId="34138" xr:uid="{526EAA4D-C85E-4A47-A976-5BCD0C0121D3}"/>
    <cellStyle name="Note 2 19 2" xfId="34139" xr:uid="{CB557ED2-DCBD-4D42-BB80-68DE1068EB8E}"/>
    <cellStyle name="Note 2 19 3" xfId="34140" xr:uid="{CBF33EFD-9975-407B-AE5B-CB440F3C5156}"/>
    <cellStyle name="Note 2 2" xfId="34141" xr:uid="{7998B165-CCA7-4B91-8455-AF2FF985B2D9}"/>
    <cellStyle name="Note 2 2 10" xfId="34142" xr:uid="{A7085107-6B60-4C9A-8923-E383BA02EB07}"/>
    <cellStyle name="Note 2 2 10 2" xfId="34143" xr:uid="{305A0EA0-14CC-425B-A986-2C615279D930}"/>
    <cellStyle name="Note 2 2 11" xfId="34144" xr:uid="{5A45026F-4EA9-48A9-98F0-69FAE1AE238D}"/>
    <cellStyle name="Note 2 2 11 2" xfId="34145" xr:uid="{0CD5F8D7-D7A5-4B81-9F39-796AF29419CD}"/>
    <cellStyle name="Note 2 2 12" xfId="34146" xr:uid="{9E3B1635-737E-4281-BE2D-70F7953B2EAB}"/>
    <cellStyle name="Note 2 2 12 2" xfId="34147" xr:uid="{7F96994E-BAE4-449F-8FD1-762AC0A64F02}"/>
    <cellStyle name="Note 2 2 13" xfId="34148" xr:uid="{9F365661-5C22-4560-B73E-8E0EAC3DE319}"/>
    <cellStyle name="Note 2 2 14" xfId="34149" xr:uid="{26B05A9D-69A1-4689-A1A4-C92F7922F8CB}"/>
    <cellStyle name="Note 2 2 15" xfId="34150" xr:uid="{191A74AC-02B7-4619-9A40-529FA363A313}"/>
    <cellStyle name="Note 2 2 16" xfId="34151" xr:uid="{DAD65D21-4BD4-468B-882E-B265CD1667A7}"/>
    <cellStyle name="Note 2 2 2" xfId="34152" xr:uid="{0B1D1B38-1FC4-4B23-AF05-A1D7177587D0}"/>
    <cellStyle name="Note 2 2 2 10" xfId="34153" xr:uid="{10A9BA50-CC7B-4AFD-9D90-6E4F31B9977D}"/>
    <cellStyle name="Note 2 2 2 2" xfId="34154" xr:uid="{1B08FB8C-9FF6-4D8C-B2AC-AE66A3A0DC03}"/>
    <cellStyle name="Note 2 2 2 2 2" xfId="34155" xr:uid="{693302A4-F8BA-4422-A7DB-D248624F8DAD}"/>
    <cellStyle name="Note 2 2 2 2 2 2" xfId="34156" xr:uid="{895CD9C5-22B1-4F39-A65F-6267238371FD}"/>
    <cellStyle name="Note 2 2 2 2 2 2 2" xfId="34157" xr:uid="{D10F8EC6-8CEC-441C-8C44-E079A626FA9C}"/>
    <cellStyle name="Note 2 2 2 2 2 3" xfId="34158" xr:uid="{D7D88425-32B2-4F99-9614-9FF07256E562}"/>
    <cellStyle name="Note 2 2 2 2 2 3 2" xfId="34159" xr:uid="{001266B2-033A-47C9-ABE1-989B4B4DC9A6}"/>
    <cellStyle name="Note 2 2 2 2 2 4" xfId="34160" xr:uid="{3F7C15C9-F226-4197-BDA6-C2B3175B7663}"/>
    <cellStyle name="Note 2 2 2 2 3" xfId="34161" xr:uid="{26A8A5E0-F765-4FA4-BF1C-EA00E9173A39}"/>
    <cellStyle name="Note 2 2 2 2 3 2" xfId="34162" xr:uid="{4C3D01D0-820F-41B5-B797-E16D9B0D84E4}"/>
    <cellStyle name="Note 2 2 2 2 4" xfId="34163" xr:uid="{03690C35-8673-4AB0-BEBA-CE8BB3D2032E}"/>
    <cellStyle name="Note 2 2 2 2 4 2" xfId="34164" xr:uid="{60C88DFA-5909-4F57-BA68-9EC0184F8767}"/>
    <cellStyle name="Note 2 2 2 2 5" xfId="34165" xr:uid="{5C2F788B-1298-452D-A55D-49D87D7D017A}"/>
    <cellStyle name="Note 2 2 2 2 5 2" xfId="34166" xr:uid="{7600F271-821B-445D-8EAC-2AA363760A80}"/>
    <cellStyle name="Note 2 2 2 2 6" xfId="34167" xr:uid="{B9624569-1752-4B8D-9B94-E0EF62AE502C}"/>
    <cellStyle name="Note 2 2 2 2 6 2" xfId="34168" xr:uid="{FC9F261E-B1FE-462B-96FE-5677A6A2AB12}"/>
    <cellStyle name="Note 2 2 2 2 7" xfId="34169" xr:uid="{344B0E55-2DA5-4193-B128-F9681C5FE3D3}"/>
    <cellStyle name="Note 2 2 2 2 7 2" xfId="34170" xr:uid="{7DB29348-DEBE-436E-B6ED-AFEB3287E10F}"/>
    <cellStyle name="Note 2 2 2 2 8" xfId="34171" xr:uid="{A9B890CA-2EE3-4A92-84E5-EB58D86E0E7C}"/>
    <cellStyle name="Note 2 2 2 3" xfId="34172" xr:uid="{CF5FE562-B87A-4F3E-9AE5-AC2E7983A6DA}"/>
    <cellStyle name="Note 2 2 2 3 2" xfId="34173" xr:uid="{2134BEC5-DA60-4DBD-B919-0B43656D91E9}"/>
    <cellStyle name="Note 2 2 2 3 2 2" xfId="34174" xr:uid="{E81D14C4-2C8D-48DF-A21A-A4D5BF4EA32E}"/>
    <cellStyle name="Note 2 2 2 3 2 2 2" xfId="34175" xr:uid="{DB784E1D-C961-49CD-AD9A-98FE50E30FA8}"/>
    <cellStyle name="Note 2 2 2 3 2 3" xfId="34176" xr:uid="{6F0F3470-DA8F-4C3B-A93D-F8BEE2FB4A2E}"/>
    <cellStyle name="Note 2 2 2 3 2 3 2" xfId="34177" xr:uid="{2CE9FCC5-E424-474F-9141-27ED5B1BC1C6}"/>
    <cellStyle name="Note 2 2 2 3 2 4" xfId="34178" xr:uid="{5721EF67-8103-4236-A61B-81D939432254}"/>
    <cellStyle name="Note 2 2 2 3 3" xfId="34179" xr:uid="{60E1B5D6-2A49-43FB-955E-3C70A0D3861A}"/>
    <cellStyle name="Note 2 2 2 3 3 2" xfId="34180" xr:uid="{D1F03B1F-62D2-4C4B-8370-2680C1314A43}"/>
    <cellStyle name="Note 2 2 2 3 4" xfId="34181" xr:uid="{14E5581A-3ADC-4B88-ADAC-7432A2D2091D}"/>
    <cellStyle name="Note 2 2 2 3 4 2" xfId="34182" xr:uid="{621D72FA-996E-4AE3-833A-941E84188C31}"/>
    <cellStyle name="Note 2 2 2 3 5" xfId="34183" xr:uid="{864BFA49-3926-43A3-B0B6-9425191DDB51}"/>
    <cellStyle name="Note 2 2 2 3 5 2" xfId="34184" xr:uid="{21F577CA-8535-4EC9-ABFE-E9691B619790}"/>
    <cellStyle name="Note 2 2 2 3 6" xfId="34185" xr:uid="{06354929-19B3-46A2-BC0F-BA4235DEB313}"/>
    <cellStyle name="Note 2 2 2 4" xfId="34186" xr:uid="{DDA6F7FB-0B5F-4217-885F-5488D7BBCB55}"/>
    <cellStyle name="Note 2 2 2 4 2" xfId="34187" xr:uid="{D45A7087-A4A7-4233-9F1D-38F9D2F0A2F5}"/>
    <cellStyle name="Note 2 2 2 4 2 2" xfId="34188" xr:uid="{08C28176-A29E-4FED-B071-F14DB44C7C7D}"/>
    <cellStyle name="Note 2 2 2 4 3" xfId="34189" xr:uid="{1B9EB6CB-58D2-4012-A43B-C8A2FEB9C4B8}"/>
    <cellStyle name="Note 2 2 2 4 3 2" xfId="34190" xr:uid="{1FE3C1EB-1C84-47BC-A0FD-CBE855C39842}"/>
    <cellStyle name="Note 2 2 2 4 4" xfId="34191" xr:uid="{2DBDF3ED-109E-41C9-8D92-1B50C0EC6BAE}"/>
    <cellStyle name="Note 2 2 2 5" xfId="34192" xr:uid="{ACB5B62E-D85E-439E-9C41-5ACC994C6F8E}"/>
    <cellStyle name="Note 2 2 2 5 2" xfId="34193" xr:uid="{386C3419-2E47-4E5C-9953-AE4022C7B123}"/>
    <cellStyle name="Note 2 2 2 6" xfId="34194" xr:uid="{ADF1F24B-8722-469E-9737-96E93A2A1317}"/>
    <cellStyle name="Note 2 2 2 6 2" xfId="34195" xr:uid="{DF208D5D-60E2-448E-A791-80C2F5A51B96}"/>
    <cellStyle name="Note 2 2 2 7" xfId="34196" xr:uid="{E68E0D75-EDC2-4457-8DEC-24502853A41A}"/>
    <cellStyle name="Note 2 2 2 7 2" xfId="34197" xr:uid="{D0525485-C266-41D8-B6E1-562A9BF82DA4}"/>
    <cellStyle name="Note 2 2 2 8" xfId="34198" xr:uid="{ECA0343A-AC9F-46C0-B854-9E6D4508005E}"/>
    <cellStyle name="Note 2 2 2 8 2" xfId="34199" xr:uid="{126136EE-81F8-40A6-ABDF-300917267B0C}"/>
    <cellStyle name="Note 2 2 2 9" xfId="34200" xr:uid="{77014196-1351-4453-805C-62332DA015E1}"/>
    <cellStyle name="Note 2 2 2 9 2" xfId="34201" xr:uid="{1E819A1E-BC77-43EB-99E2-2EC0118D5E84}"/>
    <cellStyle name="Note 2 2 3" xfId="34202" xr:uid="{63AD2F08-7ADA-4823-9087-84CEDE3523D0}"/>
    <cellStyle name="Note 2 2 3 10" xfId="34203" xr:uid="{334D8261-623F-41E0-A3E6-B5EA856E3D9A}"/>
    <cellStyle name="Note 2 2 3 2" xfId="34204" xr:uid="{E815ACC4-3A03-48E7-BA6E-2D32718CD06F}"/>
    <cellStyle name="Note 2 2 3 2 2" xfId="34205" xr:uid="{647BE3AB-DC30-436C-A7B1-6F6B9EC60766}"/>
    <cellStyle name="Note 2 2 3 2 2 2" xfId="34206" xr:uid="{0DB025EE-36E5-4DBC-86D1-E264706AD220}"/>
    <cellStyle name="Note 2 2 3 2 2 2 2" xfId="34207" xr:uid="{FFEF00C4-BD22-4132-8F80-EB0A3F7BEFE1}"/>
    <cellStyle name="Note 2 2 3 2 2 3" xfId="34208" xr:uid="{B34ADC60-480E-41AC-9469-1FBD98C06ADF}"/>
    <cellStyle name="Note 2 2 3 2 2 3 2" xfId="34209" xr:uid="{ED413550-66C0-4F70-82EA-39F364AD0EE7}"/>
    <cellStyle name="Note 2 2 3 2 2 4" xfId="34210" xr:uid="{7A961F16-5353-4F10-A6D4-EEBFC7356CCA}"/>
    <cellStyle name="Note 2 2 3 2 3" xfId="34211" xr:uid="{02300BE9-80DD-4B97-AD3B-19B1B03FB81F}"/>
    <cellStyle name="Note 2 2 3 2 3 2" xfId="34212" xr:uid="{CF7079BB-D364-4B23-B8C0-D8CB5641007C}"/>
    <cellStyle name="Note 2 2 3 2 4" xfId="34213" xr:uid="{E1BCA346-FE3F-4A11-BABE-09A4EE061510}"/>
    <cellStyle name="Note 2 2 3 2 4 2" xfId="34214" xr:uid="{E7AE2C10-D79D-4418-B8A8-B96D45DC8243}"/>
    <cellStyle name="Note 2 2 3 2 5" xfId="34215" xr:uid="{D5D854FE-866B-4376-B711-CA9E80CF0FC1}"/>
    <cellStyle name="Note 2 2 3 2 5 2" xfId="34216" xr:uid="{CEFD29A1-9A24-4647-82DB-07CEEA8E4648}"/>
    <cellStyle name="Note 2 2 3 2 6" xfId="34217" xr:uid="{935D5100-5B51-406F-8022-CBC8894291A4}"/>
    <cellStyle name="Note 2 2 3 2 6 2" xfId="34218" xr:uid="{28DDAF92-6B3C-42B7-BFC4-FDFDE399B433}"/>
    <cellStyle name="Note 2 2 3 2 7" xfId="34219" xr:uid="{C024CE59-E0B7-4596-AA8F-AA7A1AD84D1D}"/>
    <cellStyle name="Note 2 2 3 2 7 2" xfId="34220" xr:uid="{569A672D-21C5-4748-8B8D-C01CF272A577}"/>
    <cellStyle name="Note 2 2 3 2 8" xfId="34221" xr:uid="{0D3241CF-AAD9-424A-AF05-3015DE988BB0}"/>
    <cellStyle name="Note 2 2 3 3" xfId="34222" xr:uid="{B2C62C99-AD31-487D-A9F8-DBE12A42DB49}"/>
    <cellStyle name="Note 2 2 3 3 2" xfId="34223" xr:uid="{A3446CA7-0011-403D-9919-FF7D1A956B99}"/>
    <cellStyle name="Note 2 2 3 3 2 2" xfId="34224" xr:uid="{F052A704-4EF1-4200-9A82-4F6034B034CB}"/>
    <cellStyle name="Note 2 2 3 3 2 2 2" xfId="34225" xr:uid="{07FADF4B-8CDC-48D5-A3B2-45347059C315}"/>
    <cellStyle name="Note 2 2 3 3 2 3" xfId="34226" xr:uid="{29079A0F-5B71-47AB-BF91-2C9B3FF81EFC}"/>
    <cellStyle name="Note 2 2 3 3 2 3 2" xfId="34227" xr:uid="{195CAC9C-181D-48CE-9367-B2D577FC250B}"/>
    <cellStyle name="Note 2 2 3 3 2 4" xfId="34228" xr:uid="{D978E3DE-20A0-4E5B-A0CF-6543E6E6016A}"/>
    <cellStyle name="Note 2 2 3 3 3" xfId="34229" xr:uid="{C615790B-69E6-494E-9B96-2A2F250A2A69}"/>
    <cellStyle name="Note 2 2 3 3 3 2" xfId="34230" xr:uid="{275D29E6-C725-4249-B3A3-C5F5143CF526}"/>
    <cellStyle name="Note 2 2 3 3 4" xfId="34231" xr:uid="{0AC275F6-0AAD-4078-90C2-3E909F1411D4}"/>
    <cellStyle name="Note 2 2 3 3 4 2" xfId="34232" xr:uid="{3D1FB19C-35AD-4A7D-BFA1-2E0B72E836C4}"/>
    <cellStyle name="Note 2 2 3 3 5" xfId="34233" xr:uid="{EC2633BA-EB9D-46B2-B0B0-D4177BB8192E}"/>
    <cellStyle name="Note 2 2 3 3 5 2" xfId="34234" xr:uid="{B19F59FF-3D01-461C-A9CC-D101D7376443}"/>
    <cellStyle name="Note 2 2 3 3 6" xfId="34235" xr:uid="{55D7658E-E5D0-4C2C-BFD1-2120C81D8532}"/>
    <cellStyle name="Note 2 2 3 4" xfId="34236" xr:uid="{7EBEF924-4E8C-4C60-A4F1-D435DE11776E}"/>
    <cellStyle name="Note 2 2 3 4 2" xfId="34237" xr:uid="{CD234268-CC21-4B4F-B62E-42C338CAA273}"/>
    <cellStyle name="Note 2 2 3 4 2 2" xfId="34238" xr:uid="{A32220BD-D417-4C17-BC6A-A05EE639832E}"/>
    <cellStyle name="Note 2 2 3 4 3" xfId="34239" xr:uid="{2C1253C8-5137-434F-8CFF-C24F8736A84C}"/>
    <cellStyle name="Note 2 2 3 4 3 2" xfId="34240" xr:uid="{21D57C8F-C74C-4E44-AC60-8794A747B23E}"/>
    <cellStyle name="Note 2 2 3 4 4" xfId="34241" xr:uid="{8B0DF04D-21B7-4903-BF71-B1FB61B3512B}"/>
    <cellStyle name="Note 2 2 3 5" xfId="34242" xr:uid="{16E8A7F8-0B85-44A1-BDFF-775119CF6749}"/>
    <cellStyle name="Note 2 2 3 5 2" xfId="34243" xr:uid="{DA204CC1-28F4-4804-BB67-C2DBC71EB10E}"/>
    <cellStyle name="Note 2 2 3 6" xfId="34244" xr:uid="{0856B96E-A700-472F-8CE1-6DE15B4B79BB}"/>
    <cellStyle name="Note 2 2 3 6 2" xfId="34245" xr:uid="{16181C49-2AFE-4470-913A-3BF58392B0CA}"/>
    <cellStyle name="Note 2 2 3 7" xfId="34246" xr:uid="{BF3B5EE2-9545-4895-B72A-FA0E54F47AB1}"/>
    <cellStyle name="Note 2 2 3 7 2" xfId="34247" xr:uid="{0394FD6D-85A0-4CED-91FF-9A22499DF885}"/>
    <cellStyle name="Note 2 2 3 8" xfId="34248" xr:uid="{1054445D-B1AC-47AE-8A97-165368BF8B41}"/>
    <cellStyle name="Note 2 2 3 8 2" xfId="34249" xr:uid="{8BDE29E1-7247-4A82-828F-C3C5E89135CE}"/>
    <cellStyle name="Note 2 2 3 9" xfId="34250" xr:uid="{4F477836-157C-4C91-B176-4045E1A15CAA}"/>
    <cellStyle name="Note 2 2 3 9 2" xfId="34251" xr:uid="{A4DEDA02-1CFE-4F74-9BA7-B3C9BB9677FF}"/>
    <cellStyle name="Note 2 2 4" xfId="34252" xr:uid="{691FEB98-EDE1-4DFC-AD78-DFD7262EB2AA}"/>
    <cellStyle name="Note 2 2 4 2" xfId="34253" xr:uid="{A43BBCFA-0287-4928-A7AA-C868CC482FF6}"/>
    <cellStyle name="Note 2 2 4 2 2" xfId="34254" xr:uid="{88EE8753-C74A-40E1-BF53-9153FF0EA3FF}"/>
    <cellStyle name="Note 2 2 4 2 2 2" xfId="34255" xr:uid="{240B9F2D-E8BF-4CA6-84EF-97EB6ED6381D}"/>
    <cellStyle name="Note 2 2 4 2 3" xfId="34256" xr:uid="{62E8496E-9F4E-45C7-8F74-9EB027C7F14C}"/>
    <cellStyle name="Note 2 2 4 2 3 2" xfId="34257" xr:uid="{021E8FBB-DE91-4C0C-AA79-CA928275F1B6}"/>
    <cellStyle name="Note 2 2 4 2 4" xfId="34258" xr:uid="{EDABEA1E-85AA-4D2F-B845-BB7E9E4B51A7}"/>
    <cellStyle name="Note 2 2 4 3" xfId="34259" xr:uid="{A6E41168-6D76-4727-9A09-406A023B1CDB}"/>
    <cellStyle name="Note 2 2 4 3 2" xfId="34260" xr:uid="{CA55EFD7-78D5-4F43-97FC-BA9EA0CA924A}"/>
    <cellStyle name="Note 2 2 4 4" xfId="34261" xr:uid="{167C4E2B-23CC-4DB9-B161-F1CDA2824DB5}"/>
    <cellStyle name="Note 2 2 4 4 2" xfId="34262" xr:uid="{5A78610F-4234-42EE-A4E4-698876F7F178}"/>
    <cellStyle name="Note 2 2 4 5" xfId="34263" xr:uid="{D36A9DAE-F7D1-4ED9-8621-4DDDF636179D}"/>
    <cellStyle name="Note 2 2 4 5 2" xfId="34264" xr:uid="{A3B0131F-BAC7-4D67-AB88-E0A99852FB11}"/>
    <cellStyle name="Note 2 2 4 6" xfId="34265" xr:uid="{B02338B5-AAA2-4041-8509-7F6C2002C1C2}"/>
    <cellStyle name="Note 2 2 4 6 2" xfId="34266" xr:uid="{07E30A2E-946C-4D0C-A2F2-BD13925953B3}"/>
    <cellStyle name="Note 2 2 4 7" xfId="34267" xr:uid="{5BEAE89F-142B-4393-ADD5-12E2F07B93FB}"/>
    <cellStyle name="Note 2 2 4 7 2" xfId="34268" xr:uid="{B1B5E89D-2DD4-45E5-86DE-326FFE4C0C14}"/>
    <cellStyle name="Note 2 2 4 8" xfId="34269" xr:uid="{B0ABB03A-AE90-4368-8CDE-CD486AB94345}"/>
    <cellStyle name="Note 2 2 4 8 2" xfId="34270" xr:uid="{8970D959-0133-462B-9EB3-DA3358CA0873}"/>
    <cellStyle name="Note 2 2 4 9" xfId="34271" xr:uid="{3F615A15-9C44-4292-B27D-A3F7FA6D8F25}"/>
    <cellStyle name="Note 2 2 5" xfId="34272" xr:uid="{2E6E8309-3CFD-449C-94BE-530336B84006}"/>
    <cellStyle name="Note 2 2 5 2" xfId="34273" xr:uid="{3CEE4DF9-8A87-4DDF-A61A-C4F6DBEE4DA6}"/>
    <cellStyle name="Note 2 2 5 2 2" xfId="34274" xr:uid="{8C8F0630-E4E2-48C1-BE46-FB08AB8D7642}"/>
    <cellStyle name="Note 2 2 5 2 2 2" xfId="34275" xr:uid="{F0AC94ED-CABB-4D7D-85AC-C3EF1E6A3A08}"/>
    <cellStyle name="Note 2 2 5 2 3" xfId="34276" xr:uid="{E4BE439E-BA43-446E-BEB1-77490B9724F0}"/>
    <cellStyle name="Note 2 2 5 2 3 2" xfId="34277" xr:uid="{3ED388F2-14B8-42AF-AB88-B46F9F6FD93D}"/>
    <cellStyle name="Note 2 2 5 2 4" xfId="34278" xr:uid="{78FC0A9D-19DE-4374-8BC3-37D3D19124B4}"/>
    <cellStyle name="Note 2 2 5 3" xfId="34279" xr:uid="{E1F78C24-B06B-4855-AD9A-AA3D9E2E2DE7}"/>
    <cellStyle name="Note 2 2 5 3 2" xfId="34280" xr:uid="{4B104FC2-B42B-4D66-90C1-0A390D3A3BEE}"/>
    <cellStyle name="Note 2 2 5 4" xfId="34281" xr:uid="{4C38FC95-A0AE-4EEE-9B47-0FED1C9D1D51}"/>
    <cellStyle name="Note 2 2 5 4 2" xfId="34282" xr:uid="{119975B4-4E4C-4C63-8C82-37C3DF98FAC3}"/>
    <cellStyle name="Note 2 2 5 5" xfId="34283" xr:uid="{E4A8308C-3162-4D82-9B7E-E1879ECB80A8}"/>
    <cellStyle name="Note 2 2 5 5 2" xfId="34284" xr:uid="{BDD6488A-B2A9-4FAD-87DD-F03181422377}"/>
    <cellStyle name="Note 2 2 5 6" xfId="34285" xr:uid="{5E1A9575-4F7A-470A-BF7C-7FDCF1F3B529}"/>
    <cellStyle name="Note 2 2 6" xfId="34286" xr:uid="{08A9DCE1-C08B-42D4-9071-B285A025A74F}"/>
    <cellStyle name="Note 2 2 6 2" xfId="34287" xr:uid="{2D43CA6F-5AFE-4F09-A0DB-78A3959F43F5}"/>
    <cellStyle name="Note 2 2 6 2 2" xfId="34288" xr:uid="{D67CFF94-D896-4BE6-9EF6-FEDC360679A6}"/>
    <cellStyle name="Note 2 2 6 3" xfId="34289" xr:uid="{E2263B55-BE70-4B71-9106-B011FB5E6F8E}"/>
    <cellStyle name="Note 2 2 6 3 2" xfId="34290" xr:uid="{C9CB0A64-95A8-4ED0-A826-BEDF08CAFEAA}"/>
    <cellStyle name="Note 2 2 6 4" xfId="34291" xr:uid="{D64A83F6-01F1-4B24-8AD6-4D7C88A8CB2E}"/>
    <cellStyle name="Note 2 2 7" xfId="34292" xr:uid="{B9FB9695-64AC-46B5-BFD6-B81008D8EEE9}"/>
    <cellStyle name="Note 2 2 7 2" xfId="34293" xr:uid="{BFBC80CE-BFB7-482F-8D86-EFE68766CF66}"/>
    <cellStyle name="Note 2 2 8" xfId="34294" xr:uid="{3133DA7C-8FF9-4B4D-998F-C41284FE731C}"/>
    <cellStyle name="Note 2 2 8 2" xfId="34295" xr:uid="{8F6E744B-F432-41CC-9E3D-A8F0DD3E43F7}"/>
    <cellStyle name="Note 2 2 9" xfId="34296" xr:uid="{7401405E-11D8-4C31-BCD7-13A3CE844CFE}"/>
    <cellStyle name="Note 2 2 9 2" xfId="34297" xr:uid="{DBCE8879-7E5F-4921-84BE-FE2C6C64D7E6}"/>
    <cellStyle name="Note 2 20" xfId="34298" xr:uid="{38367494-5A78-4C9D-B633-0F02238601AF}"/>
    <cellStyle name="Note 2 20 2" xfId="34299" xr:uid="{3FD9D6EF-632A-47B4-AD34-948CA88B2DC6}"/>
    <cellStyle name="Note 2 20 3" xfId="34300" xr:uid="{2D9923AA-CFAB-4449-8634-9024CA74D366}"/>
    <cellStyle name="Note 2 21" xfId="34301" xr:uid="{2E45C76F-0353-4689-9AA1-4256E460BA5E}"/>
    <cellStyle name="Note 2 21 2" xfId="34302" xr:uid="{1EF07C48-921E-43DF-9E60-B452A4A134EE}"/>
    <cellStyle name="Note 2 21 3" xfId="34303" xr:uid="{2EC9A941-D74F-4B7A-8425-9BDB0DA4D159}"/>
    <cellStyle name="Note 2 22" xfId="34304" xr:uid="{CDF3D95D-3FB3-48AC-986D-2D04BC2D1375}"/>
    <cellStyle name="Note 2 22 2" xfId="34305" xr:uid="{98E4B5B4-43DD-4BFB-BDCD-8C21EB8D1E97}"/>
    <cellStyle name="Note 2 22 3" xfId="34306" xr:uid="{C271800F-0B77-41AA-88A8-36D972116073}"/>
    <cellStyle name="Note 2 23" xfId="34307" xr:uid="{8C396C83-2A75-4B4B-9976-3407687D4145}"/>
    <cellStyle name="Note 2 23 2" xfId="34308" xr:uid="{7D23C7D2-669A-4325-9F33-83456BE399D7}"/>
    <cellStyle name="Note 2 24" xfId="34309" xr:uid="{DC4EBCFD-4723-4D66-B55D-E61E72AC9467}"/>
    <cellStyle name="Note 2 25" xfId="34310" xr:uid="{1E3450B2-556B-48C5-8195-6DFC0A46BEF7}"/>
    <cellStyle name="Note 2 26" xfId="34311" xr:uid="{4917D8C6-2388-439E-941A-4255EE5A9430}"/>
    <cellStyle name="Note 2 3" xfId="34312" xr:uid="{052003C6-569A-44C1-AF5F-4B18390C72BF}"/>
    <cellStyle name="Note 2 3 10" xfId="34313" xr:uid="{66C1AA7C-51F9-4FF5-8384-299DC26C3470}"/>
    <cellStyle name="Note 2 3 11" xfId="34314" xr:uid="{ED4036CB-8BE3-42C1-AFD7-9F60318D0484}"/>
    <cellStyle name="Note 2 3 12" xfId="34315" xr:uid="{FE066C5F-5808-4DF1-9C1F-C5143BD195A8}"/>
    <cellStyle name="Note 2 3 2" xfId="34316" xr:uid="{A1B75AC7-63FE-48E6-9182-A75E3DC88265}"/>
    <cellStyle name="Note 2 3 2 2" xfId="34317" xr:uid="{180FA04C-78BA-4EAD-B1E8-C60B9FF90B5A}"/>
    <cellStyle name="Note 2 3 2 2 2" xfId="34318" xr:uid="{489D9FC7-021D-48E5-A1D0-F174C985B7A5}"/>
    <cellStyle name="Note 2 3 2 2 2 2" xfId="34319" xr:uid="{80F96993-47E9-46E9-A864-31392DCE8D77}"/>
    <cellStyle name="Note 2 3 2 2 3" xfId="34320" xr:uid="{E857EFF8-142A-4C7B-9262-BC60E245F3E4}"/>
    <cellStyle name="Note 2 3 2 2 3 2" xfId="34321" xr:uid="{36855986-DD67-448D-A0EF-B3CFDFB284AC}"/>
    <cellStyle name="Note 2 3 2 2 4" xfId="34322" xr:uid="{9A31B48C-1264-45F2-81F6-2130355CA3DC}"/>
    <cellStyle name="Note 2 3 2 2 4 2" xfId="34323" xr:uid="{7C7C1BE3-3E7E-49DE-94ED-C466B5D177F9}"/>
    <cellStyle name="Note 2 3 2 2 5" xfId="34324" xr:uid="{0F7194D8-EEED-48EC-8172-72B5C657CC9D}"/>
    <cellStyle name="Note 2 3 2 2 5 2" xfId="34325" xr:uid="{972EC0B8-5D76-44A5-872E-C2C498701A47}"/>
    <cellStyle name="Note 2 3 2 2 6" xfId="34326" xr:uid="{C592B3B8-AE3B-42DC-9EEA-A0B10BAED7AA}"/>
    <cellStyle name="Note 2 3 2 3" xfId="34327" xr:uid="{799EA060-A798-46C8-8D28-1FD2D03125A0}"/>
    <cellStyle name="Note 2 3 2 3 2" xfId="34328" xr:uid="{C1A585A7-2570-4C41-BCE5-9D47D7CC86E1}"/>
    <cellStyle name="Note 2 3 2 4" xfId="34329" xr:uid="{D91F4926-FD48-47F8-907E-ECA2A411C4E2}"/>
    <cellStyle name="Note 2 3 2 4 2" xfId="34330" xr:uid="{3FB2B94D-2CBD-4591-899F-7430B105EC1E}"/>
    <cellStyle name="Note 2 3 2 5" xfId="34331" xr:uid="{D0B3B44F-A930-4F18-A054-5132CF336396}"/>
    <cellStyle name="Note 2 3 2 5 2" xfId="34332" xr:uid="{83FC2335-896F-4A47-BFF1-B5DCE2740CA1}"/>
    <cellStyle name="Note 2 3 2 6" xfId="34333" xr:uid="{EE4CBC1B-2B4C-498A-B028-2B87F919DF14}"/>
    <cellStyle name="Note 2 3 2 6 2" xfId="34334" xr:uid="{1F53B2F8-0EEB-4526-9C32-05E1F8C5F7AD}"/>
    <cellStyle name="Note 2 3 2 7" xfId="34335" xr:uid="{6D4F5185-EB1C-4632-80D2-12E403478BC3}"/>
    <cellStyle name="Note 2 3 2 7 2" xfId="34336" xr:uid="{EC6A6F8B-592F-41D0-89D5-3FF1F2657C03}"/>
    <cellStyle name="Note 2 3 2 8" xfId="34337" xr:uid="{0D539F3B-47DC-4028-924F-C5FDE04FE4DD}"/>
    <cellStyle name="Note 2 3 2 9" xfId="34338" xr:uid="{DB41462B-6AED-4AA0-9EC1-43BCF67D429E}"/>
    <cellStyle name="Note 2 3 3" xfId="34339" xr:uid="{0C36F57E-2DBA-4D76-9D11-5AD5D21FA69E}"/>
    <cellStyle name="Note 2 3 3 2" xfId="34340" xr:uid="{9DC8F4EB-CE58-4032-889F-9C5A28BDB473}"/>
    <cellStyle name="Note 2 3 3 2 2" xfId="34341" xr:uid="{53564819-158D-453D-A11F-8C6940298E1E}"/>
    <cellStyle name="Note 2 3 3 2 2 2" xfId="34342" xr:uid="{C415257B-13AC-4886-B50D-A1152CA5CB61}"/>
    <cellStyle name="Note 2 3 3 2 3" xfId="34343" xr:uid="{F8CF7761-D9F8-4B46-BFEC-3DF009703EDB}"/>
    <cellStyle name="Note 2 3 3 2 3 2" xfId="34344" xr:uid="{31F64DDA-040B-4A40-A4C8-FFC3C47DC116}"/>
    <cellStyle name="Note 2 3 3 2 4" xfId="34345" xr:uid="{ED4E2659-6FB0-457B-AD8C-43E5F74C8BB6}"/>
    <cellStyle name="Note 2 3 3 2 4 2" xfId="34346" xr:uid="{E6E6D3F1-C070-4364-BA9A-2D8E1FD89153}"/>
    <cellStyle name="Note 2 3 3 2 5" xfId="34347" xr:uid="{4C3FCD86-C608-4E32-9687-75BC1B5BC623}"/>
    <cellStyle name="Note 2 3 3 2 5 2" xfId="34348" xr:uid="{E3D4AA54-3331-44C3-A64E-EFF070D78259}"/>
    <cellStyle name="Note 2 3 3 2 6" xfId="34349" xr:uid="{A11C2D26-F499-4D9C-A9E7-4353727FB034}"/>
    <cellStyle name="Note 2 3 3 3" xfId="34350" xr:uid="{160FC189-D7D8-4EAA-A12D-6690DD017F71}"/>
    <cellStyle name="Note 2 3 3 3 2" xfId="34351" xr:uid="{09EB1047-528B-4FE9-9474-73DCE9A75372}"/>
    <cellStyle name="Note 2 3 3 4" xfId="34352" xr:uid="{0E2A3EB0-D60D-4552-AF25-0042AA1C9185}"/>
    <cellStyle name="Note 2 3 3 4 2" xfId="34353" xr:uid="{102E919A-CC54-4009-8540-A482D85E9C8E}"/>
    <cellStyle name="Note 2 3 3 5" xfId="34354" xr:uid="{6AF50145-659F-4D96-AB57-D934D8F2E440}"/>
    <cellStyle name="Note 2 3 3 5 2" xfId="34355" xr:uid="{E7C60CFF-B96E-4F6D-9E92-A2F28FADFFEE}"/>
    <cellStyle name="Note 2 3 3 6" xfId="34356" xr:uid="{23184395-1BB3-4020-9CE3-D4B62FB2479E}"/>
    <cellStyle name="Note 2 3 3 6 2" xfId="34357" xr:uid="{C4F0CBA7-2A84-4D1D-A933-20190295D1BE}"/>
    <cellStyle name="Note 2 3 3 7" xfId="34358" xr:uid="{6588DB7D-A881-4CA0-9896-A926BC6BE9CE}"/>
    <cellStyle name="Note 2 3 3 7 2" xfId="34359" xr:uid="{B00528FE-F801-459C-89E9-D38F485AC4BE}"/>
    <cellStyle name="Note 2 3 3 8" xfId="34360" xr:uid="{BD74DAD5-43B5-4E70-81EB-0155A1FD0E03}"/>
    <cellStyle name="Note 2 3 3 9" xfId="34361" xr:uid="{2E4D01AC-F705-485E-B4C9-856C3F75DE04}"/>
    <cellStyle name="Note 2 3 4" xfId="34362" xr:uid="{C82860A1-3852-4408-840B-43BD0D4017AC}"/>
    <cellStyle name="Note 2 3 4 2" xfId="34363" xr:uid="{B80FA316-DF42-4374-A846-DD98BB71A434}"/>
    <cellStyle name="Note 2 3 4 2 2" xfId="34364" xr:uid="{978EA382-3BF4-42E0-927A-D9BB4161187C}"/>
    <cellStyle name="Note 2 3 4 3" xfId="34365" xr:uid="{11119084-AC94-4AE9-AF66-C4F1EF73AA0B}"/>
    <cellStyle name="Note 2 3 4 3 2" xfId="34366" xr:uid="{F1B72875-86D1-4766-9AC9-C1DB1BA553CC}"/>
    <cellStyle name="Note 2 3 4 4" xfId="34367" xr:uid="{94815334-5A61-450E-A981-CA6D69C0F990}"/>
    <cellStyle name="Note 2 3 4 4 2" xfId="34368" xr:uid="{A78599E8-95E8-4639-BD96-808C936714CA}"/>
    <cellStyle name="Note 2 3 4 5" xfId="34369" xr:uid="{369F3632-101A-40CF-8D48-38BF8604F660}"/>
    <cellStyle name="Note 2 3 4 5 2" xfId="34370" xr:uid="{C7070914-383A-4282-B4EF-A2743BBEF7D3}"/>
    <cellStyle name="Note 2 3 4 6" xfId="34371" xr:uid="{D3E2AE66-CC11-4A73-8BDB-27326ACCC3FF}"/>
    <cellStyle name="Note 2 3 5" xfId="34372" xr:uid="{29D17601-F3E8-455C-922A-87C4D479C823}"/>
    <cellStyle name="Note 2 3 5 2" xfId="34373" xr:uid="{19F2017D-3587-45E2-91DB-064F0BD6F3B1}"/>
    <cellStyle name="Note 2 3 6" xfId="34374" xr:uid="{018FFA03-B930-4F06-923F-3D10DDC1A6BB}"/>
    <cellStyle name="Note 2 3 6 2" xfId="34375" xr:uid="{70A76227-028E-4D86-9C38-18CFD65B3ECA}"/>
    <cellStyle name="Note 2 3 7" xfId="34376" xr:uid="{BFDCA614-8DB6-4243-8267-9BAC4D5649CE}"/>
    <cellStyle name="Note 2 3 7 2" xfId="34377" xr:uid="{6D80C963-5B28-470D-A3F1-4AFA1CCD0A88}"/>
    <cellStyle name="Note 2 3 8" xfId="34378" xr:uid="{BA0FD221-2F34-4502-94A6-5E2931D09529}"/>
    <cellStyle name="Note 2 3 8 2" xfId="34379" xr:uid="{29097948-027D-4159-8DF5-067590F1AE16}"/>
    <cellStyle name="Note 2 3 9" xfId="34380" xr:uid="{D976D2A4-A326-4FC5-BF93-BE34DE51D7A2}"/>
    <cellStyle name="Note 2 3 9 2" xfId="34381" xr:uid="{195AED14-F647-484A-8DCE-8D462572938A}"/>
    <cellStyle name="Note 2 4" xfId="34382" xr:uid="{8C5AF0DB-36E1-4CE3-901A-759D41CB840E}"/>
    <cellStyle name="Note 2 4 10" xfId="34383" xr:uid="{7524F5C9-12EA-4570-B573-9F7FCB787481}"/>
    <cellStyle name="Note 2 4 11" xfId="34384" xr:uid="{BEFDB84F-4179-4DAE-A930-6BFB514971B7}"/>
    <cellStyle name="Note 2 4 12" xfId="34385" xr:uid="{811C163B-3336-40E1-AF1A-52EBEAB4BB70}"/>
    <cellStyle name="Note 2 4 2" xfId="34386" xr:uid="{F17E8189-6B16-447A-8950-357C0C8802D9}"/>
    <cellStyle name="Note 2 4 2 2" xfId="34387" xr:uid="{1D8C1E1B-CB01-43B3-9749-3A8F019CF019}"/>
    <cellStyle name="Note 2 4 2 2 2" xfId="34388" xr:uid="{EFD96B2F-E77B-44B5-A45E-27C7A7DCF1DD}"/>
    <cellStyle name="Note 2 4 2 2 2 2" xfId="34389" xr:uid="{FEEA2BAE-9109-4AD8-BF0F-4C5454270CAD}"/>
    <cellStyle name="Note 2 4 2 2 3" xfId="34390" xr:uid="{B4482364-4643-4613-BD78-27D44FCBCDAD}"/>
    <cellStyle name="Note 2 4 2 2 3 2" xfId="34391" xr:uid="{8267805F-7784-43D9-B1ED-209F33A0C009}"/>
    <cellStyle name="Note 2 4 2 2 4" xfId="34392" xr:uid="{9743EE64-7125-4B0E-957F-255FDB60DAD8}"/>
    <cellStyle name="Note 2 4 2 2 4 2" xfId="34393" xr:uid="{558BEA6C-3F51-4FCD-A64E-9F62B926ED19}"/>
    <cellStyle name="Note 2 4 2 2 5" xfId="34394" xr:uid="{89D65E86-FC3B-4BA6-8BB5-0A118FC30617}"/>
    <cellStyle name="Note 2 4 2 2 5 2" xfId="34395" xr:uid="{470C5F96-9B20-48EA-B435-E8245EFDDF61}"/>
    <cellStyle name="Note 2 4 2 2 6" xfId="34396" xr:uid="{84489288-72B4-4ABC-8E61-09453B201BD6}"/>
    <cellStyle name="Note 2 4 2 3" xfId="34397" xr:uid="{555CF332-2557-426A-97DF-3FB08AF12905}"/>
    <cellStyle name="Note 2 4 2 3 2" xfId="34398" xr:uid="{8AF00E5C-6FDD-4A89-860F-AAACF392A3BB}"/>
    <cellStyle name="Note 2 4 2 4" xfId="34399" xr:uid="{E6D6A408-D73C-4DDD-9064-4785BF3677D6}"/>
    <cellStyle name="Note 2 4 2 4 2" xfId="34400" xr:uid="{A0362E74-23A9-4DF3-9B6B-87197D41C3D6}"/>
    <cellStyle name="Note 2 4 2 5" xfId="34401" xr:uid="{5668B6F6-7262-40AD-AE5A-A718AF6E1BA8}"/>
    <cellStyle name="Note 2 4 2 5 2" xfId="34402" xr:uid="{ED24AF68-C2FA-40C7-9815-804051CBF011}"/>
    <cellStyle name="Note 2 4 2 6" xfId="34403" xr:uid="{CD0B97C5-0CEC-4368-8ABA-83C2ECC9FBD2}"/>
    <cellStyle name="Note 2 4 2 6 2" xfId="34404" xr:uid="{0AD92ADE-9960-474C-A94E-EC4C523D1CEA}"/>
    <cellStyle name="Note 2 4 2 7" xfId="34405" xr:uid="{B5439A64-E58E-48A6-801C-56FDF2FD061F}"/>
    <cellStyle name="Note 2 4 2 7 2" xfId="34406" xr:uid="{E17616A2-0641-4128-93D0-60B57FF6AB4E}"/>
    <cellStyle name="Note 2 4 2 8" xfId="34407" xr:uid="{AFFC99F0-020B-4499-9CC8-DA5F1937CCBD}"/>
    <cellStyle name="Note 2 4 3" xfId="34408" xr:uid="{D26176AF-E5BC-41C0-8F86-80225B492DC1}"/>
    <cellStyle name="Note 2 4 3 2" xfId="34409" xr:uid="{A23294C7-D8FF-4FD8-980E-B536AFECA191}"/>
    <cellStyle name="Note 2 4 3 2 2" xfId="34410" xr:uid="{52CEE3D8-A2FA-4089-AF9F-C94EE863BE9F}"/>
    <cellStyle name="Note 2 4 3 2 2 2" xfId="34411" xr:uid="{E2C20535-20A1-4EAC-B66D-CEEAB6572B38}"/>
    <cellStyle name="Note 2 4 3 2 3" xfId="34412" xr:uid="{5359223C-C6A2-4E24-B4C0-2F1FB1890C33}"/>
    <cellStyle name="Note 2 4 3 2 3 2" xfId="34413" xr:uid="{E3AF955A-7112-48C4-A86A-E83BBF4B9221}"/>
    <cellStyle name="Note 2 4 3 2 4" xfId="34414" xr:uid="{CD023447-32BC-4ED3-BEB1-4EB5FBFFBB62}"/>
    <cellStyle name="Note 2 4 3 2 4 2" xfId="34415" xr:uid="{4FE34424-22BF-4FEF-85D3-104807717878}"/>
    <cellStyle name="Note 2 4 3 2 5" xfId="34416" xr:uid="{65FB571B-47E9-4617-A946-D5DDBB75B28C}"/>
    <cellStyle name="Note 2 4 3 2 5 2" xfId="34417" xr:uid="{C1E6B672-5C11-47DF-832B-64A65A24E483}"/>
    <cellStyle name="Note 2 4 3 2 6" xfId="34418" xr:uid="{DE9EA0D1-C049-41CA-8CF2-CD77933BF53A}"/>
    <cellStyle name="Note 2 4 3 3" xfId="34419" xr:uid="{52376D19-DC92-40B3-9E23-EFC0891576E2}"/>
    <cellStyle name="Note 2 4 3 3 2" xfId="34420" xr:uid="{FB3A79B5-42D7-4200-9BD3-A6DAB1222751}"/>
    <cellStyle name="Note 2 4 3 4" xfId="34421" xr:uid="{316569A9-6675-4862-80D5-056463D34C24}"/>
    <cellStyle name="Note 2 4 3 4 2" xfId="34422" xr:uid="{D282D07E-29D8-4778-BAB5-A4B1DCC8C8C7}"/>
    <cellStyle name="Note 2 4 3 5" xfId="34423" xr:uid="{DA56CD1A-950A-4343-ACE6-F74FD7145E2E}"/>
    <cellStyle name="Note 2 4 3 5 2" xfId="34424" xr:uid="{799F4696-A14E-443D-BAE7-A4C677D866FD}"/>
    <cellStyle name="Note 2 4 3 6" xfId="34425" xr:uid="{7848C170-B2EA-4A2D-A643-6DC698F3ECA8}"/>
    <cellStyle name="Note 2 4 3 6 2" xfId="34426" xr:uid="{437D25B1-7702-4EAC-9CF2-AEA9DD9CDF4B}"/>
    <cellStyle name="Note 2 4 3 7" xfId="34427" xr:uid="{764BFF18-51CF-4F9F-9D75-6C6617CF98FC}"/>
    <cellStyle name="Note 2 4 3 7 2" xfId="34428" xr:uid="{7DF573F8-D8CB-4EFF-BF46-C40CDD8A5624}"/>
    <cellStyle name="Note 2 4 3 8" xfId="34429" xr:uid="{63FEA4D4-0F60-4019-8876-73EAA826E646}"/>
    <cellStyle name="Note 2 4 4" xfId="34430" xr:uid="{23293016-2CB5-4207-B3C7-1E526EB95BCF}"/>
    <cellStyle name="Note 2 4 4 2" xfId="34431" xr:uid="{0F9E5D42-79CE-45D5-947F-0BC9F76B1E03}"/>
    <cellStyle name="Note 2 4 4 2 2" xfId="34432" xr:uid="{DF4D30B1-5E44-49E1-8B48-2D6686E58A25}"/>
    <cellStyle name="Note 2 4 4 3" xfId="34433" xr:uid="{5C3F94A0-B274-4BC0-A068-00EC51CAA01D}"/>
    <cellStyle name="Note 2 4 4 3 2" xfId="34434" xr:uid="{28D61454-B5C3-4229-970B-9F83DD399D1E}"/>
    <cellStyle name="Note 2 4 4 4" xfId="34435" xr:uid="{A55136CC-AFF0-4E4F-A126-290DEBF44454}"/>
    <cellStyle name="Note 2 4 4 4 2" xfId="34436" xr:uid="{93716B6B-B2F6-47F8-9CB8-B294C496A3A8}"/>
    <cellStyle name="Note 2 4 4 5" xfId="34437" xr:uid="{3937A5F1-6856-4C8D-8C29-F5E60013180A}"/>
    <cellStyle name="Note 2 4 4 5 2" xfId="34438" xr:uid="{24CA5832-6022-4833-B0C0-43E9198DD8F8}"/>
    <cellStyle name="Note 2 4 4 6" xfId="34439" xr:uid="{9F64B08E-7FF6-4D32-86D3-FEFC3BDB2338}"/>
    <cellStyle name="Note 2 4 5" xfId="34440" xr:uid="{364E261F-F4B5-4002-ADBA-FA74CB7DDBDC}"/>
    <cellStyle name="Note 2 4 5 2" xfId="34441" xr:uid="{6DD73D57-55E7-40B5-9189-F968BEF158D1}"/>
    <cellStyle name="Note 2 4 6" xfId="34442" xr:uid="{C42741E3-720A-4D98-9CA9-169E4FAEF2B5}"/>
    <cellStyle name="Note 2 4 6 2" xfId="34443" xr:uid="{E694E13E-891D-4169-A145-44C0AE68F6D4}"/>
    <cellStyle name="Note 2 4 7" xfId="34444" xr:uid="{73CCE2C3-29CC-48FF-BCA7-74B75098DFD9}"/>
    <cellStyle name="Note 2 4 7 2" xfId="34445" xr:uid="{C87C32C5-0E13-4797-9CE1-A338D817B843}"/>
    <cellStyle name="Note 2 4 8" xfId="34446" xr:uid="{7613E29F-D8F5-4780-8858-295604901060}"/>
    <cellStyle name="Note 2 4 8 2" xfId="34447" xr:uid="{22585103-E579-4EA5-B17A-E7424FF7AA8D}"/>
    <cellStyle name="Note 2 4 9" xfId="34448" xr:uid="{193ED92E-1798-4A5D-922D-9A2D82F8C365}"/>
    <cellStyle name="Note 2 4 9 2" xfId="34449" xr:uid="{445E2438-5F85-4F11-B3A3-9D1FB4209B8D}"/>
    <cellStyle name="Note 2 5" xfId="34450" xr:uid="{658B5B57-C3E3-43D5-9644-EC33B250F30A}"/>
    <cellStyle name="Note 2 5 10" xfId="34451" xr:uid="{D3635C04-6D48-4369-8527-E02D383FD056}"/>
    <cellStyle name="Note 2 5 11" xfId="34452" xr:uid="{3D35104B-7123-4793-A12E-BC3C122E73FD}"/>
    <cellStyle name="Note 2 5 2" xfId="34453" xr:uid="{4696C187-7367-4C7D-9498-073E4EF1F11F}"/>
    <cellStyle name="Note 2 5 2 2" xfId="34454" xr:uid="{E7E0AD90-2CF7-427A-80CF-835F08C2EFA1}"/>
    <cellStyle name="Note 2 5 2 2 2" xfId="34455" xr:uid="{DAF7F453-0A75-45DE-BC6B-3BA5F68D66DC}"/>
    <cellStyle name="Note 2 5 2 2 2 2" xfId="34456" xr:uid="{4EFDA228-A0E3-4D15-A4BF-F7257A91E975}"/>
    <cellStyle name="Note 2 5 2 2 3" xfId="34457" xr:uid="{ABEFD00C-C83D-4C3C-86CF-6C2F06C05120}"/>
    <cellStyle name="Note 2 5 2 2 3 2" xfId="34458" xr:uid="{093C53A2-C8B4-40BA-B6A0-416FCF91720A}"/>
    <cellStyle name="Note 2 5 2 2 4" xfId="34459" xr:uid="{E5D8BB80-D42D-4ADE-944B-2D75301AD06C}"/>
    <cellStyle name="Note 2 5 2 2 4 2" xfId="34460" xr:uid="{1B30996B-23AE-471E-A271-F897E2E8825E}"/>
    <cellStyle name="Note 2 5 2 2 5" xfId="34461" xr:uid="{979BE41B-D10A-4283-B69A-EE39D6D0E4E1}"/>
    <cellStyle name="Note 2 5 2 2 5 2" xfId="34462" xr:uid="{033A264A-97ED-4885-984F-AB660D7DCB6D}"/>
    <cellStyle name="Note 2 5 2 2 6" xfId="34463" xr:uid="{173B2045-B55A-4E4E-B8FF-41AFE039F482}"/>
    <cellStyle name="Note 2 5 2 3" xfId="34464" xr:uid="{9C3DF5A5-EB13-40D5-B197-4A36F80D274D}"/>
    <cellStyle name="Note 2 5 2 3 2" xfId="34465" xr:uid="{6E0800EB-11BF-4998-8A1E-A9AB34000C9A}"/>
    <cellStyle name="Note 2 5 2 4" xfId="34466" xr:uid="{B6EC5E12-1F14-4C6E-8F36-14C4F0BD78C5}"/>
    <cellStyle name="Note 2 5 2 4 2" xfId="34467" xr:uid="{1F380AA6-3FF4-40E0-9940-50C82724D46C}"/>
    <cellStyle name="Note 2 5 2 5" xfId="34468" xr:uid="{6BC104B5-46C9-41DB-8542-640047D3A0CC}"/>
    <cellStyle name="Note 2 5 2 5 2" xfId="34469" xr:uid="{31C7A878-50D0-4AB4-AE1F-816FB83EBD7E}"/>
    <cellStyle name="Note 2 5 2 6" xfId="34470" xr:uid="{6D14D06F-CF52-4888-9900-E8E808B59471}"/>
    <cellStyle name="Note 2 5 2 6 2" xfId="34471" xr:uid="{12A88C79-C65D-405B-9E45-6AD36CBCA10E}"/>
    <cellStyle name="Note 2 5 2 7" xfId="34472" xr:uid="{06B2CEEC-5F75-489E-B87A-A73FABB7122A}"/>
    <cellStyle name="Note 2 5 2 7 2" xfId="34473" xr:uid="{2EEA760C-DD25-42D7-896C-B28D0565F103}"/>
    <cellStyle name="Note 2 5 2 8" xfId="34474" xr:uid="{A11E9C35-7B07-49D1-8CE7-E3A2364A84D0}"/>
    <cellStyle name="Note 2 5 3" xfId="34475" xr:uid="{6133C7A3-3CB6-4A99-B31E-EB9B4720857F}"/>
    <cellStyle name="Note 2 5 3 2" xfId="34476" xr:uid="{656E4888-C9A4-4DD9-84FC-3A31A77C4502}"/>
    <cellStyle name="Note 2 5 3 2 2" xfId="34477" xr:uid="{C2B3CC67-E55C-496B-ACCA-E618F23A6764}"/>
    <cellStyle name="Note 2 5 3 2 2 2" xfId="34478" xr:uid="{D9C92F68-6D44-4FD3-A7BA-582BA93ECFC4}"/>
    <cellStyle name="Note 2 5 3 2 3" xfId="34479" xr:uid="{44A088BC-F053-48F1-A2B8-4C3836981245}"/>
    <cellStyle name="Note 2 5 3 2 3 2" xfId="34480" xr:uid="{66DD9013-6EC9-4C7D-B891-0024CB4ABF63}"/>
    <cellStyle name="Note 2 5 3 2 4" xfId="34481" xr:uid="{09A168EB-FBDA-4D73-842B-1D76A4C85A52}"/>
    <cellStyle name="Note 2 5 3 2 4 2" xfId="34482" xr:uid="{26150580-45F1-426B-8478-C110DD2A40D5}"/>
    <cellStyle name="Note 2 5 3 2 5" xfId="34483" xr:uid="{71676D17-0B5E-41B2-8887-4A44194B64A8}"/>
    <cellStyle name="Note 2 5 3 2 5 2" xfId="34484" xr:uid="{A9122CF5-07B8-46F5-B7E9-E03702D1F605}"/>
    <cellStyle name="Note 2 5 3 2 6" xfId="34485" xr:uid="{4A9B87DC-7370-496E-9289-9311F11C8DE9}"/>
    <cellStyle name="Note 2 5 3 3" xfId="34486" xr:uid="{564731CF-A671-48E0-9C8C-0D1A89A69424}"/>
    <cellStyle name="Note 2 5 3 3 2" xfId="34487" xr:uid="{9D868013-1F1E-4D6E-A44A-6C19933CCDFC}"/>
    <cellStyle name="Note 2 5 3 4" xfId="34488" xr:uid="{04BE9062-15E0-416C-A9F4-E405E205DED4}"/>
    <cellStyle name="Note 2 5 3 4 2" xfId="34489" xr:uid="{CF484AD0-0AAA-4D7E-9F4E-40CD841122A3}"/>
    <cellStyle name="Note 2 5 3 5" xfId="34490" xr:uid="{A5554B32-8ED0-4C6E-ABE4-E7859AB8EF00}"/>
    <cellStyle name="Note 2 5 3 5 2" xfId="34491" xr:uid="{EDE08493-E9E2-49C7-BDFF-B4364021D6CF}"/>
    <cellStyle name="Note 2 5 3 6" xfId="34492" xr:uid="{9C0A6142-B299-42B7-A46C-E8066B395186}"/>
    <cellStyle name="Note 2 5 3 6 2" xfId="34493" xr:uid="{7FC9A971-3A07-4314-AD57-F9864892AD03}"/>
    <cellStyle name="Note 2 5 3 7" xfId="34494" xr:uid="{7A088940-93E8-4170-926E-8696A386A55A}"/>
    <cellStyle name="Note 2 5 3 7 2" xfId="34495" xr:uid="{6648DB03-CB9F-4C18-9531-A7B6C13C4BE7}"/>
    <cellStyle name="Note 2 5 3 8" xfId="34496" xr:uid="{5E76A1FB-DF30-41EA-BC69-100407B9310D}"/>
    <cellStyle name="Note 2 5 4" xfId="34497" xr:uid="{DD54E9AC-C47C-4D0D-B5E5-ACE149A6E4FC}"/>
    <cellStyle name="Note 2 5 4 2" xfId="34498" xr:uid="{A180D4B7-5DC9-49A5-A1B8-2EFE93DEEE37}"/>
    <cellStyle name="Note 2 5 4 2 2" xfId="34499" xr:uid="{A343F658-8ECA-45F0-BEA6-0A9D8BAA160D}"/>
    <cellStyle name="Note 2 5 4 3" xfId="34500" xr:uid="{37A21756-B848-46AC-AC37-50FA5D3E1504}"/>
    <cellStyle name="Note 2 5 4 3 2" xfId="34501" xr:uid="{76254EAE-9ACD-42DC-AC2E-33871FF43769}"/>
    <cellStyle name="Note 2 5 4 4" xfId="34502" xr:uid="{85C2D86E-EFBB-441E-9C9F-95D2CE8DE253}"/>
    <cellStyle name="Note 2 5 4 4 2" xfId="34503" xr:uid="{D31A03AF-EC26-4D64-B014-FF699246F8CA}"/>
    <cellStyle name="Note 2 5 4 5" xfId="34504" xr:uid="{694A59B3-96C8-4A32-83F5-EA0D80C43578}"/>
    <cellStyle name="Note 2 5 4 5 2" xfId="34505" xr:uid="{F802A2F2-F4D1-4397-ACF8-4A278E651DC1}"/>
    <cellStyle name="Note 2 5 4 6" xfId="34506" xr:uid="{7B05BE30-4851-46DA-8949-8BCBEABBAB6B}"/>
    <cellStyle name="Note 2 5 5" xfId="34507" xr:uid="{5E0CF614-3B67-4A14-BB2A-BE77B5138DF0}"/>
    <cellStyle name="Note 2 5 5 2" xfId="34508" xr:uid="{2592F30A-137C-47C4-B526-E59E96D195B8}"/>
    <cellStyle name="Note 2 5 6" xfId="34509" xr:uid="{F5EB5F48-FDEE-4F37-9AD4-CD3945686D63}"/>
    <cellStyle name="Note 2 5 6 2" xfId="34510" xr:uid="{D5539E81-73B9-4ECB-9FD7-50CF327EE6D5}"/>
    <cellStyle name="Note 2 5 7" xfId="34511" xr:uid="{892A7369-1AD8-4D49-A844-9A6F28D6C2A1}"/>
    <cellStyle name="Note 2 5 7 2" xfId="34512" xr:uid="{8CAC2E7E-DE7D-41DA-A127-3F189CE62B2C}"/>
    <cellStyle name="Note 2 5 8" xfId="34513" xr:uid="{E710BFD7-8032-428B-825D-4F048D502E4F}"/>
    <cellStyle name="Note 2 5 8 2" xfId="34514" xr:uid="{4C1FEEE8-D9F7-46D4-8E27-A18C93738043}"/>
    <cellStyle name="Note 2 5 9" xfId="34515" xr:uid="{BD7838E9-1B89-4CB9-9734-F297CB5D4C10}"/>
    <cellStyle name="Note 2 5 9 2" xfId="34516" xr:uid="{92456671-E96D-48B6-98C5-C036E4408735}"/>
    <cellStyle name="Note 2 6" xfId="34517" xr:uid="{EEB2C0F6-675A-4BD7-A8DF-B6D9E23DD16F}"/>
    <cellStyle name="Note 2 6 2" xfId="34518" xr:uid="{33B09698-85B2-4586-B2FE-C5C41E97ED59}"/>
    <cellStyle name="Note 2 6 2 2" xfId="34519" xr:uid="{7F28822C-6801-4428-BF2E-1AC0C9D4E42A}"/>
    <cellStyle name="Note 2 6 2 2 2" xfId="34520" xr:uid="{964B7F1E-0354-4951-8710-3C5215FB38C7}"/>
    <cellStyle name="Note 2 6 2 2 2 2" xfId="34521" xr:uid="{909F90C5-F3BF-4270-AB3A-28C1856E4EAB}"/>
    <cellStyle name="Note 2 6 2 2 3" xfId="34522" xr:uid="{3A74E4F2-C780-411A-AEC9-E952F87ABA83}"/>
    <cellStyle name="Note 2 6 2 2 3 2" xfId="34523" xr:uid="{1DE34484-C478-4073-8F58-DA6184486005}"/>
    <cellStyle name="Note 2 6 2 2 4" xfId="34524" xr:uid="{8A6F9886-E088-4E48-985F-ED79F8D1F052}"/>
    <cellStyle name="Note 2 6 2 3" xfId="34525" xr:uid="{22F9FA9C-4F86-4E51-B6DA-191C7857CB3B}"/>
    <cellStyle name="Note 2 6 2 3 2" xfId="34526" xr:uid="{7FDC97D8-4C47-4FB6-B021-7143D011263F}"/>
    <cellStyle name="Note 2 6 2 4" xfId="34527" xr:uid="{FB4C5AFA-4B70-4F3B-AF3D-3DB5F87AF9D7}"/>
    <cellStyle name="Note 2 6 2 4 2" xfId="34528" xr:uid="{D928DCF2-1077-4E68-A3D9-9E3A72B4AB5B}"/>
    <cellStyle name="Note 2 6 2 5" xfId="34529" xr:uid="{EEA5FCA7-365E-4EB8-97CD-09EF1983C7D3}"/>
    <cellStyle name="Note 2 6 2 5 2" xfId="34530" xr:uid="{5913B309-9798-4FD5-B6C4-062BDC9A2209}"/>
    <cellStyle name="Note 2 6 2 6" xfId="34531" xr:uid="{80057B74-00F5-4FD3-B4BC-EB2213179D3A}"/>
    <cellStyle name="Note 2 6 3" xfId="34532" xr:uid="{5C536BEE-8040-434D-81EC-64AC01840971}"/>
    <cellStyle name="Note 2 6 3 2" xfId="34533" xr:uid="{B31DD96F-AE05-45B4-B4E5-65E8E4CE81EB}"/>
    <cellStyle name="Note 2 6 3 2 2" xfId="34534" xr:uid="{5653D165-F614-40D3-8124-A92317FB4498}"/>
    <cellStyle name="Note 2 6 3 2 3" xfId="34535" xr:uid="{24F1C64C-2A3F-49BF-8C4E-90EB4E6400C7}"/>
    <cellStyle name="Note 2 6 3 3" xfId="34536" xr:uid="{1A18EED5-D4A2-49BD-9D97-FC2671F08E61}"/>
    <cellStyle name="Note 2 6 3 3 2" xfId="34537" xr:uid="{0A40DF2C-63DE-464C-B1DB-1196ED3A5F24}"/>
    <cellStyle name="Note 2 6 3 4" xfId="34538" xr:uid="{F6E4E115-57C7-4ACF-85D8-D01A735127C3}"/>
    <cellStyle name="Note 2 6 3 4 2" xfId="34539" xr:uid="{53A82B9C-D85F-435C-8AB3-2AB9E3EF3036}"/>
    <cellStyle name="Note 2 6 3 5" xfId="34540" xr:uid="{66273287-79C8-4F54-B7D2-2E9D8A74F3B7}"/>
    <cellStyle name="Note 2 6 4" xfId="34541" xr:uid="{0F75FA78-D745-4D57-AC55-FD1BBAF0091C}"/>
    <cellStyle name="Note 2 6 4 2" xfId="34542" xr:uid="{58601B35-20ED-4AAD-B680-0831C0F6C7BA}"/>
    <cellStyle name="Note 2 6 4 2 2" xfId="34543" xr:uid="{1DD5358F-0B08-4EE2-A03A-8B89C9654F95}"/>
    <cellStyle name="Note 2 6 4 3" xfId="34544" xr:uid="{ECCEA427-3774-4A2B-B99B-39ECAB32262F}"/>
    <cellStyle name="Note 2 6 4 3 2" xfId="34545" xr:uid="{61DC63D2-4868-49D1-8E42-10F945368911}"/>
    <cellStyle name="Note 2 6 4 4" xfId="34546" xr:uid="{95DD7884-9C56-4CCF-B79C-3421B7D75917}"/>
    <cellStyle name="Note 2 6 5" xfId="34547" xr:uid="{CF11B5D1-37C0-45B0-8B31-E04DE59E6A96}"/>
    <cellStyle name="Note 2 6 5 2" xfId="34548" xr:uid="{0E640ABD-FBDD-4D67-A920-D67C024C3858}"/>
    <cellStyle name="Note 2 6 6" xfId="34549" xr:uid="{9DDCFC54-0DA3-4B13-A7A4-C8F102A13E03}"/>
    <cellStyle name="Note 2 6 6 2" xfId="34550" xr:uid="{B27C8253-E434-44E5-9EDE-2A4D6A27E648}"/>
    <cellStyle name="Note 2 6 7" xfId="34551" xr:uid="{7E21BC79-D26D-4ECF-B105-0E3D2C8ADC0B}"/>
    <cellStyle name="Note 2 6 7 2" xfId="34552" xr:uid="{783BCC7D-3B57-4EB9-8072-01EBA44E0253}"/>
    <cellStyle name="Note 2 6 8" xfId="34553" xr:uid="{51F5556B-0FB2-4792-BD5C-C6151E102AD8}"/>
    <cellStyle name="Note 2 6 9" xfId="34554" xr:uid="{FEF154A5-1952-4CCF-B2E0-6DDF0237022E}"/>
    <cellStyle name="Note 2 7" xfId="34555" xr:uid="{4C817F7C-FE45-4CB4-82D0-AF5ED8F61FA6}"/>
    <cellStyle name="Note 2 7 2" xfId="34556" xr:uid="{5B813027-E9A2-4FA6-916E-873E42ABF4F2}"/>
    <cellStyle name="Note 2 7 2 2" xfId="34557" xr:uid="{0B5401A8-EAF3-4481-B250-593101834A60}"/>
    <cellStyle name="Note 2 7 2 2 2" xfId="34558" xr:uid="{CFC4F64C-49E7-4E0B-8A8E-146CDE7B8120}"/>
    <cellStyle name="Note 2 7 2 2 2 2" xfId="34559" xr:uid="{50DAFC24-97DB-4D30-B1AF-39B68D8DCC34}"/>
    <cellStyle name="Note 2 7 2 2 3" xfId="34560" xr:uid="{FE5CCDB7-66D3-4B81-91F0-B91B1516C202}"/>
    <cellStyle name="Note 2 7 2 2 3 2" xfId="34561" xr:uid="{0B999537-2ED8-4E1D-98D1-922C6EFC872B}"/>
    <cellStyle name="Note 2 7 2 2 4" xfId="34562" xr:uid="{D1B038FF-FA4E-40E3-9FD4-919B1AD9B8A0}"/>
    <cellStyle name="Note 2 7 2 3" xfId="34563" xr:uid="{58D8B098-0279-4388-B671-B585FA843F88}"/>
    <cellStyle name="Note 2 7 2 3 2" xfId="34564" xr:uid="{A554471D-647F-47AB-805C-04EAE1C6ED43}"/>
    <cellStyle name="Note 2 7 2 4" xfId="34565" xr:uid="{AF41C35E-5434-4CA1-BA6C-A29D86D1A3AB}"/>
    <cellStyle name="Note 2 7 2 4 2" xfId="34566" xr:uid="{CD4AB769-B569-4E87-B5C1-FB1BFFD65D13}"/>
    <cellStyle name="Note 2 7 2 5" xfId="34567" xr:uid="{ACD91B47-047B-4929-A2A4-3C2BFA590FB4}"/>
    <cellStyle name="Note 2 7 2 5 2" xfId="34568" xr:uid="{3CBFDDE4-0EE0-46E9-BD7A-15A0DB0C967A}"/>
    <cellStyle name="Note 2 7 2 6" xfId="34569" xr:uid="{EC28B8E4-DAE2-4199-B4D4-EE8A79A3C985}"/>
    <cellStyle name="Note 2 7 3" xfId="34570" xr:uid="{0FB80CBC-9EBA-4AD7-9227-BF0390A4AC5B}"/>
    <cellStyle name="Note 2 7 3 2" xfId="34571" xr:uid="{CF602546-10CE-4068-98D1-D55123485875}"/>
    <cellStyle name="Note 2 7 3 2 2" xfId="34572" xr:uid="{E4E26AEA-B7E1-41D0-9E67-235248C64F08}"/>
    <cellStyle name="Note 2 7 3 2 3" xfId="34573" xr:uid="{806F1810-0A2A-4214-B19F-7CAB128F3E5F}"/>
    <cellStyle name="Note 2 7 3 3" xfId="34574" xr:uid="{938FC6CF-0EE7-49F8-B987-3DD85D160318}"/>
    <cellStyle name="Note 2 7 3 3 2" xfId="34575" xr:uid="{0BE37994-E47C-4984-B1F7-4CF9D4E0D626}"/>
    <cellStyle name="Note 2 7 3 4" xfId="34576" xr:uid="{A92745CC-D3F4-449A-93C3-22E3483FEEBF}"/>
    <cellStyle name="Note 2 7 3 4 2" xfId="34577" xr:uid="{B9B3C3BB-C503-4630-BA84-CC6F3ED1738E}"/>
    <cellStyle name="Note 2 7 3 5" xfId="34578" xr:uid="{6652F0A5-3448-4C2F-B664-F9D2976AD9F6}"/>
    <cellStyle name="Note 2 7 4" xfId="34579" xr:uid="{E5E66ABE-062D-438D-A7E7-60FAAA0F99F3}"/>
    <cellStyle name="Note 2 7 4 2" xfId="34580" xr:uid="{DDAEFBE6-56D1-4EA3-8C45-4738F7F3B42D}"/>
    <cellStyle name="Note 2 7 4 2 2" xfId="34581" xr:uid="{58F058CA-FF7D-4636-B7C0-71E43580B5B0}"/>
    <cellStyle name="Note 2 7 4 3" xfId="34582" xr:uid="{DE3D34DB-7595-4D69-B4A0-1CB91937B326}"/>
    <cellStyle name="Note 2 7 4 3 2" xfId="34583" xr:uid="{7CD4A967-96F3-4592-8393-A3C8E1B1769F}"/>
    <cellStyle name="Note 2 7 4 4" xfId="34584" xr:uid="{4A3EF06B-A257-4606-AC3C-E2FF82686CAC}"/>
    <cellStyle name="Note 2 7 5" xfId="34585" xr:uid="{790BC401-6D72-4A53-9754-CBF93D53CF1A}"/>
    <cellStyle name="Note 2 7 5 2" xfId="34586" xr:uid="{702FEE7B-5CB4-4FE3-B03B-2163701A3956}"/>
    <cellStyle name="Note 2 7 6" xfId="34587" xr:uid="{214D497F-D24A-4C91-A92E-6769D6A3C155}"/>
    <cellStyle name="Note 2 7 6 2" xfId="34588" xr:uid="{50456E5B-B204-4A42-A427-A6F4D145310E}"/>
    <cellStyle name="Note 2 7 7" xfId="34589" xr:uid="{2DB6A478-EDE8-4E85-BEFD-2F28BF82E899}"/>
    <cellStyle name="Note 2 7 7 2" xfId="34590" xr:uid="{5E190FF2-D65A-42FD-9B05-E8F57DAF8AA3}"/>
    <cellStyle name="Note 2 7 8" xfId="34591" xr:uid="{81209E34-EBB0-4A83-8757-EAF8414C09D3}"/>
    <cellStyle name="Note 2 8" xfId="34592" xr:uid="{66B30E7F-18D3-417D-8BAE-BC3374FD33D0}"/>
    <cellStyle name="Note 2 8 2" xfId="34593" xr:uid="{2C599533-D646-4773-82F1-D40D309D84DA}"/>
    <cellStyle name="Note 2 8 2 2" xfId="34594" xr:uid="{B7F52C2C-1C1F-4898-8051-CA2F7C557B92}"/>
    <cellStyle name="Note 2 8 2 2 2" xfId="34595" xr:uid="{961608BC-457C-44DC-A779-5A85956B0F03}"/>
    <cellStyle name="Note 2 8 2 2 3" xfId="34596" xr:uid="{01622995-2E63-422C-BA49-1E6B3800F02D}"/>
    <cellStyle name="Note 2 8 2 3" xfId="34597" xr:uid="{1E767B5F-8EEB-402B-8ABF-04684B6C844B}"/>
    <cellStyle name="Note 2 8 2 3 2" xfId="34598" xr:uid="{2B7B6E76-E318-48B8-8D62-00AD1BD76BD7}"/>
    <cellStyle name="Note 2 8 2 4" xfId="34599" xr:uid="{FEF968F8-DA8B-4E03-8FB4-3D89F07A319A}"/>
    <cellStyle name="Note 2 8 2 4 2" xfId="34600" xr:uid="{43479964-AEF1-4F9F-84AF-3194EF5B7474}"/>
    <cellStyle name="Note 2 8 2 5" xfId="34601" xr:uid="{D2019FF4-6B53-42D9-B81C-D5905E96CABC}"/>
    <cellStyle name="Note 2 8 3" xfId="34602" xr:uid="{613FA794-486F-4C8B-85DE-FB2938EE8288}"/>
    <cellStyle name="Note 2 8 3 2" xfId="34603" xr:uid="{7840A120-21D9-402C-BB73-48A80741262D}"/>
    <cellStyle name="Note 2 8 3 2 2" xfId="34604" xr:uid="{DCBBF6B1-C4E4-4356-96DA-FD2EB6D0AC3D}"/>
    <cellStyle name="Note 2 8 3 2 3" xfId="34605" xr:uid="{C937F7DD-C959-4ED4-BBC0-C1547C0A58CF}"/>
    <cellStyle name="Note 2 8 3 3" xfId="34606" xr:uid="{CAA17675-DE3D-45DD-A130-24305DD46C2B}"/>
    <cellStyle name="Note 2 8 3 3 2" xfId="34607" xr:uid="{A11F13B7-8C9A-4E11-8754-198BA180C8F5}"/>
    <cellStyle name="Note 2 8 3 4" xfId="34608" xr:uid="{1330C009-F3FF-4384-AD27-AED8B8463131}"/>
    <cellStyle name="Note 2 8 3 4 2" xfId="34609" xr:uid="{A25D35C7-A966-40F6-B1A3-3546897470AD}"/>
    <cellStyle name="Note 2 8 3 5" xfId="34610" xr:uid="{DFC25410-D8A5-41CF-B1CA-294F17ED5BC1}"/>
    <cellStyle name="Note 2 8 4" xfId="34611" xr:uid="{7CC642EB-AB00-4C5A-92CB-DE45AE477939}"/>
    <cellStyle name="Note 2 8 4 2" xfId="34612" xr:uid="{BE0F9ABB-6F36-4F6F-AD83-0029D1E00535}"/>
    <cellStyle name="Note 2 8 4 2 2" xfId="34613" xr:uid="{865DABBB-F1FB-45A2-93BE-9F2819C0E43F}"/>
    <cellStyle name="Note 2 8 4 3" xfId="34614" xr:uid="{7A8842AE-D93C-470B-BE89-D43D4DAD02A8}"/>
    <cellStyle name="Note 2 8 4 3 2" xfId="34615" xr:uid="{76D83773-A798-4852-9C8E-B7EDAD9EEED7}"/>
    <cellStyle name="Note 2 8 4 4" xfId="34616" xr:uid="{C8839EA5-0011-4E9D-97C4-3B1399928C01}"/>
    <cellStyle name="Note 2 8 5" xfId="34617" xr:uid="{A0376BC4-026D-4951-94E5-1DF88A400680}"/>
    <cellStyle name="Note 2 8 5 2" xfId="34618" xr:uid="{F99C9DDE-318F-4321-9E46-59D01D1A1131}"/>
    <cellStyle name="Note 2 8 6" xfId="34619" xr:uid="{F618B1DD-6685-4FBD-843C-018AC33F8EC7}"/>
    <cellStyle name="Note 2 8 6 2" xfId="34620" xr:uid="{679C2C9D-AC71-40AA-9ECB-5E318EBFC3E5}"/>
    <cellStyle name="Note 2 8 7" xfId="34621" xr:uid="{6FB41A36-C368-4006-A2CF-B84F74629C71}"/>
    <cellStyle name="Note 2 9" xfId="34622" xr:uid="{81F7F980-4E58-4DF4-B439-5D05444095AB}"/>
    <cellStyle name="Note 2 9 2" xfId="34623" xr:uid="{1CD1BF4A-0297-4D2D-9973-15F12F13460A}"/>
    <cellStyle name="Note 2 9 2 2" xfId="34624" xr:uid="{FA331F8F-74D0-4542-812B-49DF58816BFD}"/>
    <cellStyle name="Note 2 9 2 2 2" xfId="34625" xr:uid="{BEB4354E-0C7F-4124-B3EA-EC21D8C3C50E}"/>
    <cellStyle name="Note 2 9 2 2 3" xfId="34626" xr:uid="{F954CF80-2EB7-4375-9036-5F8277E4DD2C}"/>
    <cellStyle name="Note 2 9 2 3" xfId="34627" xr:uid="{3F0C4A65-41B9-407E-A1D7-F064DE2B67CF}"/>
    <cellStyle name="Note 2 9 2 4" xfId="34628" xr:uid="{C4D5DE5F-8E03-4858-B804-966979F42A30}"/>
    <cellStyle name="Note 2 9 3" xfId="34629" xr:uid="{91C21F7A-6BF1-4D83-AAD1-7F746D867A16}"/>
    <cellStyle name="Note 2 9 3 2" xfId="34630" xr:uid="{98446FE5-9460-479E-8C68-7A0E52B14CAE}"/>
    <cellStyle name="Note 2 9 3 2 2" xfId="34631" xr:uid="{F2E74AB6-C443-4646-B189-4DA496B9E4EC}"/>
    <cellStyle name="Note 2 9 3 2 3" xfId="34632" xr:uid="{9B04FBB2-8599-4462-B02B-9B8A5FA6953C}"/>
    <cellStyle name="Note 2 9 3 3" xfId="34633" xr:uid="{795BF5C2-3E4A-456B-A213-3E5BCD0D441D}"/>
    <cellStyle name="Note 2 9 3 4" xfId="34634" xr:uid="{D262E304-6ABF-40F5-8395-9A309BC0AA6B}"/>
    <cellStyle name="Note 2 9 4" xfId="34635" xr:uid="{3FD3001F-5C8C-427D-85F0-6C9FF8E9B2B6}"/>
    <cellStyle name="Note 2 9 4 2" xfId="34636" xr:uid="{9996B0C1-1899-4A9C-BFC4-B1330D7625D8}"/>
    <cellStyle name="Note 2 9 4 3" xfId="34637" xr:uid="{D9ACFF30-7A6C-4D1C-9150-4CE50E2E6AF2}"/>
    <cellStyle name="Note 2 9 5" xfId="34638" xr:uid="{92B58891-05F4-479F-9F3D-336BAC088A92}"/>
    <cellStyle name="Note 2 9 5 2" xfId="34639" xr:uid="{D552B6A5-5FC0-4874-A26C-349660918086}"/>
    <cellStyle name="Note 2 9 6" xfId="34640" xr:uid="{9190293C-D4B0-4B01-8E96-08970B9E300E}"/>
    <cellStyle name="Note 2 9 6 2" xfId="34641" xr:uid="{B5B96193-33E1-4BF0-880A-C9067A44FAD6}"/>
    <cellStyle name="Note 2 9 7" xfId="34642" xr:uid="{8263060D-EE12-4C0C-82B8-8FA8D95DF9B3}"/>
    <cellStyle name="Note 20" xfId="34643" xr:uid="{B1CC901A-7FDE-4246-A590-4446760621C4}"/>
    <cellStyle name="Note 20 2" xfId="34644" xr:uid="{10122E04-A871-4EC5-8CDE-2A4002687C49}"/>
    <cellStyle name="Note 21" xfId="34645" xr:uid="{1423356C-6E87-4DA2-ABD6-B99A642C5B25}"/>
    <cellStyle name="Note 21 2" xfId="34646" xr:uid="{E72CEAB1-7ABA-4387-A17C-5CBB1AB4D474}"/>
    <cellStyle name="Note 22" xfId="34647" xr:uid="{5B1E6AEE-181A-4156-9BF9-72A111B3D65D}"/>
    <cellStyle name="Note 22 2" xfId="34648" xr:uid="{BD496ABD-1037-4FA8-9FBF-9DB9226BC077}"/>
    <cellStyle name="Note 23" xfId="34649" xr:uid="{E39484B1-C51F-486F-B416-AB16251F4C96}"/>
    <cellStyle name="Note 23 2" xfId="34650" xr:uid="{35DF5E30-851A-4A26-864C-4F8FB79E9DBC}"/>
    <cellStyle name="Note 24" xfId="34651" xr:uid="{822116E3-036F-43EE-89B2-423915820C4B}"/>
    <cellStyle name="Note 24 2" xfId="34652" xr:uid="{9D990D7E-FCF0-41CE-B643-6A666A3A1CDB}"/>
    <cellStyle name="Note 25" xfId="34653" xr:uid="{4CC8CE68-8ABE-406E-A65C-EFEA3ACE7D7F}"/>
    <cellStyle name="Note 25 2" xfId="34654" xr:uid="{423763AA-79CF-4754-A873-F2E97165CED1}"/>
    <cellStyle name="Note 26" xfId="34655" xr:uid="{33BE0227-C78E-427A-9CD6-09CAC7F0EF6A}"/>
    <cellStyle name="Note 26 2" xfId="34656" xr:uid="{EE6B92F9-B834-425E-8223-A9B34CC9FE43}"/>
    <cellStyle name="Note 27" xfId="34657" xr:uid="{4B617A9B-4B68-4958-B72E-916040455CEB}"/>
    <cellStyle name="Note 27 2" xfId="34658" xr:uid="{F34C27DB-CF41-4EBA-90BE-28124E896425}"/>
    <cellStyle name="Note 28" xfId="34659" xr:uid="{CF5DA643-FC01-4401-B0FE-2515C1A33399}"/>
    <cellStyle name="Note 3" xfId="34660" xr:uid="{EC3CB64E-4CD2-4F6B-B3BD-1B729ACD1C70}"/>
    <cellStyle name="Note 3 10" xfId="34661" xr:uid="{C1C26455-AEE4-4BA8-AC72-C05103306249}"/>
    <cellStyle name="Note 3 10 2" xfId="34662" xr:uid="{5E37DFFC-689F-44D9-BAAE-3D4929F23131}"/>
    <cellStyle name="Note 3 11" xfId="34663" xr:uid="{B7444770-77B8-480F-A588-18CF8EFCD895}"/>
    <cellStyle name="Note 3 11 2" xfId="34664" xr:uid="{9B1F655D-6AA4-4C53-BD08-1FFB67DA40D6}"/>
    <cellStyle name="Note 3 12" xfId="34665" xr:uid="{D53FA18C-F3FF-4BBB-8C1E-1E869ABEAAA1}"/>
    <cellStyle name="Note 3 12 2" xfId="34666" xr:uid="{CEFB6154-EBBB-41C9-BCF8-415821FDFDC2}"/>
    <cellStyle name="Note 3 13" xfId="34667" xr:uid="{B6FDF507-5865-491F-BB9E-47C92AD70552}"/>
    <cellStyle name="Note 3 13 2" xfId="34668" xr:uid="{F0C6164E-91C5-4B28-8502-D359553E1186}"/>
    <cellStyle name="Note 3 14" xfId="34669" xr:uid="{90C56A4F-5B3F-4B4E-ACAE-57AADA7E72FF}"/>
    <cellStyle name="Note 3 14 2" xfId="34670" xr:uid="{B45331E3-ACBD-4777-85F4-B6676780F18B}"/>
    <cellStyle name="Note 3 15" xfId="34671" xr:uid="{0E4B4A90-298D-4FE0-927B-1B6D8F0D1EC5}"/>
    <cellStyle name="Note 3 16" xfId="34672" xr:uid="{5DBD7C0D-B6C7-4F6F-8EB1-0C960966B1FF}"/>
    <cellStyle name="Note 3 2" xfId="34673" xr:uid="{74A3CC26-CED1-4093-BC21-59300D0C8E00}"/>
    <cellStyle name="Note 3 2 10" xfId="34674" xr:uid="{576FD97E-8474-48D5-8145-6423827D2703}"/>
    <cellStyle name="Note 3 2 10 2" xfId="34675" xr:uid="{2783B2E8-D929-4D9B-A6C4-580AFC31B665}"/>
    <cellStyle name="Note 3 2 11" xfId="34676" xr:uid="{B9318A23-BA9B-4C23-B210-3CBACEA7E2D0}"/>
    <cellStyle name="Note 3 2 11 2" xfId="34677" xr:uid="{E290E5DC-4D91-45C6-B5E0-0F74DDE24A21}"/>
    <cellStyle name="Note 3 2 12" xfId="34678" xr:uid="{69486438-6D36-4C91-98E3-DD02CD4736BE}"/>
    <cellStyle name="Note 3 2 13" xfId="34679" xr:uid="{107988D4-EA31-4DF9-BFA6-53095BA1FF7E}"/>
    <cellStyle name="Note 3 2 2" xfId="34680" xr:uid="{7CDFDC09-14CC-453D-BE52-3FF49643CDCC}"/>
    <cellStyle name="Note 3 2 2 10" xfId="34681" xr:uid="{4C7175F6-EB1B-439C-ADDF-01FDD53AB73F}"/>
    <cellStyle name="Note 3 2 2 11" xfId="34682" xr:uid="{A13E700A-7883-4B05-B4E1-8543E0DF0320}"/>
    <cellStyle name="Note 3 2 2 2" xfId="34683" xr:uid="{253A4C1A-8E24-4D10-89A5-D54264688404}"/>
    <cellStyle name="Note 3 2 2 2 2" xfId="34684" xr:uid="{9E551933-E40B-4997-8CF2-B52DD13999BE}"/>
    <cellStyle name="Note 3 2 2 2 2 2" xfId="34685" xr:uid="{98A2C651-6AB5-4F8F-9D70-77AC6EC8F187}"/>
    <cellStyle name="Note 3 2 2 2 2 2 2" xfId="34686" xr:uid="{73757E1C-1436-4A54-872F-E6F57F4932B0}"/>
    <cellStyle name="Note 3 2 2 2 2 3" xfId="34687" xr:uid="{0CF66104-F8D9-4282-9570-D8FFBDE2C9FB}"/>
    <cellStyle name="Note 3 2 2 2 2 3 2" xfId="34688" xr:uid="{FDB50122-D358-4331-8F6D-127EF0A4F187}"/>
    <cellStyle name="Note 3 2 2 2 2 4" xfId="34689" xr:uid="{69CD642E-B82A-44C2-9B8C-B24944B2DADA}"/>
    <cellStyle name="Note 3 2 2 2 2 5" xfId="34690" xr:uid="{B129A0BE-C36D-488A-A2CF-D2455F36D086}"/>
    <cellStyle name="Note 3 2 2 2 3" xfId="34691" xr:uid="{98E72789-16C9-41B8-83C6-445BDF6E8DF2}"/>
    <cellStyle name="Note 3 2 2 2 3 2" xfId="34692" xr:uid="{B11B3065-CE91-4F68-A377-AF58DA3A7A14}"/>
    <cellStyle name="Note 3 2 2 2 4" xfId="34693" xr:uid="{6B1C8A60-A385-4A49-910D-C72ADD6F4F72}"/>
    <cellStyle name="Note 3 2 2 2 4 2" xfId="34694" xr:uid="{C465BDFE-D58E-4470-961C-888887C36EA0}"/>
    <cellStyle name="Note 3 2 2 2 5" xfId="34695" xr:uid="{22ADAA63-1BCF-40AA-8413-E5CB487AAD4D}"/>
    <cellStyle name="Note 3 2 2 2 5 2" xfId="34696" xr:uid="{257463B4-E48E-4746-B5CA-14B58AA96096}"/>
    <cellStyle name="Note 3 2 2 2 6" xfId="34697" xr:uid="{41B1A93C-CAA6-45D3-B98A-839DD36D6B6A}"/>
    <cellStyle name="Note 3 2 2 2 7" xfId="34698" xr:uid="{1D5E94FC-5A78-45D3-BBFE-AAEFB74D3329}"/>
    <cellStyle name="Note 3 2 2 3" xfId="34699" xr:uid="{1706C933-DC91-44D5-8415-10D939AE6884}"/>
    <cellStyle name="Note 3 2 2 3 2" xfId="34700" xr:uid="{F4845EB8-4995-41EB-8F50-B136AC1AC87F}"/>
    <cellStyle name="Note 3 2 2 3 2 2" xfId="34701" xr:uid="{5C90BCFA-DCA1-4A6A-A488-ADBBC03CBC87}"/>
    <cellStyle name="Note 3 2 2 3 2 2 2" xfId="34702" xr:uid="{7F48F4F2-DB6B-4E01-AF84-7CF467BCE943}"/>
    <cellStyle name="Note 3 2 2 3 2 3" xfId="34703" xr:uid="{38B23A11-885E-4BD5-859C-B16A2F1DCC78}"/>
    <cellStyle name="Note 3 2 2 3 2 3 2" xfId="34704" xr:uid="{B9ADA53E-1613-49A0-A62E-D328DC5595FE}"/>
    <cellStyle name="Note 3 2 2 3 2 4" xfId="34705" xr:uid="{FD1D8C4E-4FA4-4ED0-A62E-295C2676BDC9}"/>
    <cellStyle name="Note 3 2 2 3 3" xfId="34706" xr:uid="{EC2E6B46-72E9-4F96-AF38-B820310E41F5}"/>
    <cellStyle name="Note 3 2 2 3 3 2" xfId="34707" xr:uid="{812C3B35-4256-47EF-BE63-B4B5408301AE}"/>
    <cellStyle name="Note 3 2 2 3 4" xfId="34708" xr:uid="{BE87FF5F-606C-40A4-A55E-3E392293BF7E}"/>
    <cellStyle name="Note 3 2 2 3 4 2" xfId="34709" xr:uid="{CE3A5F03-0D0E-4513-92CF-2EDCAFDD2894}"/>
    <cellStyle name="Note 3 2 2 3 5" xfId="34710" xr:uid="{C4B8425F-CF9D-4981-8B9B-A830B60934F1}"/>
    <cellStyle name="Note 3 2 2 3 5 2" xfId="34711" xr:uid="{65F43E00-0AAF-43A2-BDCC-9A16B78628B9}"/>
    <cellStyle name="Note 3 2 2 3 6" xfId="34712" xr:uid="{FD3109B4-3976-4709-B5AA-40853CA72960}"/>
    <cellStyle name="Note 3 2 2 3 7" xfId="34713" xr:uid="{68347E52-8E38-4AA6-8CD1-E142826771B3}"/>
    <cellStyle name="Note 3 2 2 4" xfId="34714" xr:uid="{0EB78543-9073-4B2E-BAC9-DF61E298C6C7}"/>
    <cellStyle name="Note 3 2 2 4 2" xfId="34715" xr:uid="{76A1D1D5-55A7-436D-AC78-1CE5C03FC5FF}"/>
    <cellStyle name="Note 3 2 2 4 2 2" xfId="34716" xr:uid="{D4B62B3F-8E3C-41CC-8D3A-E0494FEB74C5}"/>
    <cellStyle name="Note 3 2 2 4 3" xfId="34717" xr:uid="{F6AE11F9-F83F-473E-9DE2-85E09FD08D3F}"/>
    <cellStyle name="Note 3 2 2 4 3 2" xfId="34718" xr:uid="{85C42FFD-6702-463E-958A-46507DA82D54}"/>
    <cellStyle name="Note 3 2 2 4 4" xfId="34719" xr:uid="{EF0DB431-D8AD-4F81-B961-5D0DF300AD9A}"/>
    <cellStyle name="Note 3 2 2 5" xfId="34720" xr:uid="{2342C76C-221E-433F-9A0A-2037747D8EF6}"/>
    <cellStyle name="Note 3 2 2 5 2" xfId="34721" xr:uid="{C8A5D634-9638-438E-829C-A32153B6BD2F}"/>
    <cellStyle name="Note 3 2 2 6" xfId="34722" xr:uid="{AAF27C8E-D726-489E-8E66-6370A7908DB0}"/>
    <cellStyle name="Note 3 2 2 6 2" xfId="34723" xr:uid="{0072D914-3DB5-4C12-AB73-DCD03D0F02F8}"/>
    <cellStyle name="Note 3 2 2 7" xfId="34724" xr:uid="{E0DFF8F1-9B72-4E30-9E0B-DCFBA0B7E9F4}"/>
    <cellStyle name="Note 3 2 2 7 2" xfId="34725" xr:uid="{6EBBE685-2DF1-444C-BB2A-E0FC27C34328}"/>
    <cellStyle name="Note 3 2 2 8" xfId="34726" xr:uid="{CCC93FD8-20C8-445A-B79F-70F635BCB432}"/>
    <cellStyle name="Note 3 2 2 8 2" xfId="34727" xr:uid="{B7C8036B-2DDF-4840-9943-2F6812B2102B}"/>
    <cellStyle name="Note 3 2 2 9" xfId="34728" xr:uid="{1DF4C4AB-991F-4E95-B88D-6A4078A9A760}"/>
    <cellStyle name="Note 3 2 2 9 2" xfId="34729" xr:uid="{02DCAC34-584B-4C43-97C8-7EA09231CE3D}"/>
    <cellStyle name="Note 3 2 3" xfId="34730" xr:uid="{AAD0D1B6-C819-4E49-A679-305691495B77}"/>
    <cellStyle name="Note 3 2 3 2" xfId="34731" xr:uid="{C0DDBFD2-E40A-4496-BE6A-EA0B51DAA845}"/>
    <cellStyle name="Note 3 2 3 2 2" xfId="34732" xr:uid="{EB8359F3-B9EE-43FD-9260-7648493B6882}"/>
    <cellStyle name="Note 3 2 3 2 2 2" xfId="34733" xr:uid="{35EA86E4-E27C-4DDE-8A75-DFB79CAF5688}"/>
    <cellStyle name="Note 3 2 3 2 2 2 2" xfId="34734" xr:uid="{17576A94-065F-463D-A90D-83E1AD241BF6}"/>
    <cellStyle name="Note 3 2 3 2 2 3" xfId="34735" xr:uid="{DF61E435-73FF-4F18-85AB-0899B3803539}"/>
    <cellStyle name="Note 3 2 3 2 2 3 2" xfId="34736" xr:uid="{A06BC0A5-A226-404F-95F1-230C71F618FF}"/>
    <cellStyle name="Note 3 2 3 2 2 4" xfId="34737" xr:uid="{8FA554EF-2871-4290-957E-B0C12EF73364}"/>
    <cellStyle name="Note 3 2 3 2 3" xfId="34738" xr:uid="{9B34CC59-DEFF-4FF2-8FC0-C52DBE71CAE8}"/>
    <cellStyle name="Note 3 2 3 2 3 2" xfId="34739" xr:uid="{C225AFDA-6029-4ABB-B817-724CB57BCA8C}"/>
    <cellStyle name="Note 3 2 3 2 4" xfId="34740" xr:uid="{D9E5EE0B-45A7-4089-A72E-D0C291AF866F}"/>
    <cellStyle name="Note 3 2 3 2 4 2" xfId="34741" xr:uid="{92938553-A7A5-4242-B3E0-A1102FFB29DF}"/>
    <cellStyle name="Note 3 2 3 2 5" xfId="34742" xr:uid="{4C4AF161-15F2-481C-B400-C2FD3EC5E71D}"/>
    <cellStyle name="Note 3 2 3 2 5 2" xfId="34743" xr:uid="{601C8792-023C-4CF0-9CCF-CE38EC3EBCEB}"/>
    <cellStyle name="Note 3 2 3 2 6" xfId="34744" xr:uid="{421EDECB-FDE7-477F-B098-85A37136B8DA}"/>
    <cellStyle name="Note 3 2 3 2 7" xfId="34745" xr:uid="{31430285-BD96-4812-AAC0-2A9BAC1A36DC}"/>
    <cellStyle name="Note 3 2 3 3" xfId="34746" xr:uid="{C2B1898D-934A-4413-A9D8-2A527FFBB61E}"/>
    <cellStyle name="Note 3 2 3 3 2" xfId="34747" xr:uid="{11FE6F4A-B9B2-4AFF-BD8C-45A043D69B41}"/>
    <cellStyle name="Note 3 2 3 3 2 2" xfId="34748" xr:uid="{16321631-C801-42F4-BB60-782A55634579}"/>
    <cellStyle name="Note 3 2 3 3 2 2 2" xfId="34749" xr:uid="{FD96198B-8C6C-45BD-830D-907FC99C1A60}"/>
    <cellStyle name="Note 3 2 3 3 2 3" xfId="34750" xr:uid="{55C0D124-20B8-49ED-9D3D-FC36F42C6108}"/>
    <cellStyle name="Note 3 2 3 3 2 3 2" xfId="34751" xr:uid="{D8BC9B21-5DC5-426F-AA5C-A22C3B117E72}"/>
    <cellStyle name="Note 3 2 3 3 2 4" xfId="34752" xr:uid="{77FDC803-D1A8-454E-BAB8-881BF9E5D0E0}"/>
    <cellStyle name="Note 3 2 3 3 3" xfId="34753" xr:uid="{512FA231-72B8-4F30-BB82-C8A6467F1D9B}"/>
    <cellStyle name="Note 3 2 3 3 3 2" xfId="34754" xr:uid="{96D87F43-B27F-4CFE-832D-FBCA76FA665F}"/>
    <cellStyle name="Note 3 2 3 3 4" xfId="34755" xr:uid="{B962C9C7-6CFB-4DC1-9794-B6A5ABF42745}"/>
    <cellStyle name="Note 3 2 3 3 4 2" xfId="34756" xr:uid="{E1581960-1CAC-4E37-A870-C0AC0A6D3AD8}"/>
    <cellStyle name="Note 3 2 3 3 5" xfId="34757" xr:uid="{AB160A24-3D61-4ADF-862F-48E5C13C53CA}"/>
    <cellStyle name="Note 3 2 3 3 5 2" xfId="34758" xr:uid="{23F289C4-DE3D-4960-8B47-29FF4146F842}"/>
    <cellStyle name="Note 3 2 3 3 6" xfId="34759" xr:uid="{F5654F42-55D3-494E-9C21-CA4CCAC5373A}"/>
    <cellStyle name="Note 3 2 3 4" xfId="34760" xr:uid="{3CE19B94-0A1E-47C9-AADF-BB977D1D923A}"/>
    <cellStyle name="Note 3 2 3 4 2" xfId="34761" xr:uid="{EA6E0FD3-B79F-499A-B89B-6AD300892D1E}"/>
    <cellStyle name="Note 3 2 3 4 2 2" xfId="34762" xr:uid="{84B5142C-7CF5-477E-BFB7-02C92877AEF3}"/>
    <cellStyle name="Note 3 2 3 4 3" xfId="34763" xr:uid="{731E94AF-1982-4E6F-93F0-2F2910712B6D}"/>
    <cellStyle name="Note 3 2 3 4 3 2" xfId="34764" xr:uid="{D146BE62-8BD6-43F0-AB9C-19A26195B1F5}"/>
    <cellStyle name="Note 3 2 3 4 4" xfId="34765" xr:uid="{DB1301E7-B927-44C2-97EA-8B9CA20AB9E5}"/>
    <cellStyle name="Note 3 2 3 5" xfId="34766" xr:uid="{40687AC3-C74F-4C52-BAC0-2AA395CB26D2}"/>
    <cellStyle name="Note 3 2 3 5 2" xfId="34767" xr:uid="{1DB0DA8F-D7A8-459D-BA8F-441280B5F7F7}"/>
    <cellStyle name="Note 3 2 3 6" xfId="34768" xr:uid="{E1FB8A21-6A42-4AAF-9C21-B6C3E7EB3627}"/>
    <cellStyle name="Note 3 2 3 6 2" xfId="34769" xr:uid="{386AE182-F2E2-4958-A638-3E9CE64A2EA7}"/>
    <cellStyle name="Note 3 2 3 7" xfId="34770" xr:uid="{EAFB16C3-7375-4FD0-B3BA-390DC2E13BD3}"/>
    <cellStyle name="Note 3 2 3 7 2" xfId="34771" xr:uid="{3D86691A-E914-40D1-B0CB-4E10ED6F5452}"/>
    <cellStyle name="Note 3 2 3 8" xfId="34772" xr:uid="{183DB0D8-E621-45DF-9258-E29FA19F3A8E}"/>
    <cellStyle name="Note 3 2 3 9" xfId="34773" xr:uid="{59623143-F045-4A42-BDDD-6CF996CB36F6}"/>
    <cellStyle name="Note 3 2 4" xfId="34774" xr:uid="{9FB3BE53-39DB-4B8E-8188-99C5D6EE6414}"/>
    <cellStyle name="Note 3 2 4 2" xfId="34775" xr:uid="{7807B727-FA5F-4696-B740-17B6265A639D}"/>
    <cellStyle name="Note 3 2 4 2 2" xfId="34776" xr:uid="{A52F66BB-0081-4AB2-9AA1-DC1CF65D1832}"/>
    <cellStyle name="Note 3 2 4 2 2 2" xfId="34777" xr:uid="{50866DA8-3818-4C53-A1D8-741CDBB1E12C}"/>
    <cellStyle name="Note 3 2 4 2 3" xfId="34778" xr:uid="{638F04E5-658B-42BC-9C8D-755ED4F77A35}"/>
    <cellStyle name="Note 3 2 4 2 3 2" xfId="34779" xr:uid="{F0CC0B19-6074-46A6-B44E-5359D91AF6DB}"/>
    <cellStyle name="Note 3 2 4 2 4" xfId="34780" xr:uid="{E998503A-3943-430A-AC56-414D26AFAE81}"/>
    <cellStyle name="Note 3 2 4 3" xfId="34781" xr:uid="{679BF022-C635-43F2-BF2E-7B350D40D5AB}"/>
    <cellStyle name="Note 3 2 4 3 2" xfId="34782" xr:uid="{008CF76B-BF56-4EB9-8521-358596F29EB2}"/>
    <cellStyle name="Note 3 2 4 4" xfId="34783" xr:uid="{6EA3A924-9644-42B3-9F06-7029441E3848}"/>
    <cellStyle name="Note 3 2 4 4 2" xfId="34784" xr:uid="{CC5FC669-DF6F-452C-A51A-9FE577E5B1CA}"/>
    <cellStyle name="Note 3 2 4 5" xfId="34785" xr:uid="{706E5FEC-28D5-4CEC-89B3-9E48E54E4ECF}"/>
    <cellStyle name="Note 3 2 4 5 2" xfId="34786" xr:uid="{77987193-13B6-4134-8434-9F7BD16B7084}"/>
    <cellStyle name="Note 3 2 4 6" xfId="34787" xr:uid="{B2DA118A-BDFE-4FE6-A2EC-3037D5DA14B1}"/>
    <cellStyle name="Note 3 2 4 7" xfId="34788" xr:uid="{67CEF194-CCB2-48FC-BE87-4ACE7199DA87}"/>
    <cellStyle name="Note 3 2 5" xfId="34789" xr:uid="{25F793F0-B516-4292-858E-C77108E9B633}"/>
    <cellStyle name="Note 3 2 5 2" xfId="34790" xr:uid="{36859F5F-0E9A-4070-BDD3-338DC653466F}"/>
    <cellStyle name="Note 3 2 5 2 2" xfId="34791" xr:uid="{C153554E-0D36-49BD-BC1C-CC038BB42FB8}"/>
    <cellStyle name="Note 3 2 5 2 2 2" xfId="34792" xr:uid="{EE1B2080-CCEF-416A-AD30-42607A771DCB}"/>
    <cellStyle name="Note 3 2 5 2 3" xfId="34793" xr:uid="{52AE7229-AF1E-4BA2-BF4F-9F54143E54D7}"/>
    <cellStyle name="Note 3 2 5 2 3 2" xfId="34794" xr:uid="{E124CDFC-2B0A-4CAB-BE62-820850A522C3}"/>
    <cellStyle name="Note 3 2 5 2 4" xfId="34795" xr:uid="{7BE141DD-C84F-4637-9487-40E334FA4ACC}"/>
    <cellStyle name="Note 3 2 5 3" xfId="34796" xr:uid="{E7A2FB23-C89D-4880-8184-E3B9CB0A0EFF}"/>
    <cellStyle name="Note 3 2 5 3 2" xfId="34797" xr:uid="{8E937061-CF0C-46A3-BBFD-1E842CEDC7CB}"/>
    <cellStyle name="Note 3 2 5 4" xfId="34798" xr:uid="{B3863319-4175-4E09-BCBF-013630838DFD}"/>
    <cellStyle name="Note 3 2 5 4 2" xfId="34799" xr:uid="{7B317F13-1A4B-433C-BF1F-C5067B81E86C}"/>
    <cellStyle name="Note 3 2 5 5" xfId="34800" xr:uid="{9AD24875-5C46-48F1-906F-0495A841F76E}"/>
    <cellStyle name="Note 3 2 5 5 2" xfId="34801" xr:uid="{404EA643-3DA2-4E58-AEA1-B489A7552D26}"/>
    <cellStyle name="Note 3 2 5 6" xfId="34802" xr:uid="{8B469134-C233-4186-B903-4FA673AFB49F}"/>
    <cellStyle name="Note 3 2 5 7" xfId="34803" xr:uid="{E5C1D79E-D314-48D6-BACE-9D087AD9FF1D}"/>
    <cellStyle name="Note 3 2 6" xfId="34804" xr:uid="{BFFA8F64-9D04-441D-9E7A-97890925D5AB}"/>
    <cellStyle name="Note 3 2 6 2" xfId="34805" xr:uid="{E7E263C9-1830-4725-9C8C-BD7C5F92B07C}"/>
    <cellStyle name="Note 3 2 6 2 2" xfId="34806" xr:uid="{BB706D61-66A8-4795-B98C-4ABD42D9A508}"/>
    <cellStyle name="Note 3 2 6 3" xfId="34807" xr:uid="{D22023F0-183A-4ED1-BE53-D2349A29FD3C}"/>
    <cellStyle name="Note 3 2 6 3 2" xfId="34808" xr:uid="{F38061CA-DB55-44A0-8335-CB18348C479B}"/>
    <cellStyle name="Note 3 2 6 4" xfId="34809" xr:uid="{EDDF72BF-7D61-4577-B23B-A51841AB63FA}"/>
    <cellStyle name="Note 3 2 7" xfId="34810" xr:uid="{159075BA-B386-4FB0-83E6-9C88D4A73F9E}"/>
    <cellStyle name="Note 3 2 7 2" xfId="34811" xr:uid="{4A953126-6DD8-47AA-848C-7A73E6762F31}"/>
    <cellStyle name="Note 3 2 8" xfId="34812" xr:uid="{5AB1A175-0925-46BA-82CC-9702FFF05C0E}"/>
    <cellStyle name="Note 3 2 8 2" xfId="34813" xr:uid="{2FE8AC72-7858-4058-BF44-3AF63E769673}"/>
    <cellStyle name="Note 3 2 9" xfId="34814" xr:uid="{6D65CEE2-54DC-446F-A887-5A7612DA4A1D}"/>
    <cellStyle name="Note 3 2 9 2" xfId="34815" xr:uid="{45EF5BA2-A593-4938-9844-121B9DAB5966}"/>
    <cellStyle name="Note 3 3" xfId="34816" xr:uid="{BF9A84C8-EAB5-45AA-97D2-0C2B4E7C3239}"/>
    <cellStyle name="Note 3 3 10" xfId="34817" xr:uid="{555FD227-1405-46A3-AD49-236D802017D5}"/>
    <cellStyle name="Note 3 3 11" xfId="34818" xr:uid="{30207DCA-D7B0-400B-94AA-1FB3F84E9329}"/>
    <cellStyle name="Note 3 3 2" xfId="34819" xr:uid="{E6DDDC7C-ACA3-41C2-95FC-8F5D40CC2F66}"/>
    <cellStyle name="Note 3 3 2 2" xfId="34820" xr:uid="{56BD752D-6C4E-4018-B38F-A1D50AD7C0FB}"/>
    <cellStyle name="Note 3 3 2 2 2" xfId="34821" xr:uid="{44E4B753-CE59-469D-BE92-0D7164B80946}"/>
    <cellStyle name="Note 3 3 2 2 2 2" xfId="34822" xr:uid="{1EAFB32E-BC87-47CE-862D-7A021C6EBE46}"/>
    <cellStyle name="Note 3 3 2 2 3" xfId="34823" xr:uid="{67C7A185-8452-43B7-A7E0-A80F80E4F557}"/>
    <cellStyle name="Note 3 3 2 2 3 2" xfId="34824" xr:uid="{7B6AA2C8-7B69-46EA-80E2-2D95536C42CC}"/>
    <cellStyle name="Note 3 3 2 2 4" xfId="34825" xr:uid="{3B3141E0-5F32-4B70-BE2F-9C9E27F88D0D}"/>
    <cellStyle name="Note 3 3 2 2 5" xfId="34826" xr:uid="{AD63B5AD-BAE1-40ED-B679-61E0BC4C8BB4}"/>
    <cellStyle name="Note 3 3 2 3" xfId="34827" xr:uid="{6B52D338-C943-4933-8E75-4125D09C5287}"/>
    <cellStyle name="Note 3 3 2 3 2" xfId="34828" xr:uid="{138B063B-DB67-4A65-8123-F9279EEF7A8C}"/>
    <cellStyle name="Note 3 3 2 4" xfId="34829" xr:uid="{1445BF31-5A2A-4651-9466-D2C1AECBB62F}"/>
    <cellStyle name="Note 3 3 2 4 2" xfId="34830" xr:uid="{758F2400-EE10-4F45-8E85-7ECEAF800033}"/>
    <cellStyle name="Note 3 3 2 5" xfId="34831" xr:uid="{6B431929-88D8-416C-99A1-73A1302C466D}"/>
    <cellStyle name="Note 3 3 2 5 2" xfId="34832" xr:uid="{BAFDF858-C329-4388-B2B9-6109602E945F}"/>
    <cellStyle name="Note 3 3 2 6" xfId="34833" xr:uid="{537BD39B-6A0A-4204-9155-79312FC6D13F}"/>
    <cellStyle name="Note 3 3 2 6 2" xfId="34834" xr:uid="{3644006E-9B90-4366-A7B1-7EE01AD0E2CB}"/>
    <cellStyle name="Note 3 3 2 7" xfId="34835" xr:uid="{9DC8D544-3562-4EE1-980C-E6D1D40B4365}"/>
    <cellStyle name="Note 3 3 2 7 2" xfId="34836" xr:uid="{135C69BD-A7D0-4961-AC3A-92F10362A63F}"/>
    <cellStyle name="Note 3 3 2 8" xfId="34837" xr:uid="{49C21925-D7B0-4B47-AD49-C84DFE53A0FD}"/>
    <cellStyle name="Note 3 3 2 9" xfId="34838" xr:uid="{D339D0C0-3689-48E4-B12D-1EFD24F3DBF9}"/>
    <cellStyle name="Note 3 3 3" xfId="34839" xr:uid="{CD7B0919-BF7E-4210-9FB1-409F30E40DBE}"/>
    <cellStyle name="Note 3 3 3 2" xfId="34840" xr:uid="{4A977FFB-1563-4854-AC01-E9A3B62ADB2D}"/>
    <cellStyle name="Note 3 3 3 2 2" xfId="34841" xr:uid="{0DB078E5-5961-4010-9018-3EE0412F6AE4}"/>
    <cellStyle name="Note 3 3 3 2 2 2" xfId="34842" xr:uid="{184FF3EE-A082-4258-B105-071E46BE52C1}"/>
    <cellStyle name="Note 3 3 3 2 3" xfId="34843" xr:uid="{DB6C3623-D3C3-4A2D-99AA-718580774E40}"/>
    <cellStyle name="Note 3 3 3 2 3 2" xfId="34844" xr:uid="{99407A01-1E17-4E97-B33B-C1989939D90B}"/>
    <cellStyle name="Note 3 3 3 2 4" xfId="34845" xr:uid="{D9CBB078-0028-4E8A-A38F-B0B50EAA3586}"/>
    <cellStyle name="Note 3 3 3 3" xfId="34846" xr:uid="{977B2670-973B-40D0-B139-FD2CBDD06E71}"/>
    <cellStyle name="Note 3 3 3 3 2" xfId="34847" xr:uid="{ECCEA00E-48AB-431D-BC6E-EC3627ACFDA3}"/>
    <cellStyle name="Note 3 3 3 4" xfId="34848" xr:uid="{898EA260-DB23-4349-AD20-58F6E51274BD}"/>
    <cellStyle name="Note 3 3 3 4 2" xfId="34849" xr:uid="{43017B6D-9EE0-49C2-8AC2-412E9684669B}"/>
    <cellStyle name="Note 3 3 3 5" xfId="34850" xr:uid="{9F334451-D377-4B87-82EF-19F552BC288C}"/>
    <cellStyle name="Note 3 3 3 5 2" xfId="34851" xr:uid="{0CCBF263-9ED1-4660-878A-395C492DCE55}"/>
    <cellStyle name="Note 3 3 3 6" xfId="34852" xr:uid="{6EAE9BA8-4C0B-4593-B677-C3B15B26140F}"/>
    <cellStyle name="Note 3 3 3 7" xfId="34853" xr:uid="{C7E5281D-2235-48A9-BCB6-FA2E65EE3057}"/>
    <cellStyle name="Note 3 3 4" xfId="34854" xr:uid="{DC18EC3D-2460-40AE-A36C-70AF7A1B9F90}"/>
    <cellStyle name="Note 3 3 4 2" xfId="34855" xr:uid="{9715C16F-2921-45B4-BD37-54B107A24FD0}"/>
    <cellStyle name="Note 3 3 4 2 2" xfId="34856" xr:uid="{A1AFE7D4-56B3-4A93-B477-2DD5228B53F5}"/>
    <cellStyle name="Note 3 3 4 3" xfId="34857" xr:uid="{11F08075-2F1B-431F-AF6D-E0C7C44DFAB1}"/>
    <cellStyle name="Note 3 3 4 3 2" xfId="34858" xr:uid="{519B30DE-5D41-4864-8C10-5AB8E6699C07}"/>
    <cellStyle name="Note 3 3 4 4" xfId="34859" xr:uid="{0B744265-1AE7-4511-827E-0E262FC49DF8}"/>
    <cellStyle name="Note 3 3 5" xfId="34860" xr:uid="{076EDBA3-5CE3-41C0-B4D7-E474AC88B9CF}"/>
    <cellStyle name="Note 3 3 5 2" xfId="34861" xr:uid="{D57518B7-BD20-4DB0-8751-D541B7D76F7C}"/>
    <cellStyle name="Note 3 3 6" xfId="34862" xr:uid="{623AEC13-ADFB-4371-A58C-600480B22197}"/>
    <cellStyle name="Note 3 3 6 2" xfId="34863" xr:uid="{BB523A80-B355-4D6D-A5AA-DFE1D68E38AC}"/>
    <cellStyle name="Note 3 3 7" xfId="34864" xr:uid="{1BBA0672-8A5F-415F-8F07-AC312476C031}"/>
    <cellStyle name="Note 3 3 7 2" xfId="34865" xr:uid="{743C6EF0-2790-4D83-A079-81B4F47D5A4C}"/>
    <cellStyle name="Note 3 3 8" xfId="34866" xr:uid="{920C01D0-AC2C-4976-90A3-EA16F84B2BFE}"/>
    <cellStyle name="Note 3 3 8 2" xfId="34867" xr:uid="{E6163407-330C-40EB-B048-9BA845E00C0F}"/>
    <cellStyle name="Note 3 3 9" xfId="34868" xr:uid="{ECAA2600-0722-4DCB-92D8-1AB2CDB8ABA8}"/>
    <cellStyle name="Note 3 3 9 2" xfId="34869" xr:uid="{7C855406-92D3-46E2-815F-338D8B23576B}"/>
    <cellStyle name="Note 3 4" xfId="34870" xr:uid="{B2C57609-D22A-42DF-B76F-8920DCB2D621}"/>
    <cellStyle name="Note 3 4 10" xfId="34871" xr:uid="{3AE7FE31-4004-4628-9BD9-91F5B265D1DD}"/>
    <cellStyle name="Note 3 4 11" xfId="34872" xr:uid="{E9D3E5EB-7996-44D2-AC5B-402DC62B592D}"/>
    <cellStyle name="Note 3 4 2" xfId="34873" xr:uid="{4FA59E8B-64F9-4C9E-89B0-F41805822B55}"/>
    <cellStyle name="Note 3 4 2 2" xfId="34874" xr:uid="{6BB43224-D9BB-4633-AB22-39DBCE12A768}"/>
    <cellStyle name="Note 3 4 2 2 2" xfId="34875" xr:uid="{56F5BE2E-7954-48AE-B450-AA58D448AEE8}"/>
    <cellStyle name="Note 3 4 2 2 2 2" xfId="34876" xr:uid="{524DF0AD-28C0-42A4-B7CC-E7C10486309F}"/>
    <cellStyle name="Note 3 4 2 2 3" xfId="34877" xr:uid="{88DC9699-FB2E-45F0-A7BF-13721637F4F6}"/>
    <cellStyle name="Note 3 4 2 2 3 2" xfId="34878" xr:uid="{5A88A78C-E329-48F7-8F53-E7BAEF06AFB2}"/>
    <cellStyle name="Note 3 4 2 2 4" xfId="34879" xr:uid="{042707EC-4F8F-4302-9A77-A3C2C0A990DE}"/>
    <cellStyle name="Note 3 4 2 2 5" xfId="34880" xr:uid="{B22BD31C-4BBC-49AB-916F-404C424EBBAE}"/>
    <cellStyle name="Note 3 4 2 3" xfId="34881" xr:uid="{D22AB9FC-8C44-45DD-A3AB-F474D2FDDB30}"/>
    <cellStyle name="Note 3 4 2 3 2" xfId="34882" xr:uid="{1E93B115-7D2B-45F0-8980-E2FD0BF54F35}"/>
    <cellStyle name="Note 3 4 2 4" xfId="34883" xr:uid="{ED1D69AD-A8F8-4C63-A02A-A8F346D52D44}"/>
    <cellStyle name="Note 3 4 2 4 2" xfId="34884" xr:uid="{BA383FA5-7525-418E-A986-96B883AA8905}"/>
    <cellStyle name="Note 3 4 2 5" xfId="34885" xr:uid="{F22F1521-C7D0-4504-BB43-93BEAC023848}"/>
    <cellStyle name="Note 3 4 2 5 2" xfId="34886" xr:uid="{BEE73BEA-268A-44A6-AF72-F4882810D5E8}"/>
    <cellStyle name="Note 3 4 2 6" xfId="34887" xr:uid="{379F5AA7-98B9-44CA-8D1B-C797590354C7}"/>
    <cellStyle name="Note 3 4 2 7" xfId="34888" xr:uid="{EF36CE23-91F0-47BC-925C-07605A6FD134}"/>
    <cellStyle name="Note 3 4 3" xfId="34889" xr:uid="{03D33134-344B-4B4A-B201-805C79640148}"/>
    <cellStyle name="Note 3 4 3 2" xfId="34890" xr:uid="{E42716D7-4C29-4933-ACFB-516383AC5573}"/>
    <cellStyle name="Note 3 4 3 2 2" xfId="34891" xr:uid="{857FB235-E6D8-46F9-9189-BCD5212BF3A4}"/>
    <cellStyle name="Note 3 4 3 2 2 2" xfId="34892" xr:uid="{5644FDB0-B831-46B9-BB1F-532F1B24B62A}"/>
    <cellStyle name="Note 3 4 3 2 3" xfId="34893" xr:uid="{D8AEE6B9-2ADF-4674-9714-E32BE2FCA322}"/>
    <cellStyle name="Note 3 4 3 2 3 2" xfId="34894" xr:uid="{47283227-FB4A-48DE-8649-67FE0628BEFB}"/>
    <cellStyle name="Note 3 4 3 2 4" xfId="34895" xr:uid="{E3D419D6-E24D-4EA3-BFD6-AFF8DEC12E95}"/>
    <cellStyle name="Note 3 4 3 3" xfId="34896" xr:uid="{F8D7D686-4765-4D7A-8098-8BFD63223C65}"/>
    <cellStyle name="Note 3 4 3 3 2" xfId="34897" xr:uid="{BC06DE23-8DE9-452C-AF41-FF5FD9BA04D4}"/>
    <cellStyle name="Note 3 4 3 4" xfId="34898" xr:uid="{3825C5F8-5E81-480E-A50E-A31A6D73A0E3}"/>
    <cellStyle name="Note 3 4 3 4 2" xfId="34899" xr:uid="{90E33D4E-E25A-4514-BCED-B780734B1C65}"/>
    <cellStyle name="Note 3 4 3 5" xfId="34900" xr:uid="{F5C7B5F3-9EDC-4F4F-A1C8-663927D6C261}"/>
    <cellStyle name="Note 3 4 3 5 2" xfId="34901" xr:uid="{68E7A144-C829-4992-97D5-97FDE0ED95B4}"/>
    <cellStyle name="Note 3 4 3 6" xfId="34902" xr:uid="{E9A0951A-4F4E-4B42-96DB-1456CE02007F}"/>
    <cellStyle name="Note 3 4 3 7" xfId="34903" xr:uid="{DA5072BD-AD4E-493B-9AF0-DC605AAD7F36}"/>
    <cellStyle name="Note 3 4 4" xfId="34904" xr:uid="{24911EF2-EC56-48FA-A571-EDE1C9F5AF8C}"/>
    <cellStyle name="Note 3 4 4 2" xfId="34905" xr:uid="{67D72070-182B-4FF7-A3E9-AEA69AE7E55F}"/>
    <cellStyle name="Note 3 4 4 2 2" xfId="34906" xr:uid="{274BE672-91B3-44EE-AC43-2FB969E7276E}"/>
    <cellStyle name="Note 3 4 4 3" xfId="34907" xr:uid="{240866E8-6AC0-4B34-AC10-F607D3D9B177}"/>
    <cellStyle name="Note 3 4 4 3 2" xfId="34908" xr:uid="{B34B6264-09D7-4E8C-B2D1-455FF763DF86}"/>
    <cellStyle name="Note 3 4 4 4" xfId="34909" xr:uid="{8E26817A-96CB-4674-A74D-0BD5A68E47FB}"/>
    <cellStyle name="Note 3 4 5" xfId="34910" xr:uid="{99748D6E-9762-4FBA-8D9A-A39761FA6B74}"/>
    <cellStyle name="Note 3 4 5 2" xfId="34911" xr:uid="{9AA90FD6-44AB-4E79-9841-F03A789FFB45}"/>
    <cellStyle name="Note 3 4 6" xfId="34912" xr:uid="{4548BBE8-FE5E-452C-BF69-166CA7DAC98E}"/>
    <cellStyle name="Note 3 4 6 2" xfId="34913" xr:uid="{11786BA9-9823-4BDC-9638-44DE26593ADC}"/>
    <cellStyle name="Note 3 4 7" xfId="34914" xr:uid="{9188A19B-C222-4CEF-B394-DA9C7B4C4577}"/>
    <cellStyle name="Note 3 4 7 2" xfId="34915" xr:uid="{7094B006-FC05-49E8-86FD-27F91955D954}"/>
    <cellStyle name="Note 3 4 8" xfId="34916" xr:uid="{7CCD71EC-EC20-44E5-B565-8C87E4ED86B5}"/>
    <cellStyle name="Note 3 4 8 2" xfId="34917" xr:uid="{073A5188-D433-45A7-97B1-0CAE59E67B5F}"/>
    <cellStyle name="Note 3 4 9" xfId="34918" xr:uid="{22CFDF45-6D0F-44FE-B196-3E853D6A55A3}"/>
    <cellStyle name="Note 3 4 9 2" xfId="34919" xr:uid="{0F6550A9-EBEF-465C-859E-EF43ED26CDA8}"/>
    <cellStyle name="Note 3 5" xfId="34920" xr:uid="{1E2E7DD7-AA9F-4A7B-AAB8-B3C61B8181A2}"/>
    <cellStyle name="Note 3 5 2" xfId="34921" xr:uid="{31F29B04-3EBA-454B-BE4D-F54E87D1DE7C}"/>
    <cellStyle name="Note 3 5 2 2" xfId="34922" xr:uid="{0182D883-3DFB-40B2-B7C3-8FEC3F5D748C}"/>
    <cellStyle name="Note 3 5 2 2 2" xfId="34923" xr:uid="{44B2E9CD-E6EB-4532-9CF4-11A67589C44F}"/>
    <cellStyle name="Note 3 5 2 2 2 2" xfId="34924" xr:uid="{E6103021-9B92-4358-8304-C501BDFC433A}"/>
    <cellStyle name="Note 3 5 2 2 3" xfId="34925" xr:uid="{6FAFC5BB-013F-4BAC-BE5F-25800DFA1CE4}"/>
    <cellStyle name="Note 3 5 2 2 3 2" xfId="34926" xr:uid="{3B8DBA26-DB40-495F-A93A-E8AA45C56773}"/>
    <cellStyle name="Note 3 5 2 2 4" xfId="34927" xr:uid="{1F11243B-80B6-4640-A907-D3180688FEDF}"/>
    <cellStyle name="Note 3 5 2 2 5" xfId="34928" xr:uid="{BDF9B83E-D754-496E-AEF4-8790FC6D2D37}"/>
    <cellStyle name="Note 3 5 2 3" xfId="34929" xr:uid="{F7E200A0-8C17-4B86-8C91-C40CA5B90D3E}"/>
    <cellStyle name="Note 3 5 2 3 2" xfId="34930" xr:uid="{A4FA926C-DFC5-4863-B29F-6B1147DBD000}"/>
    <cellStyle name="Note 3 5 2 4" xfId="34931" xr:uid="{97F8BC36-EF08-4DED-952A-1F069D2256FB}"/>
    <cellStyle name="Note 3 5 2 4 2" xfId="34932" xr:uid="{FBB281C8-971C-420D-8A17-1BFA0C691395}"/>
    <cellStyle name="Note 3 5 2 5" xfId="34933" xr:uid="{34AD818A-6FD4-4A62-B9F9-5ACDA2388667}"/>
    <cellStyle name="Note 3 5 2 5 2" xfId="34934" xr:uid="{70FE38DC-C8DB-4B14-863B-A61D7184FA09}"/>
    <cellStyle name="Note 3 5 2 6" xfId="34935" xr:uid="{F7D131CC-527C-4256-AB03-86F836057D47}"/>
    <cellStyle name="Note 3 5 2 7" xfId="34936" xr:uid="{B5ED5B0B-58D5-4702-B1E0-EF64C88B8C0C}"/>
    <cellStyle name="Note 3 5 3" xfId="34937" xr:uid="{C32D8E59-6E1F-47B3-ADB2-A75800B89895}"/>
    <cellStyle name="Note 3 5 3 2" xfId="34938" xr:uid="{0643A39A-0798-4E5E-99E2-741C5C6A488F}"/>
    <cellStyle name="Note 3 5 3 2 2" xfId="34939" xr:uid="{A858B4FD-4153-49F2-91B1-67DC6E8FBD51}"/>
    <cellStyle name="Note 3 5 3 2 2 2" xfId="34940" xr:uid="{A36A95EE-8515-493F-98AC-447E9509839E}"/>
    <cellStyle name="Note 3 5 3 2 3" xfId="34941" xr:uid="{7E8C36FD-8884-4FA4-BBBD-CA17233C4519}"/>
    <cellStyle name="Note 3 5 3 2 3 2" xfId="34942" xr:uid="{0239674A-8C05-4084-81B6-2C5CDDABB481}"/>
    <cellStyle name="Note 3 5 3 2 4" xfId="34943" xr:uid="{C2426105-1215-43B0-B9CA-121D4669CE3F}"/>
    <cellStyle name="Note 3 5 3 3" xfId="34944" xr:uid="{60831DAB-0CAF-450E-BA95-6F71B1ED955E}"/>
    <cellStyle name="Note 3 5 3 3 2" xfId="34945" xr:uid="{2F2DF753-7206-4C95-AC70-838240B78159}"/>
    <cellStyle name="Note 3 5 3 4" xfId="34946" xr:uid="{531E96BC-3208-42B8-BEA5-B854EC02D64F}"/>
    <cellStyle name="Note 3 5 3 4 2" xfId="34947" xr:uid="{086EC630-D127-42F6-8739-8BADFE245C24}"/>
    <cellStyle name="Note 3 5 3 5" xfId="34948" xr:uid="{AFC1C7B3-F2DF-42E0-A3D6-E0DA64A40584}"/>
    <cellStyle name="Note 3 5 3 5 2" xfId="34949" xr:uid="{C8D27DBC-C90A-4627-88BE-334CA4C14160}"/>
    <cellStyle name="Note 3 5 3 6" xfId="34950" xr:uid="{7BA1189C-B506-433A-B3F7-CA05DBDF9667}"/>
    <cellStyle name="Note 3 5 3 7" xfId="34951" xr:uid="{3BDAB648-45C9-437E-90A5-5421E07AD6A6}"/>
    <cellStyle name="Note 3 5 4" xfId="34952" xr:uid="{03387A17-6F80-4BDA-8894-A81FE86FF89A}"/>
    <cellStyle name="Note 3 5 4 2" xfId="34953" xr:uid="{DEBE5640-810B-4086-9181-E6D9EA643C22}"/>
    <cellStyle name="Note 3 5 4 2 2" xfId="34954" xr:uid="{902841EE-3809-4E95-89EF-5D7D391F7E14}"/>
    <cellStyle name="Note 3 5 4 3" xfId="34955" xr:uid="{D07C7845-3410-48A8-B020-B4E1A1461EE7}"/>
    <cellStyle name="Note 3 5 4 3 2" xfId="34956" xr:uid="{90DC68D4-26AB-4FBD-AB5F-AFEC85D35C77}"/>
    <cellStyle name="Note 3 5 4 4" xfId="34957" xr:uid="{3F6A12F0-3FB7-452B-8064-CC71CEB62FC0}"/>
    <cellStyle name="Note 3 5 5" xfId="34958" xr:uid="{44E279E2-7CB1-4CB1-AA70-C87B0FE6C34C}"/>
    <cellStyle name="Note 3 5 5 2" xfId="34959" xr:uid="{E48EA5AC-317A-42A2-995E-1997E832D38F}"/>
    <cellStyle name="Note 3 5 6" xfId="34960" xr:uid="{F690AD81-C82A-43F7-9BB7-D45F5D238AE2}"/>
    <cellStyle name="Note 3 5 6 2" xfId="34961" xr:uid="{59205B6D-7C3B-4436-83BC-0DFA5C6E3567}"/>
    <cellStyle name="Note 3 5 7" xfId="34962" xr:uid="{341F0EB2-859D-45BA-A506-2FB3BBCC6E38}"/>
    <cellStyle name="Note 3 5 7 2" xfId="34963" xr:uid="{12FF4890-45AC-4861-9F30-7BC862DEDCA0}"/>
    <cellStyle name="Note 3 5 8" xfId="34964" xr:uid="{41AE9101-6D1C-4C46-A166-8A86DD9D9C51}"/>
    <cellStyle name="Note 3 5 9" xfId="34965" xr:uid="{A488F56A-6CA1-4185-A4EE-CE383A1921BF}"/>
    <cellStyle name="Note 3 6" xfId="34966" xr:uid="{1CB054F7-0492-43A3-89E1-93C6B075AEDF}"/>
    <cellStyle name="Note 3 6 2" xfId="34967" xr:uid="{BDEF54D1-68D3-427A-BF07-CBF6628EAB23}"/>
    <cellStyle name="Note 3 6 2 2" xfId="34968" xr:uid="{36D43BFB-8854-43BD-805E-50D39DC2DE15}"/>
    <cellStyle name="Note 3 6 2 2 2" xfId="34969" xr:uid="{1BEF3B41-FE2A-4DB9-BC8F-244DCAABF0AF}"/>
    <cellStyle name="Note 3 6 2 3" xfId="34970" xr:uid="{386D214D-5915-4AE2-AE51-260D26B7C7C4}"/>
    <cellStyle name="Note 3 6 2 3 2" xfId="34971" xr:uid="{881D453E-1556-4A3C-BD04-6B51A90D9926}"/>
    <cellStyle name="Note 3 6 2 4" xfId="34972" xr:uid="{C2D90C34-CE2C-4A83-A19E-654D6E7241F6}"/>
    <cellStyle name="Note 3 6 2 5" xfId="34973" xr:uid="{FA520FB8-DD3C-4B9C-BA72-D554E4DE000E}"/>
    <cellStyle name="Note 3 6 3" xfId="34974" xr:uid="{234814B4-EF60-4C46-B045-BB0CD4B25526}"/>
    <cellStyle name="Note 3 6 3 2" xfId="34975" xr:uid="{028E6447-E107-4733-A710-A91A4713AA9A}"/>
    <cellStyle name="Note 3 6 4" xfId="34976" xr:uid="{7AE8A768-7B9C-4822-B9B2-84E098F25824}"/>
    <cellStyle name="Note 3 6 4 2" xfId="34977" xr:uid="{E5017C8A-C542-4853-9365-E77A1FC1F0E0}"/>
    <cellStyle name="Note 3 6 5" xfId="34978" xr:uid="{C7B782B7-08C6-47F4-ABE6-2EDC4430B813}"/>
    <cellStyle name="Note 3 6 5 2" xfId="34979" xr:uid="{7E0E707A-2701-4694-BC94-63E4DCB0E2DD}"/>
    <cellStyle name="Note 3 6 6" xfId="34980" xr:uid="{4CB3D365-05FB-4DEC-A3D9-F59D5071EF4E}"/>
    <cellStyle name="Note 3 6 7" xfId="34981" xr:uid="{291DE22E-5965-42E3-B992-973A4FB46AAF}"/>
    <cellStyle name="Note 3 7" xfId="34982" xr:uid="{376E0DAB-6E82-4CCF-80BC-D63146394895}"/>
    <cellStyle name="Note 3 7 2" xfId="34983" xr:uid="{BB81CFEB-C1B6-432B-95B8-C20D5F46EB60}"/>
    <cellStyle name="Note 3 7 2 2" xfId="34984" xr:uid="{4BEE64BC-2AEE-4AE1-BC8F-496BD3F8F76D}"/>
    <cellStyle name="Note 3 7 2 2 2" xfId="34985" xr:uid="{2F655FFE-A89F-4ED0-B1D9-8B6A7BA683C7}"/>
    <cellStyle name="Note 3 7 2 3" xfId="34986" xr:uid="{BE86B847-CF30-4F68-A676-1BBF4D17EE5B}"/>
    <cellStyle name="Note 3 7 2 3 2" xfId="34987" xr:uid="{18541882-BA00-40FC-B385-48AEB231E383}"/>
    <cellStyle name="Note 3 7 2 4" xfId="34988" xr:uid="{13D08DB4-D686-4AD0-B514-53804D8A1A18}"/>
    <cellStyle name="Note 3 7 3" xfId="34989" xr:uid="{93D72B23-6E0B-49E5-8C1E-44478AA5819A}"/>
    <cellStyle name="Note 3 7 3 2" xfId="34990" xr:uid="{5AFBC49A-0FCD-4638-8BCE-491AF81641B6}"/>
    <cellStyle name="Note 3 7 4" xfId="34991" xr:uid="{9A88A88F-8B84-4946-8062-DD7B5A93AB32}"/>
    <cellStyle name="Note 3 7 4 2" xfId="34992" xr:uid="{0DFAC083-7A75-4205-96C0-1008A4E79B3E}"/>
    <cellStyle name="Note 3 7 5" xfId="34993" xr:uid="{6883C992-433E-4F34-89E3-1406A926A517}"/>
    <cellStyle name="Note 3 7 5 2" xfId="34994" xr:uid="{13E678E8-BB30-403C-9E94-44BF7D52ADF5}"/>
    <cellStyle name="Note 3 7 6" xfId="34995" xr:uid="{5BB41CB8-9DA2-4861-B72C-DA51963D0E09}"/>
    <cellStyle name="Note 3 7 7" xfId="34996" xr:uid="{DAF37955-A644-45A4-B1A4-FB9D21E38B06}"/>
    <cellStyle name="Note 3 8" xfId="34997" xr:uid="{DBE1FEEA-0181-41A8-97D4-36E5346059B3}"/>
    <cellStyle name="Note 3 8 2" xfId="34998" xr:uid="{369FDD7F-A45F-4E2F-B8D0-0C5A26F485FE}"/>
    <cellStyle name="Note 3 8 2 2" xfId="34999" xr:uid="{D0A7E4EF-1089-4D12-A6EA-247295AF4B85}"/>
    <cellStyle name="Note 3 8 3" xfId="35000" xr:uid="{A409C563-709F-4F4C-954A-A7E550419D16}"/>
    <cellStyle name="Note 3 8 3 2" xfId="35001" xr:uid="{0735E56D-67C7-4751-9800-ACD095CA1DC7}"/>
    <cellStyle name="Note 3 8 4" xfId="35002" xr:uid="{8B0640B5-1F64-4714-9B94-A5E43219C9C4}"/>
    <cellStyle name="Note 3 8 5" xfId="35003" xr:uid="{1D32BE37-CA21-4BCB-9B42-BCDB48475C84}"/>
    <cellStyle name="Note 3 9" xfId="35004" xr:uid="{8470EF46-619D-4353-83C7-34DA43F75A69}"/>
    <cellStyle name="Note 3 9 2" xfId="35005" xr:uid="{70EA8695-3FBF-4335-9193-E83EDDCAA30F}"/>
    <cellStyle name="Note 4" xfId="35006" xr:uid="{E130B9E0-61DE-444B-8324-5613B0883B98}"/>
    <cellStyle name="Note 4 10" xfId="35007" xr:uid="{0B9EF3A0-5833-4830-929F-D20C68C20754}"/>
    <cellStyle name="Note 4 10 2" xfId="35008" xr:uid="{6CB595C3-37FE-497E-8975-23E747144C71}"/>
    <cellStyle name="Note 4 11" xfId="35009" xr:uid="{997F3335-0CE6-484A-873D-AFC2FC066BA3}"/>
    <cellStyle name="Note 4 11 2" xfId="35010" xr:uid="{EC6A1441-E71B-4853-91F2-24D275E4E36E}"/>
    <cellStyle name="Note 4 12" xfId="35011" xr:uid="{0168D174-3F5D-4C7D-AE77-BC9EA531FF4E}"/>
    <cellStyle name="Note 4 12 2" xfId="35012" xr:uid="{E869B792-1CF5-4D00-BCB7-F4FF762451EF}"/>
    <cellStyle name="Note 4 13" xfId="35013" xr:uid="{A4E266D6-5C18-4DAE-B788-6860710BFFCC}"/>
    <cellStyle name="Note 4 13 2" xfId="35014" xr:uid="{606AA57B-13F2-44CA-B8B2-95E3798B993C}"/>
    <cellStyle name="Note 4 14" xfId="35015" xr:uid="{5DFAAF00-CC9F-4E6E-BBA9-BDB9CB649C7A}"/>
    <cellStyle name="Note 4 15" xfId="35016" xr:uid="{07D25F3F-F6A2-49D5-8AB4-2DBF445EF64C}"/>
    <cellStyle name="Note 4 2" xfId="35017" xr:uid="{AD89D13E-8264-4C0E-B2CB-FEA974CF05AD}"/>
    <cellStyle name="Note 4 2 10" xfId="35018" xr:uid="{1CE7FF35-52CB-4E4A-80E7-C283116C5D87}"/>
    <cellStyle name="Note 4 2 11" xfId="35019" xr:uid="{A00EFDC8-363D-43F5-B336-9C35EB5BC8F6}"/>
    <cellStyle name="Note 4 2 2" xfId="35020" xr:uid="{EB2888CE-7F2E-4895-B5C7-911FB622FD0F}"/>
    <cellStyle name="Note 4 2 2 2" xfId="35021" xr:uid="{141F5B85-E973-4BF0-A6E9-17D7A63E3921}"/>
    <cellStyle name="Note 4 2 2 2 2" xfId="35022" xr:uid="{304D8AB1-F1E9-4DEC-B60B-DEFB1D7DFB38}"/>
    <cellStyle name="Note 4 2 2 2 2 2" xfId="35023" xr:uid="{6B7C82AC-D895-46B2-A2F6-7EA017663530}"/>
    <cellStyle name="Note 4 2 2 2 2 2 2" xfId="35024" xr:uid="{CF686B77-3895-4B65-A2B2-6AAFB6C00BC7}"/>
    <cellStyle name="Note 4 2 2 2 2 3" xfId="35025" xr:uid="{6528F51A-192F-4893-B203-B1BE5CF93C5B}"/>
    <cellStyle name="Note 4 2 2 2 2 3 2" xfId="35026" xr:uid="{FDED4FC0-D85A-47AD-BBB3-FBB6B3525A19}"/>
    <cellStyle name="Note 4 2 2 2 2 4" xfId="35027" xr:uid="{D2835DDC-C28C-4509-9429-E0C0395D5CC9}"/>
    <cellStyle name="Note 4 2 2 2 3" xfId="35028" xr:uid="{ACF6AC8B-2CC6-46EA-AF23-8721856733C1}"/>
    <cellStyle name="Note 4 2 2 2 3 2" xfId="35029" xr:uid="{447F3D0B-8866-464F-922A-E4B5725B7A0E}"/>
    <cellStyle name="Note 4 2 2 2 4" xfId="35030" xr:uid="{00B38B25-0FB1-425F-97FC-164BC525683B}"/>
    <cellStyle name="Note 4 2 2 2 4 2" xfId="35031" xr:uid="{91DDEAF9-70A2-45C2-9DA3-DC98BE424094}"/>
    <cellStyle name="Note 4 2 2 2 5" xfId="35032" xr:uid="{884D18A5-025F-40F6-A1CA-43F456721D2D}"/>
    <cellStyle name="Note 4 2 2 2 5 2" xfId="35033" xr:uid="{9623D622-C01B-46D8-939F-7AB4E83993BE}"/>
    <cellStyle name="Note 4 2 2 2 6" xfId="35034" xr:uid="{C8D1AC7D-44A5-46E3-AC64-92CB43DDD395}"/>
    <cellStyle name="Note 4 2 2 2 7" xfId="35035" xr:uid="{AD7A8BD1-9F1E-4A65-AA46-226DEB340143}"/>
    <cellStyle name="Note 4 2 2 3" xfId="35036" xr:uid="{DE1EAC2D-9338-4C7C-9BBD-483B32A8F319}"/>
    <cellStyle name="Note 4 2 2 3 2" xfId="35037" xr:uid="{93E6514E-3BD6-434B-B8EE-C2C9828441F9}"/>
    <cellStyle name="Note 4 2 2 3 2 2" xfId="35038" xr:uid="{EB881BCE-E921-42E8-973C-B062B6960E45}"/>
    <cellStyle name="Note 4 2 2 3 2 2 2" xfId="35039" xr:uid="{CBDEABAB-B0EA-4C7A-B8FE-ACB32D94759E}"/>
    <cellStyle name="Note 4 2 2 3 2 3" xfId="35040" xr:uid="{F84D1EFB-4025-47A7-AD6E-3C4C8CC624BC}"/>
    <cellStyle name="Note 4 2 2 3 2 3 2" xfId="35041" xr:uid="{9F7BBCDC-687E-4E0F-9FBB-91208BC2C6AA}"/>
    <cellStyle name="Note 4 2 2 3 2 4" xfId="35042" xr:uid="{BB83CFC8-5B37-4002-A3DE-605F2FB0AE9C}"/>
    <cellStyle name="Note 4 2 2 3 3" xfId="35043" xr:uid="{5A88A1B5-70CA-4309-8C64-D1D9F1A2D9EB}"/>
    <cellStyle name="Note 4 2 2 3 3 2" xfId="35044" xr:uid="{A92E5B2A-1C4C-4A99-824F-930055B6F9FA}"/>
    <cellStyle name="Note 4 2 2 3 4" xfId="35045" xr:uid="{A9F6FF3D-2940-45FC-9C5F-4F086B9EAB30}"/>
    <cellStyle name="Note 4 2 2 3 4 2" xfId="35046" xr:uid="{054D9B30-A1F5-49D4-93BF-DFB7C7E43F4D}"/>
    <cellStyle name="Note 4 2 2 3 5" xfId="35047" xr:uid="{A3AE9D9A-04D6-4F09-9B16-B79064E2B6B5}"/>
    <cellStyle name="Note 4 2 2 3 5 2" xfId="35048" xr:uid="{F932BF94-5623-4023-8C30-1C02E11F43D1}"/>
    <cellStyle name="Note 4 2 2 3 6" xfId="35049" xr:uid="{BCAC5381-2FFF-4C59-9F40-685CE16B29DA}"/>
    <cellStyle name="Note 4 2 2 4" xfId="35050" xr:uid="{C8503DB4-7EC8-4233-8B27-35AC63F20878}"/>
    <cellStyle name="Note 4 2 2 4 2" xfId="35051" xr:uid="{4954C7E5-4DE7-4C42-BA73-CD979DBBD7CE}"/>
    <cellStyle name="Note 4 2 2 4 2 2" xfId="35052" xr:uid="{031ECADF-94EB-4058-BEBD-5126D68BEBA7}"/>
    <cellStyle name="Note 4 2 2 4 3" xfId="35053" xr:uid="{F0A9BD79-2E67-46C6-962A-5AF57622EA71}"/>
    <cellStyle name="Note 4 2 2 4 3 2" xfId="35054" xr:uid="{3C7650A1-7B8B-45FE-95EA-9B1373745E9E}"/>
    <cellStyle name="Note 4 2 2 4 4" xfId="35055" xr:uid="{BA37F326-4D31-40C2-8456-E098384C1D00}"/>
    <cellStyle name="Note 4 2 2 5" xfId="35056" xr:uid="{AB903597-021A-472A-B071-0CFE394BDCEB}"/>
    <cellStyle name="Note 4 2 2 5 2" xfId="35057" xr:uid="{BC2A1593-2D38-4357-B4C0-1F3D545D88EA}"/>
    <cellStyle name="Note 4 2 2 6" xfId="35058" xr:uid="{1F576CCB-2408-4DA9-80F3-A35AE86B4D03}"/>
    <cellStyle name="Note 4 2 2 6 2" xfId="35059" xr:uid="{89887724-9D78-48E7-8AC8-881B915A0CC4}"/>
    <cellStyle name="Note 4 2 2 7" xfId="35060" xr:uid="{E4286D34-3822-436D-B765-370081D3083A}"/>
    <cellStyle name="Note 4 2 2 7 2" xfId="35061" xr:uid="{4A7141F5-3CF3-41ED-BDBE-2325F3F97D78}"/>
    <cellStyle name="Note 4 2 2 8" xfId="35062" xr:uid="{ADF71F4D-91FE-4F5B-BA58-575D20E8A636}"/>
    <cellStyle name="Note 4 2 2 9" xfId="35063" xr:uid="{4156318C-8081-433C-8429-0002B8DE3AE4}"/>
    <cellStyle name="Note 4 2 3" xfId="35064" xr:uid="{097E1FBE-7BC0-4BA6-973B-64500EAB44E9}"/>
    <cellStyle name="Note 4 2 3 2" xfId="35065" xr:uid="{BBBD4D27-9825-425A-A94A-135ECCF2DD62}"/>
    <cellStyle name="Note 4 2 3 2 2" xfId="35066" xr:uid="{22E60927-DB81-4B2F-B30A-96B616ECCC92}"/>
    <cellStyle name="Note 4 2 3 2 2 2" xfId="35067" xr:uid="{31F0D10C-88C5-4868-A844-3787CA8B6DCC}"/>
    <cellStyle name="Note 4 2 3 2 2 2 2" xfId="35068" xr:uid="{153BBCE3-BEAD-4C1F-9628-1F95688D9445}"/>
    <cellStyle name="Note 4 2 3 2 2 3" xfId="35069" xr:uid="{4B855676-03B9-4FFA-B43C-7B9EF0A997C1}"/>
    <cellStyle name="Note 4 2 3 2 2 3 2" xfId="35070" xr:uid="{C0014C01-BDBD-4FCE-AC82-FDE846DD61A5}"/>
    <cellStyle name="Note 4 2 3 2 2 4" xfId="35071" xr:uid="{1A89F2B6-4D6E-4E21-A149-3C2D72454900}"/>
    <cellStyle name="Note 4 2 3 2 3" xfId="35072" xr:uid="{6D5BA52C-18B0-4E17-B3D2-F465607065DA}"/>
    <cellStyle name="Note 4 2 3 2 3 2" xfId="35073" xr:uid="{7FC5786F-8662-4787-B734-F0F3CEBAC7C0}"/>
    <cellStyle name="Note 4 2 3 2 4" xfId="35074" xr:uid="{715C3A99-6D12-4353-A9DC-3842F78E2B03}"/>
    <cellStyle name="Note 4 2 3 2 4 2" xfId="35075" xr:uid="{05CDB78F-AF17-4696-B572-CEC1EEDDCB4F}"/>
    <cellStyle name="Note 4 2 3 2 5" xfId="35076" xr:uid="{0F55B3CA-E4A2-4F5B-8D39-11443B10F692}"/>
    <cellStyle name="Note 4 2 3 2 5 2" xfId="35077" xr:uid="{64798B3A-1D96-4773-A497-7DF0CCC199C5}"/>
    <cellStyle name="Note 4 2 3 2 6" xfId="35078" xr:uid="{97B7A6AE-37CE-4A61-B282-19E65B7C7C4D}"/>
    <cellStyle name="Note 4 2 3 3" xfId="35079" xr:uid="{67813F76-EF30-4B31-B321-7D859C79D307}"/>
    <cellStyle name="Note 4 2 3 3 2" xfId="35080" xr:uid="{F8F75DCB-472C-4AEE-B03A-A559B0C42BC8}"/>
    <cellStyle name="Note 4 2 3 3 2 2" xfId="35081" xr:uid="{881DC43A-2D11-4BE0-B227-2E6FC898EDE8}"/>
    <cellStyle name="Note 4 2 3 3 2 2 2" xfId="35082" xr:uid="{81C45DB3-EE2C-4606-91D8-D6A80E0480A3}"/>
    <cellStyle name="Note 4 2 3 3 2 3" xfId="35083" xr:uid="{2D11F98A-4A47-4E1A-9EB6-E87A056B58D9}"/>
    <cellStyle name="Note 4 2 3 3 2 3 2" xfId="35084" xr:uid="{8B2C71D7-7E32-4422-B745-1EF0EE234239}"/>
    <cellStyle name="Note 4 2 3 3 2 4" xfId="35085" xr:uid="{C20D3DEF-3360-4CB9-8A42-2C59A7A41474}"/>
    <cellStyle name="Note 4 2 3 3 3" xfId="35086" xr:uid="{AF1201CB-28A5-4318-995A-0E9EFBAF7E61}"/>
    <cellStyle name="Note 4 2 3 3 3 2" xfId="35087" xr:uid="{366EB236-A9BC-4F16-BF52-8A8EFDAD1E54}"/>
    <cellStyle name="Note 4 2 3 3 4" xfId="35088" xr:uid="{26AFF429-430D-4800-AF66-90009F0E489A}"/>
    <cellStyle name="Note 4 2 3 3 4 2" xfId="35089" xr:uid="{6FCC9D06-A655-49C6-92B8-89251DA1300A}"/>
    <cellStyle name="Note 4 2 3 3 5" xfId="35090" xr:uid="{8F344795-192E-457C-BC95-974A6BBA4569}"/>
    <cellStyle name="Note 4 2 3 3 5 2" xfId="35091" xr:uid="{AA41E030-B192-477E-AC3A-8DBBF30EA837}"/>
    <cellStyle name="Note 4 2 3 3 6" xfId="35092" xr:uid="{F3AD7BD3-300F-4DA8-8AC4-F33884D09FDE}"/>
    <cellStyle name="Note 4 2 3 4" xfId="35093" xr:uid="{80C25748-1BEA-4E55-BB5E-33DE1B26EC95}"/>
    <cellStyle name="Note 4 2 3 4 2" xfId="35094" xr:uid="{54AF9DD6-2885-42A9-BDE1-A262FF86B6EE}"/>
    <cellStyle name="Note 4 2 3 4 2 2" xfId="35095" xr:uid="{517B6AE1-EE21-42C1-A1E7-51B89B978F1F}"/>
    <cellStyle name="Note 4 2 3 4 3" xfId="35096" xr:uid="{7525492D-68ED-4485-B5BA-5A2E1EFBA7FE}"/>
    <cellStyle name="Note 4 2 3 4 3 2" xfId="35097" xr:uid="{637A74A2-86F3-43EC-A71E-11E7C055166A}"/>
    <cellStyle name="Note 4 2 3 4 4" xfId="35098" xr:uid="{9A1F2310-1DAA-4077-9672-17335D69ED39}"/>
    <cellStyle name="Note 4 2 3 5" xfId="35099" xr:uid="{7D4B36A6-2868-4D9B-A49E-6C643EB919B5}"/>
    <cellStyle name="Note 4 2 3 5 2" xfId="35100" xr:uid="{AE7C8533-314C-4136-BFA5-419BB12B47A3}"/>
    <cellStyle name="Note 4 2 3 6" xfId="35101" xr:uid="{F1BC2B69-C428-4DD4-8E9F-57A979800D77}"/>
    <cellStyle name="Note 4 2 3 6 2" xfId="35102" xr:uid="{66CEE64A-D949-4F2D-A550-D7EC4C656984}"/>
    <cellStyle name="Note 4 2 3 7" xfId="35103" xr:uid="{890C527F-5E4C-4076-8D97-7AEDDACB2B53}"/>
    <cellStyle name="Note 4 2 3 7 2" xfId="35104" xr:uid="{FC487B5D-F6F0-4FF8-BBEB-D308DAC3B8A4}"/>
    <cellStyle name="Note 4 2 3 8" xfId="35105" xr:uid="{7D29115B-8215-443B-8C24-3429D3548348}"/>
    <cellStyle name="Note 4 2 3 9" xfId="35106" xr:uid="{9F8AB168-2BBB-49D6-A470-A3C7104B38A1}"/>
    <cellStyle name="Note 4 2 4" xfId="35107" xr:uid="{E37BDCFB-5853-4E37-9AD9-B12F6CE040D2}"/>
    <cellStyle name="Note 4 2 4 2" xfId="35108" xr:uid="{458A947E-D41F-4EDF-8401-3C11DB04F31D}"/>
    <cellStyle name="Note 4 2 4 2 2" xfId="35109" xr:uid="{589739BD-B0D7-4F0A-99D1-58E131BA9BF3}"/>
    <cellStyle name="Note 4 2 4 2 2 2" xfId="35110" xr:uid="{C0D5E853-5167-4BED-88B1-04318CE80A2A}"/>
    <cellStyle name="Note 4 2 4 2 3" xfId="35111" xr:uid="{8D24A759-A2E8-498A-86B2-6A9E73C88507}"/>
    <cellStyle name="Note 4 2 4 2 3 2" xfId="35112" xr:uid="{E00603F4-AD35-457C-AA7C-751526799421}"/>
    <cellStyle name="Note 4 2 4 2 4" xfId="35113" xr:uid="{69FEAA7D-67B5-4412-9AD6-984BFB64E1B7}"/>
    <cellStyle name="Note 4 2 4 3" xfId="35114" xr:uid="{C1D70282-3745-46CD-B5C1-FB9174BA4E01}"/>
    <cellStyle name="Note 4 2 4 3 2" xfId="35115" xr:uid="{2DA03D34-CCDE-4A90-8C10-06D5E8D9720B}"/>
    <cellStyle name="Note 4 2 4 4" xfId="35116" xr:uid="{DA445CFD-9902-4812-B045-8C5AA4863F91}"/>
    <cellStyle name="Note 4 2 4 4 2" xfId="35117" xr:uid="{43780DAE-B713-4B83-95AA-55EF3969872A}"/>
    <cellStyle name="Note 4 2 4 5" xfId="35118" xr:uid="{302D0E15-9968-4569-AE7A-77C187DE5451}"/>
    <cellStyle name="Note 4 2 4 5 2" xfId="35119" xr:uid="{F04631DD-1EB6-4033-82CD-9867D76EAE83}"/>
    <cellStyle name="Note 4 2 4 6" xfId="35120" xr:uid="{AD5AA587-C522-4990-8A32-C901E203C6D1}"/>
    <cellStyle name="Note 4 2 5" xfId="35121" xr:uid="{5947625E-9DA6-4000-A554-50CE9797BE26}"/>
    <cellStyle name="Note 4 2 5 2" xfId="35122" xr:uid="{BF3BA679-E61A-4CD2-997B-90DAE967CC0F}"/>
    <cellStyle name="Note 4 2 5 2 2" xfId="35123" xr:uid="{D3CEC9CE-76E7-498A-AA4A-59BEB007522D}"/>
    <cellStyle name="Note 4 2 5 2 2 2" xfId="35124" xr:uid="{A94275D8-F06F-4D4D-9230-5074E42921BA}"/>
    <cellStyle name="Note 4 2 5 2 3" xfId="35125" xr:uid="{598D2499-7966-42DA-8DCD-5343E2584A85}"/>
    <cellStyle name="Note 4 2 5 2 3 2" xfId="35126" xr:uid="{83A3ECC2-3CFB-4E53-AF11-210765038A97}"/>
    <cellStyle name="Note 4 2 5 2 4" xfId="35127" xr:uid="{3EFF0C6A-EE6A-4F62-AD74-F876048A1BD1}"/>
    <cellStyle name="Note 4 2 5 3" xfId="35128" xr:uid="{84BAC688-E926-4D96-8720-9609DC567F1B}"/>
    <cellStyle name="Note 4 2 5 3 2" xfId="35129" xr:uid="{12C02AD7-067A-4082-BA2D-7B8AC4619F32}"/>
    <cellStyle name="Note 4 2 5 4" xfId="35130" xr:uid="{4AB931BD-119A-41BF-8CA8-0364F5408225}"/>
    <cellStyle name="Note 4 2 5 4 2" xfId="35131" xr:uid="{688CDBF6-EA66-4B3F-A195-63169D30752D}"/>
    <cellStyle name="Note 4 2 5 5" xfId="35132" xr:uid="{D96B63CC-8925-4A1D-A6DE-363A696CA895}"/>
    <cellStyle name="Note 4 2 5 5 2" xfId="35133" xr:uid="{71C63411-378E-495E-9B35-C860D2F7DF2D}"/>
    <cellStyle name="Note 4 2 5 6" xfId="35134" xr:uid="{5E64A2E4-FAF9-4E01-B51E-2409F5BEBA16}"/>
    <cellStyle name="Note 4 2 6" xfId="35135" xr:uid="{26991ECA-706C-4B21-AEE9-B1C62820A5AA}"/>
    <cellStyle name="Note 4 2 6 2" xfId="35136" xr:uid="{AC4454D4-4E15-4DB6-B20D-B4AEFC7FCDB3}"/>
    <cellStyle name="Note 4 2 6 2 2" xfId="35137" xr:uid="{B49623C9-149B-431B-A2A1-72D7D1078E3D}"/>
    <cellStyle name="Note 4 2 6 3" xfId="35138" xr:uid="{698EB096-0C56-4CA4-9028-1DE6998D701C}"/>
    <cellStyle name="Note 4 2 6 3 2" xfId="35139" xr:uid="{7E6771FC-9D75-4082-A2FB-6CB58B35FB85}"/>
    <cellStyle name="Note 4 2 6 4" xfId="35140" xr:uid="{3942CAD8-7AF7-4C19-8465-68D8534A0C31}"/>
    <cellStyle name="Note 4 2 7" xfId="35141" xr:uid="{3341B5B8-8606-4DC8-B684-6E94FD3D6682}"/>
    <cellStyle name="Note 4 2 7 2" xfId="35142" xr:uid="{3AA4D216-5A21-4EF6-A507-0DE2C03277D0}"/>
    <cellStyle name="Note 4 2 8" xfId="35143" xr:uid="{17647F10-74BF-4C57-B05E-071EB47BF5C5}"/>
    <cellStyle name="Note 4 2 8 2" xfId="35144" xr:uid="{384F7494-59B5-42E2-94C9-72D739805E9E}"/>
    <cellStyle name="Note 4 2 9" xfId="35145" xr:uid="{318AFCFA-C4FE-4A5D-968E-74C39B2CCE98}"/>
    <cellStyle name="Note 4 2 9 2" xfId="35146" xr:uid="{0D28228C-2641-4DCF-B36D-9CD001C1E40D}"/>
    <cellStyle name="Note 4 3" xfId="35147" xr:uid="{208EF57F-5F7A-4975-B901-74737E6C7243}"/>
    <cellStyle name="Note 4 3 2" xfId="35148" xr:uid="{22F7AED6-30DF-4C61-AB8C-CAC90AD40DDE}"/>
    <cellStyle name="Note 4 3 2 2" xfId="35149" xr:uid="{4010FAC9-6194-4C34-A058-7B32D28EB8E1}"/>
    <cellStyle name="Note 4 3 2 2 2" xfId="35150" xr:uid="{55A5A865-BEBD-4D9B-9CEA-0991C7183247}"/>
    <cellStyle name="Note 4 3 2 2 2 2" xfId="35151" xr:uid="{C6CE47B8-98FD-416A-854B-E4510EFCC5C5}"/>
    <cellStyle name="Note 4 3 2 2 3" xfId="35152" xr:uid="{19A0D9F3-536F-4256-9622-0FA92FFDF792}"/>
    <cellStyle name="Note 4 3 2 2 3 2" xfId="35153" xr:uid="{F9E077C9-430A-42A4-96B4-E1B687273BF8}"/>
    <cellStyle name="Note 4 3 2 2 4" xfId="35154" xr:uid="{B40BA46D-7C4D-4AAD-9750-1D4B9FD95E76}"/>
    <cellStyle name="Note 4 3 2 3" xfId="35155" xr:uid="{AE77DEEA-7C70-48C1-8E1D-3250C70C6EE0}"/>
    <cellStyle name="Note 4 3 2 3 2" xfId="35156" xr:uid="{15663B7F-3F76-429A-8537-833F668D98F0}"/>
    <cellStyle name="Note 4 3 2 4" xfId="35157" xr:uid="{5225AA12-F421-4D22-978F-49427639A2CE}"/>
    <cellStyle name="Note 4 3 2 4 2" xfId="35158" xr:uid="{A6F14864-4F4A-405C-8980-609D9EB6FF11}"/>
    <cellStyle name="Note 4 3 2 5" xfId="35159" xr:uid="{6E89AB01-E243-4630-9FB2-03C3717044AD}"/>
    <cellStyle name="Note 4 3 2 5 2" xfId="35160" xr:uid="{69D9A793-298A-48DF-91B4-6892019E5435}"/>
    <cellStyle name="Note 4 3 2 6" xfId="35161" xr:uid="{B9B3C32A-8121-42CF-AF24-1607B30E862F}"/>
    <cellStyle name="Note 4 3 2 7" xfId="35162" xr:uid="{37E734E2-19DE-43F2-8857-B3E981EBCA95}"/>
    <cellStyle name="Note 4 3 3" xfId="35163" xr:uid="{06D1C557-A138-4AEF-B754-5A157169F8CA}"/>
    <cellStyle name="Note 4 3 3 2" xfId="35164" xr:uid="{60196867-699C-41AF-B089-AEE480BC8FBD}"/>
    <cellStyle name="Note 4 3 3 2 2" xfId="35165" xr:uid="{77443252-3DBE-42AD-A4BF-C68648A56751}"/>
    <cellStyle name="Note 4 3 3 2 2 2" xfId="35166" xr:uid="{3D87BAA3-F931-40BD-92AA-98B640AE9A22}"/>
    <cellStyle name="Note 4 3 3 2 3" xfId="35167" xr:uid="{384C788E-EF90-4328-A504-6DFFAD3915B5}"/>
    <cellStyle name="Note 4 3 3 2 3 2" xfId="35168" xr:uid="{B15C8807-5895-4A14-9599-596DED75C469}"/>
    <cellStyle name="Note 4 3 3 2 4" xfId="35169" xr:uid="{406DE1AE-0D67-4BAF-A0EB-9B0F4667296B}"/>
    <cellStyle name="Note 4 3 3 3" xfId="35170" xr:uid="{ABDF2A78-AA73-44DD-8BC2-D0E259B8BD34}"/>
    <cellStyle name="Note 4 3 3 3 2" xfId="35171" xr:uid="{654F5D5E-D440-4F69-B426-F8B38798D1F6}"/>
    <cellStyle name="Note 4 3 3 4" xfId="35172" xr:uid="{BD8725CE-3AA7-46C9-9253-A5F470D45F7F}"/>
    <cellStyle name="Note 4 3 3 4 2" xfId="35173" xr:uid="{731F1F21-826D-4F34-8F23-4BC3F6B9EE0E}"/>
    <cellStyle name="Note 4 3 3 5" xfId="35174" xr:uid="{B2F25D4C-5A41-4847-B741-A3AD0E9BBEB1}"/>
    <cellStyle name="Note 4 3 3 5 2" xfId="35175" xr:uid="{C7E01265-9B0E-44C9-9146-4FB7B819C95C}"/>
    <cellStyle name="Note 4 3 3 6" xfId="35176" xr:uid="{0A88EA22-83BB-46E7-9F65-396717D74CEC}"/>
    <cellStyle name="Note 4 3 4" xfId="35177" xr:uid="{F0DF238D-7A5E-4A51-B57D-49A8DF3F768D}"/>
    <cellStyle name="Note 4 3 4 2" xfId="35178" xr:uid="{70760180-4BBD-4508-A9BF-93E73AB2C0D6}"/>
    <cellStyle name="Note 4 3 4 2 2" xfId="35179" xr:uid="{B03B6B72-C168-4372-817F-E5D23B785D95}"/>
    <cellStyle name="Note 4 3 4 3" xfId="35180" xr:uid="{9DA083E4-1540-4F07-8658-C09C5EA70DC6}"/>
    <cellStyle name="Note 4 3 4 3 2" xfId="35181" xr:uid="{CB8AB5CC-A91A-48B1-98F8-B38E82F73ABE}"/>
    <cellStyle name="Note 4 3 4 4" xfId="35182" xr:uid="{2F02E913-BBE0-4652-AFA5-6A7848994659}"/>
    <cellStyle name="Note 4 3 5" xfId="35183" xr:uid="{E0E914DC-66F7-4866-BD1E-DDC30E208799}"/>
    <cellStyle name="Note 4 3 5 2" xfId="35184" xr:uid="{C9EED21A-5A09-42E6-9D24-8165C20A0FEE}"/>
    <cellStyle name="Note 4 3 6" xfId="35185" xr:uid="{D00AFA39-8BD7-4652-B934-8E50D33576A1}"/>
    <cellStyle name="Note 4 3 6 2" xfId="35186" xr:uid="{8944CFBC-2521-4C84-BCE3-FF4999896433}"/>
    <cellStyle name="Note 4 3 7" xfId="35187" xr:uid="{9B63B0B6-4D1E-4E8A-9A64-D80126663B47}"/>
    <cellStyle name="Note 4 3 7 2" xfId="35188" xr:uid="{9B703D7C-6478-467D-A208-597C154DC82A}"/>
    <cellStyle name="Note 4 3 8" xfId="35189" xr:uid="{DF9B15D9-03CE-4E96-ACFE-BCEE2CFDE3D9}"/>
    <cellStyle name="Note 4 3 9" xfId="35190" xr:uid="{C24A11FC-C72B-4E7A-B857-0C910CC0CFBE}"/>
    <cellStyle name="Note 4 4" xfId="35191" xr:uid="{900522F0-49BC-4303-A029-35BB45D2CA8B}"/>
    <cellStyle name="Note 4 4 2" xfId="35192" xr:uid="{8AF59086-8315-41C8-BBB4-28E04DCD03C0}"/>
    <cellStyle name="Note 4 4 2 2" xfId="35193" xr:uid="{75FAF8CC-F08D-4614-908A-CA98D8CB7D2B}"/>
    <cellStyle name="Note 4 4 2 2 2" xfId="35194" xr:uid="{A6B0E85F-010F-4E75-B59B-258622C729B0}"/>
    <cellStyle name="Note 4 4 2 2 2 2" xfId="35195" xr:uid="{389D3A52-6E3C-4450-B1FA-3DD7C7BD25B9}"/>
    <cellStyle name="Note 4 4 2 2 3" xfId="35196" xr:uid="{AE69C280-C12D-44E8-809B-77D27C4A8D3D}"/>
    <cellStyle name="Note 4 4 2 2 3 2" xfId="35197" xr:uid="{0D61BBB8-83A3-4FCB-8EF2-936AD3D0FC33}"/>
    <cellStyle name="Note 4 4 2 2 4" xfId="35198" xr:uid="{7DB3177F-CF91-4A46-BBF6-D828B55EBE3A}"/>
    <cellStyle name="Note 4 4 2 3" xfId="35199" xr:uid="{F5E745ED-9DD9-4EE8-80F4-CD37BFACEBA9}"/>
    <cellStyle name="Note 4 4 2 3 2" xfId="35200" xr:uid="{D212CDAF-E4EA-4235-908A-4E0EDC0E83E7}"/>
    <cellStyle name="Note 4 4 2 4" xfId="35201" xr:uid="{65603658-712B-4DFA-B47B-47CD416644E7}"/>
    <cellStyle name="Note 4 4 2 4 2" xfId="35202" xr:uid="{D9CEA381-0683-4D05-8DD2-AFB0AE2482A3}"/>
    <cellStyle name="Note 4 4 2 5" xfId="35203" xr:uid="{4323AAFA-2C45-430C-8B50-31D35AB96734}"/>
    <cellStyle name="Note 4 4 2 5 2" xfId="35204" xr:uid="{687FDACA-F5D8-44DB-9B49-0A2E37828663}"/>
    <cellStyle name="Note 4 4 2 6" xfId="35205" xr:uid="{E6677BBA-7CEB-4061-AF01-2975A9B3D0CC}"/>
    <cellStyle name="Note 4 4 3" xfId="35206" xr:uid="{032A6356-19F1-409A-A6CB-40085E4812F6}"/>
    <cellStyle name="Note 4 4 3 2" xfId="35207" xr:uid="{55F5DB8D-47BA-4D1F-9F60-E63F7BAD8FEA}"/>
    <cellStyle name="Note 4 4 3 2 2" xfId="35208" xr:uid="{AF3759A9-FB42-498D-A4C1-A1D94C372FAE}"/>
    <cellStyle name="Note 4 4 3 2 2 2" xfId="35209" xr:uid="{BE53707E-BE57-4349-9C05-07195AE60CF9}"/>
    <cellStyle name="Note 4 4 3 2 3" xfId="35210" xr:uid="{77754329-17C6-4B1F-B578-6102432607D4}"/>
    <cellStyle name="Note 4 4 3 2 3 2" xfId="35211" xr:uid="{8BF8F82A-F5E2-435A-B347-58C316DCD466}"/>
    <cellStyle name="Note 4 4 3 2 4" xfId="35212" xr:uid="{7322272C-2352-475E-B200-63406261A0DD}"/>
    <cellStyle name="Note 4 4 3 3" xfId="35213" xr:uid="{952EB012-49F9-4373-A486-49EE56176587}"/>
    <cellStyle name="Note 4 4 3 3 2" xfId="35214" xr:uid="{7061D745-8A1E-4FE0-B6D0-7D738C54090C}"/>
    <cellStyle name="Note 4 4 3 4" xfId="35215" xr:uid="{4A620FFA-F2DC-445F-8380-6867F8BEFD16}"/>
    <cellStyle name="Note 4 4 3 4 2" xfId="35216" xr:uid="{74D5129D-8462-46EE-B4C6-B3DEE9CEB5D1}"/>
    <cellStyle name="Note 4 4 3 5" xfId="35217" xr:uid="{EB71FB81-CDC9-492C-BE89-8774924EA72F}"/>
    <cellStyle name="Note 4 4 3 5 2" xfId="35218" xr:uid="{5028AEF2-5624-46B6-801B-F4BE8C89C53A}"/>
    <cellStyle name="Note 4 4 3 6" xfId="35219" xr:uid="{3430C8F3-FED0-4699-84A1-22E2C6C4223F}"/>
    <cellStyle name="Note 4 4 4" xfId="35220" xr:uid="{5AD8B17C-AE7E-4D6C-992D-9793C5EE046C}"/>
    <cellStyle name="Note 4 4 4 2" xfId="35221" xr:uid="{1CF1ABA0-A25E-421D-8B25-187C324A177D}"/>
    <cellStyle name="Note 4 4 4 2 2" xfId="35222" xr:uid="{7EA5203F-A9B8-4D91-8848-FA2183B831AA}"/>
    <cellStyle name="Note 4 4 4 3" xfId="35223" xr:uid="{5442AB97-12BA-44C7-B474-1345EF4FDD75}"/>
    <cellStyle name="Note 4 4 4 3 2" xfId="35224" xr:uid="{2360C4D0-39D1-47F3-9793-65E3EAB8E3F8}"/>
    <cellStyle name="Note 4 4 4 4" xfId="35225" xr:uid="{2E3E51F6-DDD6-41E7-91E1-F0C96B7C301A}"/>
    <cellStyle name="Note 4 4 5" xfId="35226" xr:uid="{B166F73A-16B7-4069-B65A-BA3A73FDDE7E}"/>
    <cellStyle name="Note 4 4 5 2" xfId="35227" xr:uid="{6CB4CABA-4E2E-4787-93DA-CB3233E721F7}"/>
    <cellStyle name="Note 4 4 6" xfId="35228" xr:uid="{83AF69D3-72AD-4A7F-AD3D-F787BF30230C}"/>
    <cellStyle name="Note 4 4 6 2" xfId="35229" xr:uid="{03ACCE21-7A5F-42B0-A027-F2C52FF2BC34}"/>
    <cellStyle name="Note 4 4 7" xfId="35230" xr:uid="{34112B0B-6874-4A75-857A-C890609F2159}"/>
    <cellStyle name="Note 4 4 7 2" xfId="35231" xr:uid="{4BC88CEE-E93C-4747-B488-02C0FC7AF53A}"/>
    <cellStyle name="Note 4 4 8" xfId="35232" xr:uid="{9A58721E-C9C8-4851-A07A-8D031450FA76}"/>
    <cellStyle name="Note 4 4 9" xfId="35233" xr:uid="{DB6CF324-A355-4835-990D-256BB9973D49}"/>
    <cellStyle name="Note 4 5" xfId="35234" xr:uid="{700E4F9F-2E0A-4566-A983-4B7DBF1DF6AE}"/>
    <cellStyle name="Note 4 5 2" xfId="35235" xr:uid="{2E493E8E-1DFA-4F84-B376-3A81FFF5E7E7}"/>
    <cellStyle name="Note 4 5 2 2" xfId="35236" xr:uid="{29FA00E0-48E9-4CF0-9E36-18DC30B1ACF2}"/>
    <cellStyle name="Note 4 5 2 2 2" xfId="35237" xr:uid="{B1F6BDBD-52C8-438E-8656-55933FA3B96B}"/>
    <cellStyle name="Note 4 5 2 2 2 2" xfId="35238" xr:uid="{D0FE811D-F1F8-4DEA-AA35-8F49F65B4200}"/>
    <cellStyle name="Note 4 5 2 2 3" xfId="35239" xr:uid="{DB243E4F-C0CF-49D8-BEC9-F735E44A0282}"/>
    <cellStyle name="Note 4 5 2 2 3 2" xfId="35240" xr:uid="{EBC35C4A-6184-47F4-9545-BA355F49F618}"/>
    <cellStyle name="Note 4 5 2 2 4" xfId="35241" xr:uid="{B70EE9C7-8B16-44CB-85B4-817E297C4785}"/>
    <cellStyle name="Note 4 5 2 3" xfId="35242" xr:uid="{3CC579C9-933E-4FCE-B2A1-60CCB3808DD9}"/>
    <cellStyle name="Note 4 5 2 3 2" xfId="35243" xr:uid="{AA3A751C-87E1-4BBB-9C73-D7368F951B36}"/>
    <cellStyle name="Note 4 5 2 4" xfId="35244" xr:uid="{BDD487C4-AEB2-410C-B141-493624965507}"/>
    <cellStyle name="Note 4 5 2 4 2" xfId="35245" xr:uid="{92D0D510-C405-4C6D-B10E-82A1EA2A0C1D}"/>
    <cellStyle name="Note 4 5 2 5" xfId="35246" xr:uid="{418955B4-BDF9-4D0E-814B-C15DF1504BDF}"/>
    <cellStyle name="Note 4 5 2 5 2" xfId="35247" xr:uid="{8E6EA5D2-D46F-44B6-804B-691BF5BE5E5C}"/>
    <cellStyle name="Note 4 5 2 6" xfId="35248" xr:uid="{20B2AE5B-13EB-4847-80AA-64A86704727A}"/>
    <cellStyle name="Note 4 5 3" xfId="35249" xr:uid="{A6E40934-38FC-498F-9CC1-DC4DC2360DFF}"/>
    <cellStyle name="Note 4 5 3 2" xfId="35250" xr:uid="{FD0A3651-0700-4E1A-9CDE-AD58ECBDA142}"/>
    <cellStyle name="Note 4 5 3 2 2" xfId="35251" xr:uid="{6D25EED8-451F-435F-91AC-A4F9351CAFBA}"/>
    <cellStyle name="Note 4 5 3 2 2 2" xfId="35252" xr:uid="{4E9C5CA8-D16C-40DA-BD30-807143A52D80}"/>
    <cellStyle name="Note 4 5 3 2 3" xfId="35253" xr:uid="{E092A8BC-A292-489C-B177-533E132ACA3A}"/>
    <cellStyle name="Note 4 5 3 2 3 2" xfId="35254" xr:uid="{F1C276C0-288F-46E2-9435-E644BE5EDEB7}"/>
    <cellStyle name="Note 4 5 3 2 4" xfId="35255" xr:uid="{C74D8560-F4CA-4CBF-85E0-8E03760FDA95}"/>
    <cellStyle name="Note 4 5 3 3" xfId="35256" xr:uid="{F7FA0288-309C-41BC-B303-84C897BEB292}"/>
    <cellStyle name="Note 4 5 3 3 2" xfId="35257" xr:uid="{A9F6CEE8-1D2F-4540-AA7B-3B22E0FF2562}"/>
    <cellStyle name="Note 4 5 3 4" xfId="35258" xr:uid="{AB82FEF7-2C8D-44AE-9FE0-FB6C2C1345E6}"/>
    <cellStyle name="Note 4 5 3 4 2" xfId="35259" xr:uid="{0FA323FF-0881-4823-94FD-1811DCD84805}"/>
    <cellStyle name="Note 4 5 3 5" xfId="35260" xr:uid="{75B30575-A7C1-4422-8889-F87B0FEACAAB}"/>
    <cellStyle name="Note 4 5 3 5 2" xfId="35261" xr:uid="{A9D702AB-1CB4-4260-9FA3-DE62A5B2C2E0}"/>
    <cellStyle name="Note 4 5 3 6" xfId="35262" xr:uid="{9AC8724E-AFD7-49AC-8754-ABA9E7CFE0CA}"/>
    <cellStyle name="Note 4 5 4" xfId="35263" xr:uid="{976666B9-E7A9-40AC-8DC2-F6FE6E39A45B}"/>
    <cellStyle name="Note 4 5 4 2" xfId="35264" xr:uid="{88E5992A-DF24-4F67-8668-02A68C1C391E}"/>
    <cellStyle name="Note 4 5 4 2 2" xfId="35265" xr:uid="{F8FC0230-0462-48FE-A783-B760796A83F4}"/>
    <cellStyle name="Note 4 5 4 3" xfId="35266" xr:uid="{994F09EB-02CA-4DDD-97D7-9F70CE1C0807}"/>
    <cellStyle name="Note 4 5 4 3 2" xfId="35267" xr:uid="{BF042FE0-056E-4E96-B3AE-155BAD5D2DC5}"/>
    <cellStyle name="Note 4 5 4 4" xfId="35268" xr:uid="{9A5BB645-70C6-4602-87F8-794D24021A01}"/>
    <cellStyle name="Note 4 5 5" xfId="35269" xr:uid="{EE3F9A5D-698D-40F7-B279-18E8143F860F}"/>
    <cellStyle name="Note 4 5 5 2" xfId="35270" xr:uid="{DF166D33-FF8A-44B8-A1D5-BD8E66F8AA33}"/>
    <cellStyle name="Note 4 5 6" xfId="35271" xr:uid="{0BB2017F-852C-4A06-86F5-3B265343BD38}"/>
    <cellStyle name="Note 4 5 6 2" xfId="35272" xr:uid="{AD1350BD-27D6-4BC8-A503-4DDB9F2265A1}"/>
    <cellStyle name="Note 4 5 7" xfId="35273" xr:uid="{984302AD-92AC-44D9-8FF0-456CD75F6FA6}"/>
    <cellStyle name="Note 4 5 7 2" xfId="35274" xr:uid="{18D4A02B-7116-492D-98C8-A9CECB49315C}"/>
    <cellStyle name="Note 4 5 8" xfId="35275" xr:uid="{F564B993-64FC-41E9-A214-BAB2C5170F81}"/>
    <cellStyle name="Note 4 5 9" xfId="35276" xr:uid="{07B0F6D9-4A8B-4E63-B650-F3DA906D1901}"/>
    <cellStyle name="Note 4 6" xfId="35277" xr:uid="{ABFE344F-CE96-484B-8868-F1336B6A1C45}"/>
    <cellStyle name="Note 4 6 2" xfId="35278" xr:uid="{3D7A5BD8-C47F-4C9A-8191-586645581CBD}"/>
    <cellStyle name="Note 4 6 2 2" xfId="35279" xr:uid="{F3653A39-E0FE-497B-A59B-43FD14B3D602}"/>
    <cellStyle name="Note 4 6 2 2 2" xfId="35280" xr:uid="{59E0F0CC-E4E9-4320-9B7F-82E495472302}"/>
    <cellStyle name="Note 4 6 2 3" xfId="35281" xr:uid="{915BE90B-5AC6-475C-93D7-7B919F3E611F}"/>
    <cellStyle name="Note 4 6 2 3 2" xfId="35282" xr:uid="{A42918DA-97F8-45B5-ABF3-C08B628C3330}"/>
    <cellStyle name="Note 4 6 2 4" xfId="35283" xr:uid="{D9C407C4-3F25-4430-AF02-5CD179F9633F}"/>
    <cellStyle name="Note 4 6 3" xfId="35284" xr:uid="{2EB15079-EA44-43AD-9C2B-9D35BA94BE0F}"/>
    <cellStyle name="Note 4 6 3 2" xfId="35285" xr:uid="{160B2584-1315-4835-A78C-93B4C5B4A68A}"/>
    <cellStyle name="Note 4 6 4" xfId="35286" xr:uid="{9FAF9FF6-162F-412F-ACC2-CA407FCA6989}"/>
    <cellStyle name="Note 4 6 4 2" xfId="35287" xr:uid="{53573D7D-2DED-4A26-A376-FDB1E26057FC}"/>
    <cellStyle name="Note 4 6 5" xfId="35288" xr:uid="{45E3C6BD-4E3F-4E18-BAD4-C87EF880B627}"/>
    <cellStyle name="Note 4 6 5 2" xfId="35289" xr:uid="{B589B080-42C4-4E63-BDF2-49D48F9E6E40}"/>
    <cellStyle name="Note 4 6 6" xfId="35290" xr:uid="{10E47B61-EC4C-4BA7-85EE-049CF493CDC8}"/>
    <cellStyle name="Note 4 7" xfId="35291" xr:uid="{420DCDBB-DC2E-41A5-95C6-53E34A13E5DB}"/>
    <cellStyle name="Note 4 7 2" xfId="35292" xr:uid="{371F041F-48D7-456F-B478-B21A71166880}"/>
    <cellStyle name="Note 4 7 2 2" xfId="35293" xr:uid="{0DE4529D-F550-496F-8E86-F1F7855E1D08}"/>
    <cellStyle name="Note 4 7 2 2 2" xfId="35294" xr:uid="{57C19E3C-1FF4-4414-B355-1948565D1B33}"/>
    <cellStyle name="Note 4 7 2 3" xfId="35295" xr:uid="{EC239154-BAF1-4BDF-B484-00502B535FFE}"/>
    <cellStyle name="Note 4 7 2 3 2" xfId="35296" xr:uid="{7330A7A2-9DCA-4FBA-A705-0D7CB95DC3D8}"/>
    <cellStyle name="Note 4 7 2 4" xfId="35297" xr:uid="{55DB5FD9-FE43-4896-9F46-9ABC1208A7D6}"/>
    <cellStyle name="Note 4 7 3" xfId="35298" xr:uid="{1C486CE4-DE58-41A3-915C-708D539F142B}"/>
    <cellStyle name="Note 4 7 3 2" xfId="35299" xr:uid="{B8EB402A-73F2-48E6-BA0B-72C5EE9D2FDC}"/>
    <cellStyle name="Note 4 7 4" xfId="35300" xr:uid="{B978C565-545B-4C4E-A674-059DA126B359}"/>
    <cellStyle name="Note 4 7 4 2" xfId="35301" xr:uid="{BAA4E079-F1E5-4086-BD08-C44C5FD2139A}"/>
    <cellStyle name="Note 4 7 5" xfId="35302" xr:uid="{D4A537F1-7C50-4683-A2AC-6A1DDF20404B}"/>
    <cellStyle name="Note 4 7 5 2" xfId="35303" xr:uid="{F240C4EA-2A3A-4077-886D-5316D709C3CC}"/>
    <cellStyle name="Note 4 7 6" xfId="35304" xr:uid="{1D933DFA-EBDE-4E18-81FD-F521F80FAD7A}"/>
    <cellStyle name="Note 4 8" xfId="35305" xr:uid="{87C772FA-466D-4B9A-AE63-D02E39772C67}"/>
    <cellStyle name="Note 4 8 2" xfId="35306" xr:uid="{BEC8C832-9F51-4A50-91BE-AE4A4095F598}"/>
    <cellStyle name="Note 4 8 2 2" xfId="35307" xr:uid="{28444814-F205-443D-987E-143C41C61A15}"/>
    <cellStyle name="Note 4 8 3" xfId="35308" xr:uid="{BEE59B25-22A4-4316-B05D-78292BCD4E83}"/>
    <cellStyle name="Note 4 8 3 2" xfId="35309" xr:uid="{B25BA8DD-DDC8-4337-B0CC-BFC9C42EEFA8}"/>
    <cellStyle name="Note 4 8 4" xfId="35310" xr:uid="{163A2DFF-F6FE-487F-BD8D-E3B02A777199}"/>
    <cellStyle name="Note 4 9" xfId="35311" xr:uid="{AD5C1E57-2DA7-4A14-947D-ED90F1D92AB1}"/>
    <cellStyle name="Note 4 9 2" xfId="35312" xr:uid="{C4BC7027-193F-4AD8-A4D8-9EA2268A26D1}"/>
    <cellStyle name="Note 5" xfId="35313" xr:uid="{5018BD60-0736-4FCE-86E7-5BD1A079E4A9}"/>
    <cellStyle name="Note 5 10" xfId="35314" xr:uid="{8680562C-8C95-418E-9F4A-1CCE553D3F7E}"/>
    <cellStyle name="Note 5 10 2" xfId="35315" xr:uid="{7FCACE6D-8C9B-412C-80A8-51287C770063}"/>
    <cellStyle name="Note 5 11" xfId="35316" xr:uid="{D9561A3B-D46F-42F4-ADED-6D2BD24AD003}"/>
    <cellStyle name="Note 5 11 2" xfId="35317" xr:uid="{82ED587A-E13E-4C94-A836-1910A3AE782E}"/>
    <cellStyle name="Note 5 12" xfId="35318" xr:uid="{07020C1E-92A6-41C3-AF06-B66F86ED4109}"/>
    <cellStyle name="Note 5 2" xfId="35319" xr:uid="{C7A56B32-9A7D-4854-8E11-0599BC690140}"/>
    <cellStyle name="Note 5 2 10" xfId="35320" xr:uid="{CD00FBE3-9DA1-4A03-8A1C-56AFE1DF8EC9}"/>
    <cellStyle name="Note 5 2 2" xfId="35321" xr:uid="{BBDFEAE5-DCA3-4418-AB2C-497051FA7F61}"/>
    <cellStyle name="Note 5 2 2 2" xfId="35322" xr:uid="{3200AEAE-73B4-4674-94F2-0F8788D3C466}"/>
    <cellStyle name="Note 5 2 2 2 2" xfId="35323" xr:uid="{9B857AAE-816F-4272-9C49-8F3D4D12C229}"/>
    <cellStyle name="Note 5 2 2 2 2 2" xfId="35324" xr:uid="{6A654A72-16A8-4C80-8693-C3A875E56C29}"/>
    <cellStyle name="Note 5 2 2 2 2 2 2" xfId="35325" xr:uid="{30EDD2AB-3C8D-4551-8669-617E67E1DF56}"/>
    <cellStyle name="Note 5 2 2 2 2 3" xfId="35326" xr:uid="{BFF7B3CD-99B3-4F2E-AEDF-F07B6CA20FA2}"/>
    <cellStyle name="Note 5 2 2 2 2 3 2" xfId="35327" xr:uid="{241CA907-E8D1-4792-AA26-C9BE65F7ACAD}"/>
    <cellStyle name="Note 5 2 2 2 2 4" xfId="35328" xr:uid="{CDFD8E04-1AC0-4629-8320-DA54E33A3ECA}"/>
    <cellStyle name="Note 5 2 2 2 3" xfId="35329" xr:uid="{92991F67-6A8B-44ED-A76C-DDCC0953DC27}"/>
    <cellStyle name="Note 5 2 2 2 3 2" xfId="35330" xr:uid="{DAAB330F-9ACE-401F-8DCD-88F6B3FBBD05}"/>
    <cellStyle name="Note 5 2 2 2 4" xfId="35331" xr:uid="{4DA16E3F-A32E-4309-9D3C-365F853A4C3E}"/>
    <cellStyle name="Note 5 2 2 2 4 2" xfId="35332" xr:uid="{9961B0A4-6185-4B52-89B7-26D31505BBA0}"/>
    <cellStyle name="Note 5 2 2 2 5" xfId="35333" xr:uid="{20B832FB-9920-445C-9959-D21AC37535E0}"/>
    <cellStyle name="Note 5 2 2 2 5 2" xfId="35334" xr:uid="{AAF33C8C-388B-48F9-8B53-49F0E54F6CB2}"/>
    <cellStyle name="Note 5 2 2 2 6" xfId="35335" xr:uid="{4C0A8190-5F8C-4CFF-BB00-0F7EDD4240AA}"/>
    <cellStyle name="Note 5 2 2 3" xfId="35336" xr:uid="{17036531-B49E-46A7-B8F4-8A5E84D74831}"/>
    <cellStyle name="Note 5 2 2 3 2" xfId="35337" xr:uid="{E40C2D5F-42F8-4D36-9655-5868B9FB1249}"/>
    <cellStyle name="Note 5 2 2 3 2 2" xfId="35338" xr:uid="{2285453F-5E79-4567-9914-1C867E660016}"/>
    <cellStyle name="Note 5 2 2 3 2 2 2" xfId="35339" xr:uid="{216B5DAF-C3EF-4A12-BBB4-F58C8376CC2E}"/>
    <cellStyle name="Note 5 2 2 3 2 3" xfId="35340" xr:uid="{DB6088E0-CCB6-4E83-BB96-DC4DB33FDFAD}"/>
    <cellStyle name="Note 5 2 2 3 2 3 2" xfId="35341" xr:uid="{4B77381B-5D92-4B0E-A342-2E06B04E50D7}"/>
    <cellStyle name="Note 5 2 2 3 2 4" xfId="35342" xr:uid="{FD4F4979-7DBB-4D36-AC54-44FFB3253DAE}"/>
    <cellStyle name="Note 5 2 2 3 3" xfId="35343" xr:uid="{51B36B16-273D-44FE-9FCA-97B80474F877}"/>
    <cellStyle name="Note 5 2 2 3 3 2" xfId="35344" xr:uid="{FBFABE8D-540C-41CE-AB0C-C8E9549D0796}"/>
    <cellStyle name="Note 5 2 2 3 4" xfId="35345" xr:uid="{0E0DE351-4930-4B42-9251-DA5AE2E3980F}"/>
    <cellStyle name="Note 5 2 2 3 4 2" xfId="35346" xr:uid="{D727E357-5BD6-4DF9-9729-047569AC7AAE}"/>
    <cellStyle name="Note 5 2 2 3 5" xfId="35347" xr:uid="{8C32EA39-A976-417D-9F69-766DF5F3CD67}"/>
    <cellStyle name="Note 5 2 2 3 5 2" xfId="35348" xr:uid="{C5231008-E237-4B66-87BD-0D86C97C3F9B}"/>
    <cellStyle name="Note 5 2 2 3 6" xfId="35349" xr:uid="{0B2D278A-4ED5-43D5-8D89-789CFABCCC2E}"/>
    <cellStyle name="Note 5 2 2 4" xfId="35350" xr:uid="{BCA05E05-89F2-455D-9868-ED1456C95ED9}"/>
    <cellStyle name="Note 5 2 2 4 2" xfId="35351" xr:uid="{0B4211D4-3B9E-4FC8-AB78-4BBD83B1B624}"/>
    <cellStyle name="Note 5 2 2 4 2 2" xfId="35352" xr:uid="{863B7B95-904E-44FE-A919-77C7DAE42DBA}"/>
    <cellStyle name="Note 5 2 2 4 3" xfId="35353" xr:uid="{1BD5648E-0829-4CB9-B09B-38CDBD24BDCA}"/>
    <cellStyle name="Note 5 2 2 4 3 2" xfId="35354" xr:uid="{C955549C-2AF9-4FB8-AA50-66CE6894D0B7}"/>
    <cellStyle name="Note 5 2 2 4 4" xfId="35355" xr:uid="{90A194D3-0970-4781-AE77-D223248ED3BA}"/>
    <cellStyle name="Note 5 2 2 5" xfId="35356" xr:uid="{99090AB2-F4B5-4A2A-9D4D-0F89B0507476}"/>
    <cellStyle name="Note 5 2 2 5 2" xfId="35357" xr:uid="{4D33ADA4-DFD0-4E2F-9D51-2AE5E2135C31}"/>
    <cellStyle name="Note 5 2 2 6" xfId="35358" xr:uid="{FDBB68EE-0122-4813-96CB-2EBDFBE40018}"/>
    <cellStyle name="Note 5 2 2 6 2" xfId="35359" xr:uid="{9A116A28-28FE-40FD-B374-8228A8ACDF77}"/>
    <cellStyle name="Note 5 2 2 7" xfId="35360" xr:uid="{4FF611D8-2F1B-4406-9BA0-068D16E2FC5E}"/>
    <cellStyle name="Note 5 2 2 7 2" xfId="35361" xr:uid="{4D522DF6-4D81-4796-A62D-D383576E719B}"/>
    <cellStyle name="Note 5 2 2 8" xfId="35362" xr:uid="{6BBD0319-63FE-43C7-8155-1A943404EC66}"/>
    <cellStyle name="Note 5 2 3" xfId="35363" xr:uid="{FFCBBA61-E039-4829-AA40-92FBA977D348}"/>
    <cellStyle name="Note 5 2 3 2" xfId="35364" xr:uid="{F70EC73D-64D4-46BA-99A5-B2BD85CB44F1}"/>
    <cellStyle name="Note 5 2 3 2 2" xfId="35365" xr:uid="{34127653-1A86-48AE-8607-5CA9D4ECE13E}"/>
    <cellStyle name="Note 5 2 3 2 2 2" xfId="35366" xr:uid="{C2F915B0-4A70-45B8-A2F2-27BAD9149F35}"/>
    <cellStyle name="Note 5 2 3 2 2 2 2" xfId="35367" xr:uid="{98AB7C12-E24C-4E6D-9775-5C47B7B21671}"/>
    <cellStyle name="Note 5 2 3 2 2 3" xfId="35368" xr:uid="{A112CA7D-DFBE-4CB2-9986-6ECEA6CD5093}"/>
    <cellStyle name="Note 5 2 3 2 2 3 2" xfId="35369" xr:uid="{800DD3B4-BF45-4B0B-A9A2-985E4B677068}"/>
    <cellStyle name="Note 5 2 3 2 2 4" xfId="35370" xr:uid="{594181BF-FE61-4052-B20E-4B4AE3CC7D64}"/>
    <cellStyle name="Note 5 2 3 2 3" xfId="35371" xr:uid="{013A0D73-CAAB-4E89-B045-72A8211E3BD6}"/>
    <cellStyle name="Note 5 2 3 2 3 2" xfId="35372" xr:uid="{FD1359BB-807E-4616-8549-963D0646EAA2}"/>
    <cellStyle name="Note 5 2 3 2 4" xfId="35373" xr:uid="{F1D55BBB-091C-4943-935A-759E1EAF7929}"/>
    <cellStyle name="Note 5 2 3 2 4 2" xfId="35374" xr:uid="{99A5A975-3405-450B-807D-118DB9A5BED1}"/>
    <cellStyle name="Note 5 2 3 2 5" xfId="35375" xr:uid="{0B108A2E-E6B0-430C-9F9F-470B05FF980E}"/>
    <cellStyle name="Note 5 2 3 2 5 2" xfId="35376" xr:uid="{7EF68940-98CB-4BA9-A57F-128ECB50C10F}"/>
    <cellStyle name="Note 5 2 3 2 6" xfId="35377" xr:uid="{338A4E79-DAE9-46E6-BDD2-B53E666BD654}"/>
    <cellStyle name="Note 5 2 3 3" xfId="35378" xr:uid="{C9957AB3-E3B7-4696-8B21-69837973CFA3}"/>
    <cellStyle name="Note 5 2 3 3 2" xfId="35379" xr:uid="{56EE569B-5C0F-4F2C-B47C-A920D6BA750A}"/>
    <cellStyle name="Note 5 2 3 3 2 2" xfId="35380" xr:uid="{D9F14220-36D7-4EAA-B54D-A13AD7DAE897}"/>
    <cellStyle name="Note 5 2 3 3 2 2 2" xfId="35381" xr:uid="{911B7FF1-7A03-4FB9-941E-A550D336C5C8}"/>
    <cellStyle name="Note 5 2 3 3 2 3" xfId="35382" xr:uid="{6AAE1D5F-3C53-442F-A2F9-4536963D8A80}"/>
    <cellStyle name="Note 5 2 3 3 2 3 2" xfId="35383" xr:uid="{36795A0A-DA49-40BF-9DA7-E215D438119B}"/>
    <cellStyle name="Note 5 2 3 3 2 4" xfId="35384" xr:uid="{84B3C00F-2D2C-4E12-BB93-829BADF7874A}"/>
    <cellStyle name="Note 5 2 3 3 3" xfId="35385" xr:uid="{5CFCA9DB-02D4-4EA8-976A-10962846BE5F}"/>
    <cellStyle name="Note 5 2 3 3 3 2" xfId="35386" xr:uid="{6373A124-9213-4C12-AA62-4746C67A876C}"/>
    <cellStyle name="Note 5 2 3 3 4" xfId="35387" xr:uid="{CF580494-46E6-4E66-8313-284FEB18C7C3}"/>
    <cellStyle name="Note 5 2 3 3 4 2" xfId="35388" xr:uid="{E98FF60A-6D3D-4C0D-BB9F-8EFEC6C7F1B6}"/>
    <cellStyle name="Note 5 2 3 3 5" xfId="35389" xr:uid="{E7DE049E-6AFF-4A51-9F28-D1FF3E2A7D4C}"/>
    <cellStyle name="Note 5 2 3 3 5 2" xfId="35390" xr:uid="{ECE2AC11-0A8C-4272-BDAF-D37EE3131AE1}"/>
    <cellStyle name="Note 5 2 3 3 6" xfId="35391" xr:uid="{E3A18D6E-3FE6-4128-8865-A334D4C3048D}"/>
    <cellStyle name="Note 5 2 3 4" xfId="35392" xr:uid="{65FE8510-E8FF-4600-B2CF-9A12E4A5EA55}"/>
    <cellStyle name="Note 5 2 3 4 2" xfId="35393" xr:uid="{6EC2CBD3-31BF-4699-898F-F7F1E937887B}"/>
    <cellStyle name="Note 5 2 3 4 2 2" xfId="35394" xr:uid="{93889A9C-FE4A-4D34-97DF-1C9B4089CE22}"/>
    <cellStyle name="Note 5 2 3 4 3" xfId="35395" xr:uid="{E6757112-BCBA-41AB-9A15-46578157389F}"/>
    <cellStyle name="Note 5 2 3 4 3 2" xfId="35396" xr:uid="{11BB4550-46F0-4092-8434-66CFF08748E1}"/>
    <cellStyle name="Note 5 2 3 4 4" xfId="35397" xr:uid="{CDA49702-C598-4D31-B5DB-5C8C98ED43F3}"/>
    <cellStyle name="Note 5 2 3 5" xfId="35398" xr:uid="{7D8FB3F4-12C7-4449-B916-D79AF2468F5A}"/>
    <cellStyle name="Note 5 2 3 5 2" xfId="35399" xr:uid="{C76D4FCC-41CA-4CB0-8AF1-A3799C86AC8E}"/>
    <cellStyle name="Note 5 2 3 6" xfId="35400" xr:uid="{0493341B-F204-4041-A774-53F6EA17A52A}"/>
    <cellStyle name="Note 5 2 3 6 2" xfId="35401" xr:uid="{ED0FE944-B1C6-4083-9940-4359C5BB8DCD}"/>
    <cellStyle name="Note 5 2 3 7" xfId="35402" xr:uid="{BA16CC32-3B6E-485B-A78D-9659DB61D261}"/>
    <cellStyle name="Note 5 2 3 7 2" xfId="35403" xr:uid="{721911C9-A941-48C5-BFB0-CEA1A5DCAA41}"/>
    <cellStyle name="Note 5 2 3 8" xfId="35404" xr:uid="{3EA19FD5-C13D-450D-B08B-02CE286D465A}"/>
    <cellStyle name="Note 5 2 4" xfId="35405" xr:uid="{9AE9997A-8DAB-42DE-9A7C-A0B43828E7D0}"/>
    <cellStyle name="Note 5 2 4 2" xfId="35406" xr:uid="{ACAA6D2A-E627-40E6-96EC-85917CA5E36B}"/>
    <cellStyle name="Note 5 2 4 2 2" xfId="35407" xr:uid="{34E4C292-CA2D-4D57-8EF1-BD45F66F2CC1}"/>
    <cellStyle name="Note 5 2 4 2 2 2" xfId="35408" xr:uid="{B96F1411-4E5A-432F-BEDB-FEF41DE36CBC}"/>
    <cellStyle name="Note 5 2 4 2 3" xfId="35409" xr:uid="{FCDA14F1-1ADB-4E20-ACB7-D7526A0AA15F}"/>
    <cellStyle name="Note 5 2 4 2 3 2" xfId="35410" xr:uid="{551ADE9F-F50A-451B-9122-DBC89997F214}"/>
    <cellStyle name="Note 5 2 4 2 4" xfId="35411" xr:uid="{FB114477-8FB5-4416-980D-404CFE3F066D}"/>
    <cellStyle name="Note 5 2 4 3" xfId="35412" xr:uid="{A0BE5E72-18ED-4D24-BCDE-205188CD7632}"/>
    <cellStyle name="Note 5 2 4 3 2" xfId="35413" xr:uid="{3BC1FAE6-8BC8-44DF-801A-5F96BF0ACB93}"/>
    <cellStyle name="Note 5 2 4 4" xfId="35414" xr:uid="{9435C202-9B6E-4718-A4FD-B6CEACB5F1BE}"/>
    <cellStyle name="Note 5 2 4 4 2" xfId="35415" xr:uid="{141F07EA-B3C6-4230-9863-203C7A1DD495}"/>
    <cellStyle name="Note 5 2 4 5" xfId="35416" xr:uid="{AA0CAD81-70F5-431E-A271-E54DC0CAA0D5}"/>
    <cellStyle name="Note 5 2 4 5 2" xfId="35417" xr:uid="{2C9B0782-5373-4F3F-B49A-8EF5AA67AB1E}"/>
    <cellStyle name="Note 5 2 4 6" xfId="35418" xr:uid="{97001360-D7F3-4102-82D0-C5CA226F975D}"/>
    <cellStyle name="Note 5 2 5" xfId="35419" xr:uid="{4FF64D8F-ABCB-4489-9C45-D707328AB2A7}"/>
    <cellStyle name="Note 5 2 5 2" xfId="35420" xr:uid="{29DB85BB-6D81-4E80-B723-5F5635B7451D}"/>
    <cellStyle name="Note 5 2 5 2 2" xfId="35421" xr:uid="{47DCD6DE-34FF-49D9-98D3-B4A5B56FA2F0}"/>
    <cellStyle name="Note 5 2 5 2 2 2" xfId="35422" xr:uid="{23047E00-87C8-4E33-89A1-532DCFDD3BCD}"/>
    <cellStyle name="Note 5 2 5 2 3" xfId="35423" xr:uid="{3D13DBA1-1F32-4E22-A3B8-39BFD57D3B60}"/>
    <cellStyle name="Note 5 2 5 2 3 2" xfId="35424" xr:uid="{EC286C97-9BEB-42A0-A726-927BC65B1999}"/>
    <cellStyle name="Note 5 2 5 2 4" xfId="35425" xr:uid="{561E3F99-03D5-44A7-A606-B332F3F67F09}"/>
    <cellStyle name="Note 5 2 5 3" xfId="35426" xr:uid="{096329E6-F6BE-4BF1-BB9D-1A988E093455}"/>
    <cellStyle name="Note 5 2 5 3 2" xfId="35427" xr:uid="{9CFE37F1-B3E7-4556-80E3-A4ABD541D59D}"/>
    <cellStyle name="Note 5 2 5 4" xfId="35428" xr:uid="{7509ED10-0BE1-4B94-8341-1CEE637CCCCC}"/>
    <cellStyle name="Note 5 2 5 4 2" xfId="35429" xr:uid="{043D5717-6937-4689-8100-0FAB6A5822C7}"/>
    <cellStyle name="Note 5 2 5 5" xfId="35430" xr:uid="{F9293B0B-987C-4969-A40F-F89CF1AA8DDB}"/>
    <cellStyle name="Note 5 2 5 5 2" xfId="35431" xr:uid="{C85A4E1A-DA03-47D5-8730-A5665C612820}"/>
    <cellStyle name="Note 5 2 5 6" xfId="35432" xr:uid="{24C6F068-490F-4000-9D1C-477F7803B945}"/>
    <cellStyle name="Note 5 2 6" xfId="35433" xr:uid="{CECE9C90-795F-479C-9D07-607C6772423B}"/>
    <cellStyle name="Note 5 2 6 2" xfId="35434" xr:uid="{B948846D-C4A0-4276-B2DC-9EA75180ACCA}"/>
    <cellStyle name="Note 5 2 6 2 2" xfId="35435" xr:uid="{8FD4591C-1DF8-4118-B5F6-4D813AB0FE38}"/>
    <cellStyle name="Note 5 2 6 3" xfId="35436" xr:uid="{59678794-F1D6-432F-B1D4-7CD97B1EE8AD}"/>
    <cellStyle name="Note 5 2 6 3 2" xfId="35437" xr:uid="{E92207C8-70DA-413E-AE5D-7111804D9FC1}"/>
    <cellStyle name="Note 5 2 6 4" xfId="35438" xr:uid="{3AB33B00-0A62-412B-9E89-75BD23A4B01A}"/>
    <cellStyle name="Note 5 2 7" xfId="35439" xr:uid="{16435D0C-1098-4641-A5BF-B044B3B8AF5D}"/>
    <cellStyle name="Note 5 2 7 2" xfId="35440" xr:uid="{6B1F2877-59F3-4A74-B3EA-2A9D8737540B}"/>
    <cellStyle name="Note 5 2 8" xfId="35441" xr:uid="{064B367B-A328-4735-B4A3-BF013E923B95}"/>
    <cellStyle name="Note 5 2 8 2" xfId="35442" xr:uid="{917F1D96-1278-4688-BCAD-1840F39F23DD}"/>
    <cellStyle name="Note 5 2 9" xfId="35443" xr:uid="{AE51EEA9-9CC2-45AF-BC69-A6FA6B25214C}"/>
    <cellStyle name="Note 5 2 9 2" xfId="35444" xr:uid="{630E0C2A-2F55-4CF1-8737-A3D89C420D0C}"/>
    <cellStyle name="Note 5 3" xfId="35445" xr:uid="{F3701C15-0BEC-4DD1-BD8C-8F715DA03E39}"/>
    <cellStyle name="Note 5 3 2" xfId="35446" xr:uid="{5CC766FB-6FA5-4232-94A1-E9CB05E7AB7F}"/>
    <cellStyle name="Note 5 3 2 2" xfId="35447" xr:uid="{137DA4CE-761D-48F6-9705-52AA09077522}"/>
    <cellStyle name="Note 5 3 2 2 2" xfId="35448" xr:uid="{C955C517-2C7F-4E11-9663-3585EC160539}"/>
    <cellStyle name="Note 5 3 2 2 2 2" xfId="35449" xr:uid="{0CA8ED14-9926-4C2C-B81E-D958A2F827C7}"/>
    <cellStyle name="Note 5 3 2 2 3" xfId="35450" xr:uid="{33DAF1C8-5C06-4AC1-A61B-B9A7FF28D824}"/>
    <cellStyle name="Note 5 3 2 2 3 2" xfId="35451" xr:uid="{9B30F0A9-F0CD-45D4-9FD2-12D8B4CE3A98}"/>
    <cellStyle name="Note 5 3 2 2 4" xfId="35452" xr:uid="{6DA98A24-11B1-49FF-B09E-49B9C15F55C0}"/>
    <cellStyle name="Note 5 3 2 3" xfId="35453" xr:uid="{89DE107C-F2C5-4746-A440-BFD4E58E0B71}"/>
    <cellStyle name="Note 5 3 2 3 2" xfId="35454" xr:uid="{BFE25706-05EC-4615-87E8-64621339617C}"/>
    <cellStyle name="Note 5 3 2 4" xfId="35455" xr:uid="{0AEE48E3-358C-48DC-8C41-33C78EE3754E}"/>
    <cellStyle name="Note 5 3 2 4 2" xfId="35456" xr:uid="{82D300E0-EDDB-4CD4-AC74-F731663E0637}"/>
    <cellStyle name="Note 5 3 2 5" xfId="35457" xr:uid="{63CF6B3D-0758-41C8-85DB-D9C18B4F4511}"/>
    <cellStyle name="Note 5 3 2 5 2" xfId="35458" xr:uid="{68DF1E72-261A-4B33-B722-270AACA5A43F}"/>
    <cellStyle name="Note 5 3 2 6" xfId="35459" xr:uid="{B5B585B8-C085-4280-A375-81CF7A64B40E}"/>
    <cellStyle name="Note 5 3 3" xfId="35460" xr:uid="{2A722616-B4F4-4CDD-9982-9AC08047C881}"/>
    <cellStyle name="Note 5 3 3 2" xfId="35461" xr:uid="{08924255-CCE4-4BF1-A476-E0399BE99CDB}"/>
    <cellStyle name="Note 5 3 3 2 2" xfId="35462" xr:uid="{88DFCCE9-AEA0-44BD-8DF8-371564A2CB53}"/>
    <cellStyle name="Note 5 3 3 2 2 2" xfId="35463" xr:uid="{238FC7EA-8AB3-44C9-A7D4-5B5F0C243A33}"/>
    <cellStyle name="Note 5 3 3 2 3" xfId="35464" xr:uid="{C76DDEE0-213E-4024-8FE7-3FF643472A89}"/>
    <cellStyle name="Note 5 3 3 2 3 2" xfId="35465" xr:uid="{54373188-52DE-4256-AA0F-5A0735DA5D4B}"/>
    <cellStyle name="Note 5 3 3 2 4" xfId="35466" xr:uid="{611E44B6-0844-4149-91BB-E53669121A12}"/>
    <cellStyle name="Note 5 3 3 3" xfId="35467" xr:uid="{8253A557-CCA6-48B4-B747-6BFDA4A99E36}"/>
    <cellStyle name="Note 5 3 3 3 2" xfId="35468" xr:uid="{061F7124-E1C0-4BA5-B3C6-E2ABEED9861B}"/>
    <cellStyle name="Note 5 3 3 4" xfId="35469" xr:uid="{AA1A9FC5-35EC-4417-B9D2-32AFBDFD2746}"/>
    <cellStyle name="Note 5 3 3 4 2" xfId="35470" xr:uid="{A045F23D-6AE1-4369-9841-58B156F046FF}"/>
    <cellStyle name="Note 5 3 3 5" xfId="35471" xr:uid="{0F5355FA-EBFB-4D75-9148-A6D85B9D4DE3}"/>
    <cellStyle name="Note 5 3 3 5 2" xfId="35472" xr:uid="{DE5E8055-DB40-413B-800B-1896FBC462A6}"/>
    <cellStyle name="Note 5 3 3 6" xfId="35473" xr:uid="{564E13AB-AF2A-4AEF-A399-F49391C710CD}"/>
    <cellStyle name="Note 5 3 4" xfId="35474" xr:uid="{F2346CA9-506F-4D8E-9539-15FDC7FF3892}"/>
    <cellStyle name="Note 5 3 4 2" xfId="35475" xr:uid="{7BA110F1-22DE-44EF-AC79-A0130EC109B3}"/>
    <cellStyle name="Note 5 3 4 2 2" xfId="35476" xr:uid="{5F0223E8-07B4-4C72-97AC-953ED86D5F19}"/>
    <cellStyle name="Note 5 3 4 3" xfId="35477" xr:uid="{75C1B5EF-25B7-4246-A81F-330D0631F8C8}"/>
    <cellStyle name="Note 5 3 4 3 2" xfId="35478" xr:uid="{6BD1D8F4-A2BD-4061-BBA7-25CAE87A9B8D}"/>
    <cellStyle name="Note 5 3 4 4" xfId="35479" xr:uid="{B793B3E0-8435-40D4-B139-A994053420E5}"/>
    <cellStyle name="Note 5 3 5" xfId="35480" xr:uid="{2FA412A9-0B2C-4482-A070-05A5CD9CA0BD}"/>
    <cellStyle name="Note 5 3 5 2" xfId="35481" xr:uid="{5FD5F534-E80D-4A32-8372-74D01F6C8143}"/>
    <cellStyle name="Note 5 3 6" xfId="35482" xr:uid="{A1E6A3A5-B1E5-4153-B56D-7C17F2FB722C}"/>
    <cellStyle name="Note 5 3 6 2" xfId="35483" xr:uid="{90D11302-EE18-4905-94F6-52A79F784532}"/>
    <cellStyle name="Note 5 3 7" xfId="35484" xr:uid="{0D945FED-B036-4068-8E4B-FA03A3AF7943}"/>
    <cellStyle name="Note 5 3 7 2" xfId="35485" xr:uid="{91F85F11-3643-4451-9B31-ECB88EA76946}"/>
    <cellStyle name="Note 5 3 8" xfId="35486" xr:uid="{72EA7CC9-4C70-48CB-82CA-9AAE590B3BEB}"/>
    <cellStyle name="Note 5 4" xfId="35487" xr:uid="{1110AE20-BA96-498F-B02B-FE2DF96CA894}"/>
    <cellStyle name="Note 5 4 2" xfId="35488" xr:uid="{BF148171-3DAF-46C6-A948-0AF9C0EFF603}"/>
    <cellStyle name="Note 5 4 2 2" xfId="35489" xr:uid="{8813DF69-D901-42AD-8109-BD11C41CBC7A}"/>
    <cellStyle name="Note 5 4 2 2 2" xfId="35490" xr:uid="{8ABFAC08-1E7D-4922-AD2C-FB75F4767839}"/>
    <cellStyle name="Note 5 4 2 2 2 2" xfId="35491" xr:uid="{CF263032-07AF-4710-B353-9C0B9B2CA8D3}"/>
    <cellStyle name="Note 5 4 2 2 3" xfId="35492" xr:uid="{43AA8A2C-557F-43D5-B759-D8D99EE5F676}"/>
    <cellStyle name="Note 5 4 2 2 3 2" xfId="35493" xr:uid="{6DABD618-FCAC-4F12-AF41-450675DBB24D}"/>
    <cellStyle name="Note 5 4 2 2 4" xfId="35494" xr:uid="{2F5D62A8-9331-4C46-976F-A1B4FD71D9A2}"/>
    <cellStyle name="Note 5 4 2 3" xfId="35495" xr:uid="{113E13EA-778E-45C5-8D64-846000A62575}"/>
    <cellStyle name="Note 5 4 2 3 2" xfId="35496" xr:uid="{E10F146D-D843-4D26-B800-7C053BC7BAE6}"/>
    <cellStyle name="Note 5 4 2 4" xfId="35497" xr:uid="{61081359-9C02-40CD-9321-89318E98D997}"/>
    <cellStyle name="Note 5 4 2 4 2" xfId="35498" xr:uid="{81267166-345F-4503-9D0E-50988AA68416}"/>
    <cellStyle name="Note 5 4 2 5" xfId="35499" xr:uid="{9417FB56-596E-484D-8134-A4F44275FF1B}"/>
    <cellStyle name="Note 5 4 2 5 2" xfId="35500" xr:uid="{3C7EFA1F-06F4-4A21-8EBE-80AE86A298E4}"/>
    <cellStyle name="Note 5 4 2 6" xfId="35501" xr:uid="{6C795751-6234-4961-99C8-960647040F92}"/>
    <cellStyle name="Note 5 4 3" xfId="35502" xr:uid="{39B57973-B5C5-45E2-ADCA-AD7976ED2FD3}"/>
    <cellStyle name="Note 5 4 3 2" xfId="35503" xr:uid="{09B11ED8-D0B6-4D8E-92A8-BB7F2F75C1BD}"/>
    <cellStyle name="Note 5 4 3 2 2" xfId="35504" xr:uid="{BF9AC652-1E63-467F-954E-437AAA47DE70}"/>
    <cellStyle name="Note 5 4 3 2 2 2" xfId="35505" xr:uid="{0B292C82-4789-4E7D-8F16-555C5DAA7CB0}"/>
    <cellStyle name="Note 5 4 3 2 3" xfId="35506" xr:uid="{3554C797-2439-4C7E-8782-002D08637C10}"/>
    <cellStyle name="Note 5 4 3 2 3 2" xfId="35507" xr:uid="{28F8C1A6-AD46-4A2B-A776-C2BA36353A0A}"/>
    <cellStyle name="Note 5 4 3 2 4" xfId="35508" xr:uid="{82894456-0064-4AF2-8338-60363C6D2051}"/>
    <cellStyle name="Note 5 4 3 3" xfId="35509" xr:uid="{948CA698-ABE0-4800-9543-B1416592946D}"/>
    <cellStyle name="Note 5 4 3 3 2" xfId="35510" xr:uid="{47C553B6-29D3-4FCD-A398-56C1DF61C224}"/>
    <cellStyle name="Note 5 4 3 4" xfId="35511" xr:uid="{1B55CD94-7A54-4DD5-B5BB-8EBA860A31E0}"/>
    <cellStyle name="Note 5 4 3 4 2" xfId="35512" xr:uid="{71AF1405-2CB4-42EF-A88A-A64D3610F229}"/>
    <cellStyle name="Note 5 4 3 5" xfId="35513" xr:uid="{0E7383A0-1E13-4B5E-8384-F8C6FD1769F8}"/>
    <cellStyle name="Note 5 4 3 5 2" xfId="35514" xr:uid="{EFD565D3-EA4F-4BDD-92EE-23C907BF7579}"/>
    <cellStyle name="Note 5 4 3 6" xfId="35515" xr:uid="{43BF5E53-D4C8-4E8B-8A1E-F8E7F379FCF8}"/>
    <cellStyle name="Note 5 4 4" xfId="35516" xr:uid="{D1E29645-6324-481B-A06B-5495FAE79F4F}"/>
    <cellStyle name="Note 5 4 4 2" xfId="35517" xr:uid="{EB21E561-1D6D-4AFC-BCF7-2B55D10D545A}"/>
    <cellStyle name="Note 5 4 4 2 2" xfId="35518" xr:uid="{D5035CB6-019E-4A7E-A698-C60262DD1FF6}"/>
    <cellStyle name="Note 5 4 4 3" xfId="35519" xr:uid="{CBECC375-8996-4C76-BEEE-8474BE0A8B02}"/>
    <cellStyle name="Note 5 4 4 3 2" xfId="35520" xr:uid="{5B836256-9CCF-459E-82EE-A67F6160946D}"/>
    <cellStyle name="Note 5 4 4 4" xfId="35521" xr:uid="{1367F881-A494-4A04-9203-69D429E8FBC6}"/>
    <cellStyle name="Note 5 4 5" xfId="35522" xr:uid="{BC09B288-205D-4292-8EC3-EDC1F8C8F0F3}"/>
    <cellStyle name="Note 5 4 5 2" xfId="35523" xr:uid="{CA967E0A-D0E2-402A-8D1F-A324643F29E7}"/>
    <cellStyle name="Note 5 4 6" xfId="35524" xr:uid="{99DC6017-8E88-4209-9564-948DD7225724}"/>
    <cellStyle name="Note 5 4 6 2" xfId="35525" xr:uid="{E0CF98B7-D569-40D5-BC7B-DAC20A8398FE}"/>
    <cellStyle name="Note 5 4 7" xfId="35526" xr:uid="{1EEA8AFE-6973-4A4C-93CB-1BAF046328DC}"/>
    <cellStyle name="Note 5 4 7 2" xfId="35527" xr:uid="{F04BAD31-10F8-4BE6-BEE4-07637AE134AB}"/>
    <cellStyle name="Note 5 4 8" xfId="35528" xr:uid="{32D385C0-B129-4FB7-8132-C44D440CA01F}"/>
    <cellStyle name="Note 5 5" xfId="35529" xr:uid="{D4E4B8AA-B8EE-4630-A474-6ECB3A588AA0}"/>
    <cellStyle name="Note 5 5 2" xfId="35530" xr:uid="{28D5A047-DDD5-49B7-9999-58027C26344F}"/>
    <cellStyle name="Note 5 5 2 2" xfId="35531" xr:uid="{29A3CB17-E4C5-4F46-9C60-F5F2D01415E8}"/>
    <cellStyle name="Note 5 5 2 2 2" xfId="35532" xr:uid="{9389DFFD-C2BA-47DA-8331-FEE29E532943}"/>
    <cellStyle name="Note 5 5 2 2 2 2" xfId="35533" xr:uid="{F845774A-9523-487F-8EDD-99021C6519E3}"/>
    <cellStyle name="Note 5 5 2 2 3" xfId="35534" xr:uid="{1CB1E591-EB21-414E-8866-37039974B0A5}"/>
    <cellStyle name="Note 5 5 2 2 3 2" xfId="35535" xr:uid="{2ED3FB16-77E8-4484-B064-0444AE431C77}"/>
    <cellStyle name="Note 5 5 2 2 4" xfId="35536" xr:uid="{428DDB16-8CF9-4606-A4F3-660AF846EC82}"/>
    <cellStyle name="Note 5 5 2 3" xfId="35537" xr:uid="{11FCC61A-9DB5-492D-86E9-AE0704A0A9EB}"/>
    <cellStyle name="Note 5 5 2 3 2" xfId="35538" xr:uid="{5821E7B3-A517-4421-B8F0-D79263E2C49C}"/>
    <cellStyle name="Note 5 5 2 4" xfId="35539" xr:uid="{00B16F39-E486-4914-B226-72FAD4CD0E47}"/>
    <cellStyle name="Note 5 5 2 4 2" xfId="35540" xr:uid="{0B9AE7E8-B940-4672-BE52-B42159C82C0F}"/>
    <cellStyle name="Note 5 5 2 5" xfId="35541" xr:uid="{1F04F830-AA2B-4FED-A3B5-08377F675366}"/>
    <cellStyle name="Note 5 5 2 5 2" xfId="35542" xr:uid="{5313613A-F810-46F3-8EAF-730A2672986B}"/>
    <cellStyle name="Note 5 5 2 6" xfId="35543" xr:uid="{3D2F4A8E-1D62-43B9-9134-63E2CD1EFD9F}"/>
    <cellStyle name="Note 5 5 3" xfId="35544" xr:uid="{A23C536B-66EA-44D8-8A32-51C2FC2EC30B}"/>
    <cellStyle name="Note 5 5 3 2" xfId="35545" xr:uid="{269E0CE0-1581-4BFE-9F47-4CEE0B38E1C8}"/>
    <cellStyle name="Note 5 5 3 2 2" xfId="35546" xr:uid="{27619B75-284B-4D7A-B3C6-7C970A953C56}"/>
    <cellStyle name="Note 5 5 3 2 2 2" xfId="35547" xr:uid="{BC862773-C24A-4943-8FFA-ACE22C3B44C5}"/>
    <cellStyle name="Note 5 5 3 2 3" xfId="35548" xr:uid="{C8A4C523-753C-4042-883E-C4D9AAE192C4}"/>
    <cellStyle name="Note 5 5 3 2 3 2" xfId="35549" xr:uid="{45573AFB-889B-421F-BB04-8280590E840E}"/>
    <cellStyle name="Note 5 5 3 2 4" xfId="35550" xr:uid="{FA83CA85-8587-482E-BA8B-0B4E07D4E814}"/>
    <cellStyle name="Note 5 5 3 3" xfId="35551" xr:uid="{0103823B-6C9D-47DF-AC0A-0C45566B87C0}"/>
    <cellStyle name="Note 5 5 3 3 2" xfId="35552" xr:uid="{072E1514-87CA-43F9-8F93-39636605EB33}"/>
    <cellStyle name="Note 5 5 3 4" xfId="35553" xr:uid="{309AA663-6C9B-4DBD-AC92-0518405EA082}"/>
    <cellStyle name="Note 5 5 3 4 2" xfId="35554" xr:uid="{62C93B4A-A528-4D4F-A7C8-B4BC6A8C9858}"/>
    <cellStyle name="Note 5 5 3 5" xfId="35555" xr:uid="{10F31CE8-A58F-44A1-984E-DCAE1D93EC13}"/>
    <cellStyle name="Note 5 5 3 5 2" xfId="35556" xr:uid="{BC179ACB-5AE8-4C6B-A473-650268015151}"/>
    <cellStyle name="Note 5 5 3 6" xfId="35557" xr:uid="{DF4ED8AE-31B7-4173-B50A-DDA5D9A6B3F2}"/>
    <cellStyle name="Note 5 5 4" xfId="35558" xr:uid="{910FFD85-59CC-4B91-8741-326417B416DA}"/>
    <cellStyle name="Note 5 5 4 2" xfId="35559" xr:uid="{290179D8-9B81-4B4D-90EA-7CB3E441ED74}"/>
    <cellStyle name="Note 5 5 4 2 2" xfId="35560" xr:uid="{11348A71-E4DA-44B7-B5A6-BD9087ACBA5D}"/>
    <cellStyle name="Note 5 5 4 3" xfId="35561" xr:uid="{F6C9DB1A-0ABC-4C81-A3DF-909B6378C46E}"/>
    <cellStyle name="Note 5 5 4 3 2" xfId="35562" xr:uid="{EF29E8EF-99C2-4FC8-B2F2-DCFEEC887BBF}"/>
    <cellStyle name="Note 5 5 4 4" xfId="35563" xr:uid="{0CBFEFDA-23C6-42FD-BB63-6D37FB9E0080}"/>
    <cellStyle name="Note 5 5 5" xfId="35564" xr:uid="{118E3C3E-A4D3-45C8-A623-D596F6B91176}"/>
    <cellStyle name="Note 5 5 5 2" xfId="35565" xr:uid="{EE172BB3-DEA0-4A22-B2CB-14EFAC3A7DE0}"/>
    <cellStyle name="Note 5 5 6" xfId="35566" xr:uid="{7FA758C6-46F8-492D-B12C-425618C80C84}"/>
    <cellStyle name="Note 5 5 6 2" xfId="35567" xr:uid="{83B4284B-2F9B-4FD8-A40D-56DEAED40A8D}"/>
    <cellStyle name="Note 5 5 7" xfId="35568" xr:uid="{2D873BD8-11F2-4F19-A3C7-A61984AFA1A5}"/>
    <cellStyle name="Note 5 5 7 2" xfId="35569" xr:uid="{0B42A914-F6FC-4A87-9B1E-1784C09CAC51}"/>
    <cellStyle name="Note 5 5 8" xfId="35570" xr:uid="{C2820F50-B90F-4186-9531-C5D7802757CF}"/>
    <cellStyle name="Note 5 6" xfId="35571" xr:uid="{DB6C4778-1A95-49D3-997D-C94A31FB1C6D}"/>
    <cellStyle name="Note 5 6 2" xfId="35572" xr:uid="{FBB1C84A-6E1C-4AC1-9493-308180DCFA8F}"/>
    <cellStyle name="Note 5 6 2 2" xfId="35573" xr:uid="{5882F71E-A70D-4A9A-A3E7-FB001FD87371}"/>
    <cellStyle name="Note 5 6 2 2 2" xfId="35574" xr:uid="{6DC650F7-6AAD-45DE-A365-94AC5FC28DB3}"/>
    <cellStyle name="Note 5 6 2 3" xfId="35575" xr:uid="{73DFA65E-489F-487B-A4DA-93DF0A4E6BC6}"/>
    <cellStyle name="Note 5 6 2 3 2" xfId="35576" xr:uid="{C4277771-0F95-4D67-AC21-9D1CF70D277B}"/>
    <cellStyle name="Note 5 6 2 4" xfId="35577" xr:uid="{484F9185-CA61-429C-A7C9-6CEDEB64EA48}"/>
    <cellStyle name="Note 5 6 3" xfId="35578" xr:uid="{23DC8D42-1487-472A-80B1-5A85EF762297}"/>
    <cellStyle name="Note 5 6 3 2" xfId="35579" xr:uid="{32156BE6-81BD-4E51-8582-475D84F650A3}"/>
    <cellStyle name="Note 5 6 4" xfId="35580" xr:uid="{68214A0A-7924-45B5-A52C-F72938747639}"/>
    <cellStyle name="Note 5 6 4 2" xfId="35581" xr:uid="{9F5CAFD2-D1A2-4FE3-B497-05A250CB1EC8}"/>
    <cellStyle name="Note 5 6 5" xfId="35582" xr:uid="{F7B6BBDF-6B09-4856-BF3C-50854ADDEA0C}"/>
    <cellStyle name="Note 5 6 5 2" xfId="35583" xr:uid="{425EAA65-AB2C-4D92-AF3F-FFCA43C655C4}"/>
    <cellStyle name="Note 5 6 6" xfId="35584" xr:uid="{A2D4AB09-07C5-4475-9699-209374833460}"/>
    <cellStyle name="Note 5 7" xfId="35585" xr:uid="{07E34EA2-5CD1-4ACA-A53A-4F669FC5693E}"/>
    <cellStyle name="Note 5 7 2" xfId="35586" xr:uid="{0F6B3EA5-1D81-4A83-970C-865ECBEDD5AA}"/>
    <cellStyle name="Note 5 7 2 2" xfId="35587" xr:uid="{C61658CA-A406-4999-AE90-40B89B24CE7B}"/>
    <cellStyle name="Note 5 7 2 2 2" xfId="35588" xr:uid="{792F90CC-02C2-41B8-A10D-6C8974B4EA18}"/>
    <cellStyle name="Note 5 7 2 3" xfId="35589" xr:uid="{40549BBB-8C25-4455-89F6-76A0B986FAA7}"/>
    <cellStyle name="Note 5 7 2 3 2" xfId="35590" xr:uid="{97B6DB5D-F947-4C84-9D97-67572082900E}"/>
    <cellStyle name="Note 5 7 2 4" xfId="35591" xr:uid="{48759CC4-2864-4EAA-8C5F-52B481EA703A}"/>
    <cellStyle name="Note 5 7 3" xfId="35592" xr:uid="{9628276C-F17F-4802-A0D2-F53171A3E910}"/>
    <cellStyle name="Note 5 7 3 2" xfId="35593" xr:uid="{847F04DD-F42C-4018-82F2-72CB10519A9C}"/>
    <cellStyle name="Note 5 7 4" xfId="35594" xr:uid="{C8645611-45B7-4998-8FF0-96F69ED90D8E}"/>
    <cellStyle name="Note 5 7 4 2" xfId="35595" xr:uid="{87DF5E21-9F02-4D42-AA0B-C1C94379CAC4}"/>
    <cellStyle name="Note 5 7 5" xfId="35596" xr:uid="{76D72D45-D84E-45B4-8673-8D0382EF8D5F}"/>
    <cellStyle name="Note 5 7 5 2" xfId="35597" xr:uid="{8EF86D2A-B4DB-421C-86A1-2C936D11F412}"/>
    <cellStyle name="Note 5 7 6" xfId="35598" xr:uid="{75038247-AE10-44AD-9211-8DA7663F8CD3}"/>
    <cellStyle name="Note 5 8" xfId="35599" xr:uid="{92EBE75B-B06B-4DBB-AED7-01D4C7338549}"/>
    <cellStyle name="Note 5 8 2" xfId="35600" xr:uid="{1B45CA22-200E-4F04-8139-6E2295538248}"/>
    <cellStyle name="Note 5 8 2 2" xfId="35601" xr:uid="{39477630-E0F5-4E35-98FD-683A349EFE6C}"/>
    <cellStyle name="Note 5 8 3" xfId="35602" xr:uid="{C95F6E00-2211-4CB4-97E3-7D1A63C44E02}"/>
    <cellStyle name="Note 5 8 3 2" xfId="35603" xr:uid="{184C5498-2BB3-4A57-AFEC-F2D8EA74A355}"/>
    <cellStyle name="Note 5 8 4" xfId="35604" xr:uid="{E709A470-8A0D-4E61-A46C-D28F9BF33AF2}"/>
    <cellStyle name="Note 5 9" xfId="35605" xr:uid="{D62EC946-334C-424E-A090-C8C7BC8B05CB}"/>
    <cellStyle name="Note 5 9 2" xfId="35606" xr:uid="{CE60540C-F9F4-4409-B9F0-E8BF63FAFCBB}"/>
    <cellStyle name="Note 6" xfId="35607" xr:uid="{08C09EF6-B468-4797-BE5C-454223BDF008}"/>
    <cellStyle name="Note 6 10" xfId="35608" xr:uid="{8A588DE8-860F-4011-A69B-D05B016D1D85}"/>
    <cellStyle name="Note 6 10 2" xfId="35609" xr:uid="{D56079EB-012E-4DA0-8618-84DF6D60748C}"/>
    <cellStyle name="Note 6 11" xfId="35610" xr:uid="{9C376B50-E513-4AEE-AD5F-BC473690E590}"/>
    <cellStyle name="Note 6 11 2" xfId="35611" xr:uid="{4B1A6E83-52EE-45AA-A7AE-E3AFBFDB3BDD}"/>
    <cellStyle name="Note 6 12" xfId="35612" xr:uid="{F43B2A53-26A6-49B8-9431-AE02C6F0F12F}"/>
    <cellStyle name="Note 6 2" xfId="35613" xr:uid="{6C52A29E-AC39-47CB-985D-94E44C387001}"/>
    <cellStyle name="Note 6 2 10" xfId="35614" xr:uid="{95481F1D-C800-483C-984B-E6CA6481F289}"/>
    <cellStyle name="Note 6 2 2" xfId="35615" xr:uid="{58B3DFC0-6F91-42FA-A256-40CC2C9B74B2}"/>
    <cellStyle name="Note 6 2 2 2" xfId="35616" xr:uid="{8C3D0941-7D91-4AC7-AC7E-E08A53F54D04}"/>
    <cellStyle name="Note 6 2 2 2 2" xfId="35617" xr:uid="{B54443D3-03A7-4C51-81A9-8C152342314E}"/>
    <cellStyle name="Note 6 2 2 2 2 2" xfId="35618" xr:uid="{9A424CC9-6104-4EF8-B9FA-97685E7C1053}"/>
    <cellStyle name="Note 6 2 2 2 2 2 2" xfId="35619" xr:uid="{A8FC0461-F9DA-4FB0-BCF5-94EBAA1953F1}"/>
    <cellStyle name="Note 6 2 2 2 2 3" xfId="35620" xr:uid="{30BB884C-0F5D-42A0-A2B6-8E691198823B}"/>
    <cellStyle name="Note 6 2 2 2 2 3 2" xfId="35621" xr:uid="{E3255E32-98CB-40B8-AD18-D448621302A8}"/>
    <cellStyle name="Note 6 2 2 2 2 4" xfId="35622" xr:uid="{5EA366A1-54DF-4BEE-96B4-2FB9D18B2141}"/>
    <cellStyle name="Note 6 2 2 2 3" xfId="35623" xr:uid="{6E3B4DDB-8C7C-416B-AF0F-83E55CF379BF}"/>
    <cellStyle name="Note 6 2 2 2 3 2" xfId="35624" xr:uid="{08553A47-ADAF-4328-9568-50557C8DF76E}"/>
    <cellStyle name="Note 6 2 2 2 4" xfId="35625" xr:uid="{1997A272-0A9E-467C-9F52-C457D3A855B7}"/>
    <cellStyle name="Note 6 2 2 2 4 2" xfId="35626" xr:uid="{BCE39446-0A1E-425E-8DFA-50D126C5F052}"/>
    <cellStyle name="Note 6 2 2 2 5" xfId="35627" xr:uid="{0C035C4B-8995-479D-AD63-C5BD019683CE}"/>
    <cellStyle name="Note 6 2 2 2 5 2" xfId="35628" xr:uid="{EDB2EB18-19C3-4153-A55C-A8180D2D28BE}"/>
    <cellStyle name="Note 6 2 2 2 6" xfId="35629" xr:uid="{B453910F-47AC-4FAB-9C6D-1F4247CDEA54}"/>
    <cellStyle name="Note 6 2 2 3" xfId="35630" xr:uid="{3B4DA984-4626-4F1E-957A-9A176C167B30}"/>
    <cellStyle name="Note 6 2 2 3 2" xfId="35631" xr:uid="{525C36FE-4150-4EB5-8EEB-7AC4B3FB85E5}"/>
    <cellStyle name="Note 6 2 2 3 2 2" xfId="35632" xr:uid="{84B80F3E-5510-4EF1-B181-37B457DD4C1F}"/>
    <cellStyle name="Note 6 2 2 3 2 2 2" xfId="35633" xr:uid="{A6216363-2B10-4272-8114-9A3B1415E9E5}"/>
    <cellStyle name="Note 6 2 2 3 2 3" xfId="35634" xr:uid="{14E098CB-351A-4437-ACD8-3AA4BB75DAEE}"/>
    <cellStyle name="Note 6 2 2 3 2 3 2" xfId="35635" xr:uid="{D6522173-F4DA-4167-8C63-D075D1D675A8}"/>
    <cellStyle name="Note 6 2 2 3 2 4" xfId="35636" xr:uid="{F449D2F1-4031-44F8-8CCC-8BC076E8B1FF}"/>
    <cellStyle name="Note 6 2 2 3 3" xfId="35637" xr:uid="{34A05280-2811-4694-B4CA-16F56E53E986}"/>
    <cellStyle name="Note 6 2 2 3 3 2" xfId="35638" xr:uid="{D47C632A-D5CC-4CA3-8A51-8AF6FC20A12A}"/>
    <cellStyle name="Note 6 2 2 3 4" xfId="35639" xr:uid="{D8ACC277-4D70-45EF-9601-2E4AF79505D0}"/>
    <cellStyle name="Note 6 2 2 3 4 2" xfId="35640" xr:uid="{881C0A5E-B021-4DF6-91D0-22645C6BA7F1}"/>
    <cellStyle name="Note 6 2 2 3 5" xfId="35641" xr:uid="{C5508D2A-98BC-4631-B51E-17DFE3BF1F33}"/>
    <cellStyle name="Note 6 2 2 3 5 2" xfId="35642" xr:uid="{6AF12E63-88FF-4F1E-B319-5D3C07B41B9B}"/>
    <cellStyle name="Note 6 2 2 3 6" xfId="35643" xr:uid="{AB52A4BD-6A8B-4370-B3AA-659FD7F0E9A8}"/>
    <cellStyle name="Note 6 2 2 4" xfId="35644" xr:uid="{290C9240-6D76-48FB-BC1E-8B65970990FD}"/>
    <cellStyle name="Note 6 2 2 4 2" xfId="35645" xr:uid="{5246F981-6330-4C02-B05F-788A168D121C}"/>
    <cellStyle name="Note 6 2 2 4 2 2" xfId="35646" xr:uid="{EEA8DD8E-764E-413F-8BD3-E38A1C6D1E1F}"/>
    <cellStyle name="Note 6 2 2 4 3" xfId="35647" xr:uid="{E614CE74-9529-4141-8A63-08F43F04C87E}"/>
    <cellStyle name="Note 6 2 2 4 3 2" xfId="35648" xr:uid="{082C4447-04C4-4F27-A101-2870E2C4E2E8}"/>
    <cellStyle name="Note 6 2 2 4 4" xfId="35649" xr:uid="{502CB549-26C0-4349-A152-71DEAE4E98B6}"/>
    <cellStyle name="Note 6 2 2 5" xfId="35650" xr:uid="{356F8F4F-BD4D-4AC6-9C61-F7E34B105281}"/>
    <cellStyle name="Note 6 2 2 5 2" xfId="35651" xr:uid="{42DB21CD-9BF4-4C47-9A00-8C8539FE570C}"/>
    <cellStyle name="Note 6 2 2 6" xfId="35652" xr:uid="{8A67BDD3-0305-4344-8016-28F38E756A14}"/>
    <cellStyle name="Note 6 2 2 6 2" xfId="35653" xr:uid="{A48820B9-70F9-4B0F-AF4B-423C3CA18C7A}"/>
    <cellStyle name="Note 6 2 2 7" xfId="35654" xr:uid="{275484B7-B1C0-41B1-AF98-FB0AE6A407D2}"/>
    <cellStyle name="Note 6 2 2 7 2" xfId="35655" xr:uid="{27AC675B-715F-4CFD-ABCF-0B5031EC2387}"/>
    <cellStyle name="Note 6 2 2 8" xfId="35656" xr:uid="{C7DC4CB7-BCFF-4DD6-AC32-19314E1A9547}"/>
    <cellStyle name="Note 6 2 3" xfId="35657" xr:uid="{0E8DBF2B-46D8-41A7-B8F4-2B74CBEE169C}"/>
    <cellStyle name="Note 6 2 3 2" xfId="35658" xr:uid="{854DB5D5-DCDF-4488-8F33-6E338D9F9606}"/>
    <cellStyle name="Note 6 2 3 2 2" xfId="35659" xr:uid="{47362847-98DD-4385-9BEC-8B65B90D8B3E}"/>
    <cellStyle name="Note 6 2 3 2 2 2" xfId="35660" xr:uid="{7E7833E0-6945-435A-9164-8F39EAD70FAD}"/>
    <cellStyle name="Note 6 2 3 2 2 2 2" xfId="35661" xr:uid="{C5C44F76-FF59-459C-8D8A-EB98497B7568}"/>
    <cellStyle name="Note 6 2 3 2 2 3" xfId="35662" xr:uid="{3E5B2071-C743-4DBB-9601-1EBA165A0237}"/>
    <cellStyle name="Note 6 2 3 2 2 3 2" xfId="35663" xr:uid="{EEF9E5C8-17AF-4C9C-BF93-E4D3F0CB34B7}"/>
    <cellStyle name="Note 6 2 3 2 2 4" xfId="35664" xr:uid="{E1605BFC-F14A-45BF-8DE5-4F09E8C85C46}"/>
    <cellStyle name="Note 6 2 3 2 3" xfId="35665" xr:uid="{B519C9A3-0820-492C-A788-F4C82EECE7BD}"/>
    <cellStyle name="Note 6 2 3 2 3 2" xfId="35666" xr:uid="{A1041A0C-CB6A-41DC-A3FB-096787F339F8}"/>
    <cellStyle name="Note 6 2 3 2 4" xfId="35667" xr:uid="{405C7CDF-0E2C-432E-A1AF-A5A8BBEA0B83}"/>
    <cellStyle name="Note 6 2 3 2 4 2" xfId="35668" xr:uid="{F85027B4-6A25-4454-855A-16BDA910ED29}"/>
    <cellStyle name="Note 6 2 3 2 5" xfId="35669" xr:uid="{599A8AF0-49A9-43B6-926E-DC24456B2D60}"/>
    <cellStyle name="Note 6 2 3 2 5 2" xfId="35670" xr:uid="{2D96FA93-AB71-42D3-89E1-7B64A9CADE0B}"/>
    <cellStyle name="Note 6 2 3 2 6" xfId="35671" xr:uid="{17C70B35-F027-4214-AB6E-39ECEA2DEF06}"/>
    <cellStyle name="Note 6 2 3 3" xfId="35672" xr:uid="{6D334C51-F49F-4CB5-8B7E-33010E5E8BF5}"/>
    <cellStyle name="Note 6 2 3 3 2" xfId="35673" xr:uid="{96B2C499-8B4D-47E4-9EC0-0C1635C81BDF}"/>
    <cellStyle name="Note 6 2 3 3 2 2" xfId="35674" xr:uid="{A26C5249-81F9-4B01-A249-4AD63630C8D1}"/>
    <cellStyle name="Note 6 2 3 3 2 2 2" xfId="35675" xr:uid="{9C312673-6092-4BAA-8789-9F947EE70A1E}"/>
    <cellStyle name="Note 6 2 3 3 2 3" xfId="35676" xr:uid="{61FC9D61-2D34-4A14-8669-AFB78230A240}"/>
    <cellStyle name="Note 6 2 3 3 2 3 2" xfId="35677" xr:uid="{271A38F9-F37F-4996-87CA-F5580145E7F2}"/>
    <cellStyle name="Note 6 2 3 3 2 4" xfId="35678" xr:uid="{335B1108-BF5C-4B71-8AAE-427D03EFE0C0}"/>
    <cellStyle name="Note 6 2 3 3 3" xfId="35679" xr:uid="{3E34AE6D-C2A1-4B84-B1AF-DD32C54CE20A}"/>
    <cellStyle name="Note 6 2 3 3 3 2" xfId="35680" xr:uid="{EB9DE0C9-7216-4CED-B52E-17D4B6E01CFC}"/>
    <cellStyle name="Note 6 2 3 3 4" xfId="35681" xr:uid="{8296A8C8-FF5D-4667-9509-E97E5444CA05}"/>
    <cellStyle name="Note 6 2 3 3 4 2" xfId="35682" xr:uid="{8CD881AD-9521-4C62-8FAE-980DFFF8099E}"/>
    <cellStyle name="Note 6 2 3 3 5" xfId="35683" xr:uid="{194E26D8-CA73-4D21-8A34-823E283FD735}"/>
    <cellStyle name="Note 6 2 3 3 5 2" xfId="35684" xr:uid="{243CA21F-7CC0-4D36-8566-11A9571663A1}"/>
    <cellStyle name="Note 6 2 3 3 6" xfId="35685" xr:uid="{A5CD1A42-235E-4C37-AC38-54753B589392}"/>
    <cellStyle name="Note 6 2 3 4" xfId="35686" xr:uid="{EA272F09-AE78-4DD2-A4B4-E38FE9C31D01}"/>
    <cellStyle name="Note 6 2 3 4 2" xfId="35687" xr:uid="{E092FCB7-0AC5-4913-9545-D2CE5FA4E5C9}"/>
    <cellStyle name="Note 6 2 3 4 2 2" xfId="35688" xr:uid="{2328734F-27F3-4A9B-A1DF-8BFAA69442BF}"/>
    <cellStyle name="Note 6 2 3 4 3" xfId="35689" xr:uid="{B268D2CB-8E42-410E-BCF1-B6ECBDBF6F1E}"/>
    <cellStyle name="Note 6 2 3 4 3 2" xfId="35690" xr:uid="{EE25EB23-ED54-4874-B578-74A6949E9275}"/>
    <cellStyle name="Note 6 2 3 4 4" xfId="35691" xr:uid="{A2AAD980-EED0-4446-8427-048DAC146FDF}"/>
    <cellStyle name="Note 6 2 3 5" xfId="35692" xr:uid="{76E37C89-D22B-43F8-A136-29429F7B0000}"/>
    <cellStyle name="Note 6 2 3 5 2" xfId="35693" xr:uid="{5FDED25F-7E2F-41E3-B6D1-E0A2205F1776}"/>
    <cellStyle name="Note 6 2 3 6" xfId="35694" xr:uid="{4120C1AA-2942-47F0-A4C9-089CA46CA17C}"/>
    <cellStyle name="Note 6 2 3 6 2" xfId="35695" xr:uid="{0FCF34FC-7CCC-433B-836E-52224166B9E8}"/>
    <cellStyle name="Note 6 2 3 7" xfId="35696" xr:uid="{051792A1-56FE-4E71-B17F-875127E57D17}"/>
    <cellStyle name="Note 6 2 3 7 2" xfId="35697" xr:uid="{FAF99793-0AEE-450A-B6F4-5323DEA191B2}"/>
    <cellStyle name="Note 6 2 3 8" xfId="35698" xr:uid="{67C10616-0667-4D30-9B95-A3B5D148F2CB}"/>
    <cellStyle name="Note 6 2 4" xfId="35699" xr:uid="{38075D00-4A84-4D16-8715-2682901C838D}"/>
    <cellStyle name="Note 6 2 4 2" xfId="35700" xr:uid="{E367B96F-FA4F-4F33-9AE1-A8F1D4D591E8}"/>
    <cellStyle name="Note 6 2 4 2 2" xfId="35701" xr:uid="{6C086796-4A63-4914-A376-9B3F7B1B64F1}"/>
    <cellStyle name="Note 6 2 4 2 2 2" xfId="35702" xr:uid="{AD3926C4-3544-4696-9ABE-534635B24534}"/>
    <cellStyle name="Note 6 2 4 2 3" xfId="35703" xr:uid="{8F00DC31-06B2-493B-B56C-293E61610DF0}"/>
    <cellStyle name="Note 6 2 4 2 3 2" xfId="35704" xr:uid="{BF153CC6-E93D-4D13-A959-60CC54B7AFCB}"/>
    <cellStyle name="Note 6 2 4 2 4" xfId="35705" xr:uid="{CD972FC5-FBF9-4D68-9D33-1C7951BF8C5D}"/>
    <cellStyle name="Note 6 2 4 3" xfId="35706" xr:uid="{6C4E9EA7-5528-46B0-89C1-24FDBF6C502E}"/>
    <cellStyle name="Note 6 2 4 3 2" xfId="35707" xr:uid="{9EEF863F-0E48-4A09-AC6E-85D90AF86D8E}"/>
    <cellStyle name="Note 6 2 4 4" xfId="35708" xr:uid="{6C518219-44C4-4EFD-B655-0657700276D2}"/>
    <cellStyle name="Note 6 2 4 4 2" xfId="35709" xr:uid="{57F1F30C-6A40-4C5C-A234-E02AD20AF6D2}"/>
    <cellStyle name="Note 6 2 4 5" xfId="35710" xr:uid="{F7B341A4-2676-4C5D-BC0F-7567EAEB95C2}"/>
    <cellStyle name="Note 6 2 4 5 2" xfId="35711" xr:uid="{469E8F81-B222-450F-B5DC-A76B885C7231}"/>
    <cellStyle name="Note 6 2 4 6" xfId="35712" xr:uid="{45BB14F7-B8EF-4E22-B50F-D9379756EEA7}"/>
    <cellStyle name="Note 6 2 5" xfId="35713" xr:uid="{127B348A-8A86-472C-8761-355B82FB8787}"/>
    <cellStyle name="Note 6 2 5 2" xfId="35714" xr:uid="{F2A6DDF8-8786-4522-B12D-C63F48D454D1}"/>
    <cellStyle name="Note 6 2 5 2 2" xfId="35715" xr:uid="{8B445B5B-E423-4199-9261-AF79C5B0A80F}"/>
    <cellStyle name="Note 6 2 5 2 2 2" xfId="35716" xr:uid="{65CF8B7E-9E2A-4272-95B9-48811794D415}"/>
    <cellStyle name="Note 6 2 5 2 3" xfId="35717" xr:uid="{5CF4FDB2-B036-434F-8A68-FCEE205C450E}"/>
    <cellStyle name="Note 6 2 5 2 3 2" xfId="35718" xr:uid="{DBFC1336-1756-4497-BDD7-050E608C609D}"/>
    <cellStyle name="Note 6 2 5 2 4" xfId="35719" xr:uid="{9D3EF41B-4735-4F69-BC39-590AFD29FD3C}"/>
    <cellStyle name="Note 6 2 5 3" xfId="35720" xr:uid="{48059260-F1C2-4D45-9023-708C6AD75D91}"/>
    <cellStyle name="Note 6 2 5 3 2" xfId="35721" xr:uid="{08F2C97A-09D1-4906-9F9B-6FD06F69B83B}"/>
    <cellStyle name="Note 6 2 5 4" xfId="35722" xr:uid="{D97FD8A0-8DE5-4FFC-8940-DC56CA9D2044}"/>
    <cellStyle name="Note 6 2 5 4 2" xfId="35723" xr:uid="{39843C8E-22AD-4EC4-826C-E94B77B77420}"/>
    <cellStyle name="Note 6 2 5 5" xfId="35724" xr:uid="{57068349-C78E-46C4-9A2C-E0C7C33EC560}"/>
    <cellStyle name="Note 6 2 5 5 2" xfId="35725" xr:uid="{4125E6E6-FE34-4142-803A-5306AAB68BF8}"/>
    <cellStyle name="Note 6 2 5 6" xfId="35726" xr:uid="{DC1982CA-3079-4805-9F38-7606D4DAFCA2}"/>
    <cellStyle name="Note 6 2 6" xfId="35727" xr:uid="{6F0B1628-9E4F-4317-BF48-109CA7CB1066}"/>
    <cellStyle name="Note 6 2 6 2" xfId="35728" xr:uid="{45260B24-C507-4351-A384-E7B743DC43C7}"/>
    <cellStyle name="Note 6 2 6 2 2" xfId="35729" xr:uid="{CC84738D-9093-4460-BEC4-80F625BB6748}"/>
    <cellStyle name="Note 6 2 6 3" xfId="35730" xr:uid="{5C2B2A03-CB67-43EA-864F-535114001EF7}"/>
    <cellStyle name="Note 6 2 6 3 2" xfId="35731" xr:uid="{B961E094-FAD1-41E0-8648-47C44EABCF49}"/>
    <cellStyle name="Note 6 2 6 4" xfId="35732" xr:uid="{4A499642-7CC4-4854-A36C-036A8B0F4FD9}"/>
    <cellStyle name="Note 6 2 7" xfId="35733" xr:uid="{FC7DA805-4F31-44EA-B1AA-F0DC016278DB}"/>
    <cellStyle name="Note 6 2 7 2" xfId="35734" xr:uid="{02833309-B333-44B7-8602-354A1139315C}"/>
    <cellStyle name="Note 6 2 8" xfId="35735" xr:uid="{EC4F6629-4ECE-472B-8F86-7707B3271ADF}"/>
    <cellStyle name="Note 6 2 8 2" xfId="35736" xr:uid="{B8DA5CDC-21CA-4916-83DD-9D53A9ED7AD9}"/>
    <cellStyle name="Note 6 2 9" xfId="35737" xr:uid="{50057845-70A2-4CE2-A30D-693D0F1740B9}"/>
    <cellStyle name="Note 6 2 9 2" xfId="35738" xr:uid="{16DD6815-A11E-4D6D-9683-E34DB1065193}"/>
    <cellStyle name="Note 6 3" xfId="35739" xr:uid="{CEACA64D-35F0-4AC5-82A6-0B90FA310A90}"/>
    <cellStyle name="Note 6 3 2" xfId="35740" xr:uid="{77C31F1D-FDC8-46D2-B4D7-AAA67E027690}"/>
    <cellStyle name="Note 6 3 2 2" xfId="35741" xr:uid="{8DAF47F6-0CBD-4006-93B7-5B0F5C4E85CF}"/>
    <cellStyle name="Note 6 3 2 2 2" xfId="35742" xr:uid="{A465A16D-8441-4CDD-92E6-50CEB3FB51D1}"/>
    <cellStyle name="Note 6 3 2 2 2 2" xfId="35743" xr:uid="{F2C96165-089C-46BA-86ED-C86BAC27B0B8}"/>
    <cellStyle name="Note 6 3 2 2 3" xfId="35744" xr:uid="{769DDCDA-3247-4307-8D1A-A8E137CDD40E}"/>
    <cellStyle name="Note 6 3 2 2 3 2" xfId="35745" xr:uid="{997725E2-BA18-4FF3-90BD-4A58C6D26313}"/>
    <cellStyle name="Note 6 3 2 2 4" xfId="35746" xr:uid="{1BCFB195-311F-4003-A447-8727E4BECF93}"/>
    <cellStyle name="Note 6 3 2 3" xfId="35747" xr:uid="{5B1507BB-0D81-486D-8CC7-8F8820F38DAA}"/>
    <cellStyle name="Note 6 3 2 3 2" xfId="35748" xr:uid="{ABA6B083-29E1-41F2-BCB6-B8D7B80FC07E}"/>
    <cellStyle name="Note 6 3 2 4" xfId="35749" xr:uid="{00911378-6970-4FAA-8314-19FF2F186147}"/>
    <cellStyle name="Note 6 3 2 4 2" xfId="35750" xr:uid="{7D925375-BFBE-4CA6-A621-24C5DFBEF79C}"/>
    <cellStyle name="Note 6 3 2 5" xfId="35751" xr:uid="{155FDEE1-B632-4799-82E5-AA492D494917}"/>
    <cellStyle name="Note 6 3 2 5 2" xfId="35752" xr:uid="{AD0EA58F-EE93-4C12-9790-F76235163D22}"/>
    <cellStyle name="Note 6 3 2 6" xfId="35753" xr:uid="{BE3C1A5C-C837-4BE5-8600-82A60788AE5C}"/>
    <cellStyle name="Note 6 3 3" xfId="35754" xr:uid="{CD1E2FFB-62D5-4AF6-8102-787ED17ACC0F}"/>
    <cellStyle name="Note 6 3 3 2" xfId="35755" xr:uid="{4AB622DD-B11D-4979-A353-ADDA6B9B37B1}"/>
    <cellStyle name="Note 6 3 3 2 2" xfId="35756" xr:uid="{BFB07B07-85DF-4D55-8DAD-E7AAC6D55DDD}"/>
    <cellStyle name="Note 6 3 3 2 2 2" xfId="35757" xr:uid="{8682B0FA-51CD-49BC-8D6A-2D423F2F9864}"/>
    <cellStyle name="Note 6 3 3 2 3" xfId="35758" xr:uid="{4E744331-11A0-4A6D-BBC1-1D5927D1F8D0}"/>
    <cellStyle name="Note 6 3 3 2 3 2" xfId="35759" xr:uid="{2FEC4E1E-E565-4FC3-83D0-92EB6640AA86}"/>
    <cellStyle name="Note 6 3 3 2 4" xfId="35760" xr:uid="{CCA66E36-E262-4CF2-90A2-211C26AF5EC4}"/>
    <cellStyle name="Note 6 3 3 3" xfId="35761" xr:uid="{D2685B12-0318-4E83-B99A-769413641008}"/>
    <cellStyle name="Note 6 3 3 3 2" xfId="35762" xr:uid="{D8B1B26C-E28F-4C7F-8A05-ABE23B2B8CE4}"/>
    <cellStyle name="Note 6 3 3 4" xfId="35763" xr:uid="{5B8797B0-685C-4FAB-8FDF-19BFA98EA953}"/>
    <cellStyle name="Note 6 3 3 4 2" xfId="35764" xr:uid="{AEABB266-2911-4886-A205-B21A0C104429}"/>
    <cellStyle name="Note 6 3 3 5" xfId="35765" xr:uid="{DF0FF1D8-8E27-4930-A977-C970F29E8690}"/>
    <cellStyle name="Note 6 3 3 5 2" xfId="35766" xr:uid="{4DAEC250-DC63-4EE8-A5EE-9948CD7EE398}"/>
    <cellStyle name="Note 6 3 3 6" xfId="35767" xr:uid="{E99B1A77-5112-417E-8698-404DE7A69736}"/>
    <cellStyle name="Note 6 3 4" xfId="35768" xr:uid="{49D6D57D-D5CD-459B-BECA-B532DF0607EC}"/>
    <cellStyle name="Note 6 3 4 2" xfId="35769" xr:uid="{24A9378B-0440-4C33-A73D-FFE5A07C677C}"/>
    <cellStyle name="Note 6 3 4 2 2" xfId="35770" xr:uid="{FD5B5378-8A1F-4A10-ABAD-6B8DD0085D45}"/>
    <cellStyle name="Note 6 3 4 3" xfId="35771" xr:uid="{EBFDBF10-A5FB-4C8D-9E0D-27C16C1E7B78}"/>
    <cellStyle name="Note 6 3 4 3 2" xfId="35772" xr:uid="{BB5B2CDC-6A82-44F8-BAAB-004ED856E42C}"/>
    <cellStyle name="Note 6 3 4 4" xfId="35773" xr:uid="{DEB23C63-80EF-417A-B523-57224176E149}"/>
    <cellStyle name="Note 6 3 5" xfId="35774" xr:uid="{7238F5F4-2280-44CB-8848-92713229EBEC}"/>
    <cellStyle name="Note 6 3 5 2" xfId="35775" xr:uid="{180F497A-38F2-43F8-801A-78B6E825E5B9}"/>
    <cellStyle name="Note 6 3 6" xfId="35776" xr:uid="{D1C71D2B-030A-43EF-BD16-18BFB0256F1E}"/>
    <cellStyle name="Note 6 3 6 2" xfId="35777" xr:uid="{178AE97A-802B-46F4-9A45-A41E0AEB7788}"/>
    <cellStyle name="Note 6 3 7" xfId="35778" xr:uid="{F87881DA-319A-47A5-A2A1-98C130B24DD9}"/>
    <cellStyle name="Note 6 3 7 2" xfId="35779" xr:uid="{CD2E750E-31BF-43A1-997E-E734B310D2B2}"/>
    <cellStyle name="Note 6 3 8" xfId="35780" xr:uid="{C0D69D89-DBD6-4CC4-A9B4-9C39F060C580}"/>
    <cellStyle name="Note 6 4" xfId="35781" xr:uid="{645665DA-1DBB-436F-82C3-441C80D191F6}"/>
    <cellStyle name="Note 6 4 2" xfId="35782" xr:uid="{A49710DF-F7B4-4712-9EE3-059E4CBE2FF6}"/>
    <cellStyle name="Note 6 4 2 2" xfId="35783" xr:uid="{924182D3-DB92-49CB-B0B7-73D724952310}"/>
    <cellStyle name="Note 6 4 2 2 2" xfId="35784" xr:uid="{EFE8D738-F586-441C-A24F-F6D904A63EFD}"/>
    <cellStyle name="Note 6 4 2 2 2 2" xfId="35785" xr:uid="{2C1D1C0A-29AF-4C7B-A2F7-38D0DEDA60BE}"/>
    <cellStyle name="Note 6 4 2 2 3" xfId="35786" xr:uid="{D2059C3C-6E6B-4F3E-9D52-5082D9B5ACF5}"/>
    <cellStyle name="Note 6 4 2 2 3 2" xfId="35787" xr:uid="{57DB3306-1510-4E7D-A611-F123CDD3A206}"/>
    <cellStyle name="Note 6 4 2 2 4" xfId="35788" xr:uid="{AEAB6D91-B27D-4599-9ED4-5E6DCA93E145}"/>
    <cellStyle name="Note 6 4 2 3" xfId="35789" xr:uid="{EA5DE1B0-E3AD-430F-80DB-D636D9E3D141}"/>
    <cellStyle name="Note 6 4 2 3 2" xfId="35790" xr:uid="{B2437D54-B2F0-4DE5-ABB1-8BC91F92C27E}"/>
    <cellStyle name="Note 6 4 2 4" xfId="35791" xr:uid="{66D21298-53B3-464F-B5E1-ECF2D70DBAE8}"/>
    <cellStyle name="Note 6 4 2 4 2" xfId="35792" xr:uid="{7CA3A0CE-AA2E-423B-81FA-28412A03FAFC}"/>
    <cellStyle name="Note 6 4 2 5" xfId="35793" xr:uid="{68DE82F6-F14A-4379-B538-15DC08E515D0}"/>
    <cellStyle name="Note 6 4 2 5 2" xfId="35794" xr:uid="{BE92156E-744E-478A-8DDF-56AC043E9481}"/>
    <cellStyle name="Note 6 4 2 6" xfId="35795" xr:uid="{1B059097-EC9D-44EB-9B0F-08F8FB00C629}"/>
    <cellStyle name="Note 6 4 3" xfId="35796" xr:uid="{6F503728-357F-457E-B8AF-B2340EAAF874}"/>
    <cellStyle name="Note 6 4 3 2" xfId="35797" xr:uid="{239012B4-D554-4ADB-A777-932D3857197C}"/>
    <cellStyle name="Note 6 4 3 2 2" xfId="35798" xr:uid="{4251432F-149E-4AE6-B033-92820C604AFA}"/>
    <cellStyle name="Note 6 4 3 2 2 2" xfId="35799" xr:uid="{0A839188-3213-4663-9CD9-00191FFBFBA1}"/>
    <cellStyle name="Note 6 4 3 2 3" xfId="35800" xr:uid="{A3742A8D-4DDA-4B30-8D2A-C94AB5D3D736}"/>
    <cellStyle name="Note 6 4 3 2 3 2" xfId="35801" xr:uid="{F19FEC89-399A-4FA0-A46B-635084FD688B}"/>
    <cellStyle name="Note 6 4 3 2 4" xfId="35802" xr:uid="{3DB9C309-4E6B-46F5-86FF-69C2FB5D3571}"/>
    <cellStyle name="Note 6 4 3 3" xfId="35803" xr:uid="{1509E7CF-3B1E-4BB4-89A7-FF881D1BB321}"/>
    <cellStyle name="Note 6 4 3 3 2" xfId="35804" xr:uid="{5CF683E3-856C-4C7A-919D-BC8612894009}"/>
    <cellStyle name="Note 6 4 3 4" xfId="35805" xr:uid="{434E4AF3-001E-49BB-95A4-03D12D44F429}"/>
    <cellStyle name="Note 6 4 3 4 2" xfId="35806" xr:uid="{80D85DC8-E1FB-43A3-A9C4-1DCFBF4A0099}"/>
    <cellStyle name="Note 6 4 3 5" xfId="35807" xr:uid="{64A6BF06-0854-4B9B-BB9F-80CFDCE1A8AC}"/>
    <cellStyle name="Note 6 4 3 5 2" xfId="35808" xr:uid="{D2CD1200-A704-4E7A-8A59-1D86152F60FB}"/>
    <cellStyle name="Note 6 4 3 6" xfId="35809" xr:uid="{1FFA5FC9-14BB-483E-9AFE-9ADAEA78A5E6}"/>
    <cellStyle name="Note 6 4 4" xfId="35810" xr:uid="{256676FB-C066-4EB6-9558-C2CDF2F62D65}"/>
    <cellStyle name="Note 6 4 4 2" xfId="35811" xr:uid="{BA7D72CF-90C4-47A3-A3F2-098A9EAD03D3}"/>
    <cellStyle name="Note 6 4 4 2 2" xfId="35812" xr:uid="{C20AD534-631D-474F-9250-246E63405479}"/>
    <cellStyle name="Note 6 4 4 3" xfId="35813" xr:uid="{2C0FE0B0-BCBE-4392-9211-2BD524EFADFD}"/>
    <cellStyle name="Note 6 4 4 3 2" xfId="35814" xr:uid="{BB03098A-458D-4827-B0C1-6C317D44F585}"/>
    <cellStyle name="Note 6 4 4 4" xfId="35815" xr:uid="{5368C2B0-24D6-47CC-BCF3-CCC131BBF6C9}"/>
    <cellStyle name="Note 6 4 5" xfId="35816" xr:uid="{AC06155B-07EA-4D6F-8BB7-FBC74DDAAA43}"/>
    <cellStyle name="Note 6 4 5 2" xfId="35817" xr:uid="{5AF15E08-8F2E-4051-A469-A8CBE24A5146}"/>
    <cellStyle name="Note 6 4 6" xfId="35818" xr:uid="{D30D25D4-831E-4095-8D87-2E3B1FC9407D}"/>
    <cellStyle name="Note 6 4 6 2" xfId="35819" xr:uid="{0D9BFF2A-2F71-471F-9D97-88FEE463BA19}"/>
    <cellStyle name="Note 6 4 7" xfId="35820" xr:uid="{E5047902-D9C3-473E-A6F3-29AB16F4379F}"/>
    <cellStyle name="Note 6 4 7 2" xfId="35821" xr:uid="{54F8A683-C715-4EA5-B40D-AA686441FCA9}"/>
    <cellStyle name="Note 6 4 8" xfId="35822" xr:uid="{2FD778F9-B1E6-46D3-ACBA-C0AE2BAD07D1}"/>
    <cellStyle name="Note 6 5" xfId="35823" xr:uid="{261C2DB7-30BD-4457-B2C8-D00E516DECCA}"/>
    <cellStyle name="Note 6 5 2" xfId="35824" xr:uid="{E289C8CD-41F1-423D-90D9-AFC1D419CEAC}"/>
    <cellStyle name="Note 6 5 2 2" xfId="35825" xr:uid="{C5A4AEB8-0E22-4D19-A466-33B6B4319995}"/>
    <cellStyle name="Note 6 5 2 2 2" xfId="35826" xr:uid="{CAE6C476-7923-4530-9E5B-5E54FEAD43CC}"/>
    <cellStyle name="Note 6 5 2 2 2 2" xfId="35827" xr:uid="{B3FF5EBB-225D-4011-AF59-5BBA141B6C4A}"/>
    <cellStyle name="Note 6 5 2 2 3" xfId="35828" xr:uid="{364044E7-B038-41A9-8AEF-634D054C602E}"/>
    <cellStyle name="Note 6 5 2 2 3 2" xfId="35829" xr:uid="{BD583C16-FBF6-488C-AF12-C79B7FDFD6D0}"/>
    <cellStyle name="Note 6 5 2 2 4" xfId="35830" xr:uid="{63A9BDA0-EC03-49A7-81E1-F87F6049D1B5}"/>
    <cellStyle name="Note 6 5 2 3" xfId="35831" xr:uid="{00F44FBB-4C83-42FA-BA6A-4DB34979D981}"/>
    <cellStyle name="Note 6 5 2 3 2" xfId="35832" xr:uid="{D931FCEB-90CA-4877-84E4-66D0DBDD2033}"/>
    <cellStyle name="Note 6 5 2 4" xfId="35833" xr:uid="{CC8128B6-ED86-4FC3-8002-F89621F81B19}"/>
    <cellStyle name="Note 6 5 2 4 2" xfId="35834" xr:uid="{B3583010-4E42-49C7-9B4E-84BA3D002BB7}"/>
    <cellStyle name="Note 6 5 2 5" xfId="35835" xr:uid="{31475AF2-338A-4E75-B5CC-A06A5234AB3B}"/>
    <cellStyle name="Note 6 5 2 5 2" xfId="35836" xr:uid="{2060F12F-7468-47CE-80D6-6BA6F069CCE2}"/>
    <cellStyle name="Note 6 5 2 6" xfId="35837" xr:uid="{5ABBCD67-E3FA-4AED-8E8C-BBC5492B921D}"/>
    <cellStyle name="Note 6 5 3" xfId="35838" xr:uid="{07A5EE13-9AE2-4152-8FEA-7EE8A0290B3D}"/>
    <cellStyle name="Note 6 5 3 2" xfId="35839" xr:uid="{C37C52DC-5D3B-47BE-B323-CD80CCF67694}"/>
    <cellStyle name="Note 6 5 3 2 2" xfId="35840" xr:uid="{31310B50-1B88-4070-87D4-87FC52D2B5FF}"/>
    <cellStyle name="Note 6 5 3 2 2 2" xfId="35841" xr:uid="{DB8F7C7E-BBA5-42C2-95D3-ED7FF90A3118}"/>
    <cellStyle name="Note 6 5 3 2 3" xfId="35842" xr:uid="{E1EFC6DA-3FF9-4D36-A751-89E9CE75233F}"/>
    <cellStyle name="Note 6 5 3 2 3 2" xfId="35843" xr:uid="{A5AC5BBA-0BBA-4AE8-917F-2D55940CEFEC}"/>
    <cellStyle name="Note 6 5 3 2 4" xfId="35844" xr:uid="{61E2CC7D-F07B-480A-A8A5-2F9330B19425}"/>
    <cellStyle name="Note 6 5 3 3" xfId="35845" xr:uid="{36C0B1C6-7107-4287-92F8-9235B07F5EA8}"/>
    <cellStyle name="Note 6 5 3 3 2" xfId="35846" xr:uid="{C03B8EF0-6887-4C7E-8BC5-2B91E263CD27}"/>
    <cellStyle name="Note 6 5 3 4" xfId="35847" xr:uid="{40343250-77D2-4EE8-A39D-A4DAE4B7C7D1}"/>
    <cellStyle name="Note 6 5 3 4 2" xfId="35848" xr:uid="{37ECDABD-35BB-481D-9D51-970C9B0DE635}"/>
    <cellStyle name="Note 6 5 3 5" xfId="35849" xr:uid="{E7BD4843-A48E-4B98-B9AD-81D513471FB8}"/>
    <cellStyle name="Note 6 5 3 5 2" xfId="35850" xr:uid="{72CC6B9B-7DA0-42C8-BB69-8F18235EBE48}"/>
    <cellStyle name="Note 6 5 3 6" xfId="35851" xr:uid="{0B9C59CA-1343-4915-9DBF-0B7CA29181F2}"/>
    <cellStyle name="Note 6 5 4" xfId="35852" xr:uid="{A2789A0C-6D17-4057-A0C6-33AC19845C68}"/>
    <cellStyle name="Note 6 5 4 2" xfId="35853" xr:uid="{2DCFCEED-1239-46B1-AF91-5254ACC40B85}"/>
    <cellStyle name="Note 6 5 4 2 2" xfId="35854" xr:uid="{E85157E1-267A-4574-B2C7-566B74C6C565}"/>
    <cellStyle name="Note 6 5 4 3" xfId="35855" xr:uid="{700F0ED2-CA0B-4075-83EA-4A22BF58157A}"/>
    <cellStyle name="Note 6 5 4 3 2" xfId="35856" xr:uid="{FC24B7A3-0383-4CA2-9AB1-9AF741DB74BD}"/>
    <cellStyle name="Note 6 5 4 4" xfId="35857" xr:uid="{A6E09529-A565-4FC5-8F5A-92661110212A}"/>
    <cellStyle name="Note 6 5 5" xfId="35858" xr:uid="{1B7D7F87-9241-4C97-B8CC-8F3E525C70BD}"/>
    <cellStyle name="Note 6 5 5 2" xfId="35859" xr:uid="{C7933813-80BE-4F68-A0A9-2CCFE4023155}"/>
    <cellStyle name="Note 6 5 6" xfId="35860" xr:uid="{1C308B90-E4BF-44A4-BD88-64372909CD8E}"/>
    <cellStyle name="Note 6 5 6 2" xfId="35861" xr:uid="{121A16F0-0E65-4846-AA21-841A921AD737}"/>
    <cellStyle name="Note 6 5 7" xfId="35862" xr:uid="{64E0CD8C-4748-452D-A91B-0CC38229F792}"/>
    <cellStyle name="Note 6 5 7 2" xfId="35863" xr:uid="{C1EBC9A4-0665-4D1B-89CD-D4E8945E3C34}"/>
    <cellStyle name="Note 6 5 8" xfId="35864" xr:uid="{A8F907C6-45C8-4EE4-84E7-40F484E4DEAF}"/>
    <cellStyle name="Note 6 6" xfId="35865" xr:uid="{CC223C8E-F49B-47D0-A076-D4DE43899953}"/>
    <cellStyle name="Note 6 6 2" xfId="35866" xr:uid="{3C467D46-0164-4326-A169-A85FECDD6078}"/>
    <cellStyle name="Note 6 6 2 2" xfId="35867" xr:uid="{51698A6B-964F-469D-83E9-28A1D21D1AC9}"/>
    <cellStyle name="Note 6 6 2 2 2" xfId="35868" xr:uid="{74F598EF-57B1-48BF-91E4-AE8E93762AFD}"/>
    <cellStyle name="Note 6 6 2 3" xfId="35869" xr:uid="{1EEEDEEE-6DF3-4143-9FFB-1AD8A666AF84}"/>
    <cellStyle name="Note 6 6 2 3 2" xfId="35870" xr:uid="{CD84113D-ABE7-43AA-A059-7731CD92556B}"/>
    <cellStyle name="Note 6 6 2 4" xfId="35871" xr:uid="{65EE5C64-2D91-4043-91E2-4047A97ED094}"/>
    <cellStyle name="Note 6 6 3" xfId="35872" xr:uid="{4973CC6B-5FD6-4F43-9180-2AD0A6F07093}"/>
    <cellStyle name="Note 6 6 3 2" xfId="35873" xr:uid="{3055BFCD-1B18-4DDA-B399-DE827A55E20B}"/>
    <cellStyle name="Note 6 6 4" xfId="35874" xr:uid="{2D27A734-2157-4C2E-87C6-22331FB6ECFA}"/>
    <cellStyle name="Note 6 6 4 2" xfId="35875" xr:uid="{E95AEEE8-24C9-4A50-B3CE-EBB33BCFC3A0}"/>
    <cellStyle name="Note 6 6 5" xfId="35876" xr:uid="{A7A1A057-99CF-48FF-B922-6ECBFE1BF8C0}"/>
    <cellStyle name="Note 6 6 5 2" xfId="35877" xr:uid="{6B9B9315-DE41-4C1A-82E5-47FF50B4D282}"/>
    <cellStyle name="Note 6 6 6" xfId="35878" xr:uid="{D59D5ED7-97CE-495C-AB97-F7F3BF961A33}"/>
    <cellStyle name="Note 6 7" xfId="35879" xr:uid="{58CFAD9F-50E7-4DB1-9278-5F47AF0BE5B1}"/>
    <cellStyle name="Note 6 7 2" xfId="35880" xr:uid="{DA2B308F-F861-431F-B3A0-E341B0D89248}"/>
    <cellStyle name="Note 6 7 2 2" xfId="35881" xr:uid="{F5F804F5-6EB6-4D25-BD67-8D67A4E5F9A5}"/>
    <cellStyle name="Note 6 7 2 2 2" xfId="35882" xr:uid="{958E4A0C-3EEA-4EC1-AAA2-C10B1C1CE601}"/>
    <cellStyle name="Note 6 7 2 3" xfId="35883" xr:uid="{BA193E5F-2D13-48CA-8FF1-E988E385527D}"/>
    <cellStyle name="Note 6 7 2 3 2" xfId="35884" xr:uid="{B3B5216E-B6BD-4E8D-BE94-D56C2B10B0EF}"/>
    <cellStyle name="Note 6 7 2 4" xfId="35885" xr:uid="{1A2D2C3E-78B3-4443-9FE7-C4E0131F72B2}"/>
    <cellStyle name="Note 6 7 3" xfId="35886" xr:uid="{9A59CF00-74E5-4D5C-9B77-7252D81882BD}"/>
    <cellStyle name="Note 6 7 3 2" xfId="35887" xr:uid="{DB13CC9E-7706-46B4-B691-5F872F6ED9C9}"/>
    <cellStyle name="Note 6 7 4" xfId="35888" xr:uid="{876BB213-F456-4B9C-8C9C-F096262A3DA7}"/>
    <cellStyle name="Note 6 7 4 2" xfId="35889" xr:uid="{6F0130AD-520F-4E00-942A-832304C6773E}"/>
    <cellStyle name="Note 6 7 5" xfId="35890" xr:uid="{742D9B0D-E8A3-4E0A-947E-F96534C4096D}"/>
    <cellStyle name="Note 6 7 5 2" xfId="35891" xr:uid="{CEB1C0AA-B62C-4862-8F0C-8F8DBFEE52D8}"/>
    <cellStyle name="Note 6 7 6" xfId="35892" xr:uid="{1D273553-ED20-431E-A691-CFCFD7C99681}"/>
    <cellStyle name="Note 6 8" xfId="35893" xr:uid="{E89F655B-5FB3-4280-94D4-DC28C0783EC5}"/>
    <cellStyle name="Note 6 8 2" xfId="35894" xr:uid="{EC498EB4-D65A-4DEE-B9DF-DAFE206FF403}"/>
    <cellStyle name="Note 6 8 2 2" xfId="35895" xr:uid="{0BD950DE-2C76-49BF-BCCB-E81CBCB03914}"/>
    <cellStyle name="Note 6 8 3" xfId="35896" xr:uid="{DCDFC2CE-4328-442E-82D9-60ED261894F6}"/>
    <cellStyle name="Note 6 8 3 2" xfId="35897" xr:uid="{E1D23DC6-E931-4CA7-ABBF-A05562CDEB4A}"/>
    <cellStyle name="Note 6 8 4" xfId="35898" xr:uid="{9D6FFD35-938C-44CE-9A12-6ADC4AC90367}"/>
    <cellStyle name="Note 6 9" xfId="35899" xr:uid="{4306D9E2-5107-4ABB-A17F-76231ED0452E}"/>
    <cellStyle name="Note 6 9 2" xfId="35900" xr:uid="{AFEB19FD-FAD1-4FC3-829B-F419935DB8CC}"/>
    <cellStyle name="Note 7" xfId="35901" xr:uid="{1CF8CA90-7FD6-418D-8342-E0C09071462C}"/>
    <cellStyle name="Note 7 10" xfId="35902" xr:uid="{844D52DA-B7B4-4D24-9BBF-719511713F28}"/>
    <cellStyle name="Note 7 10 2" xfId="35903" xr:uid="{3E8E14C7-C116-47E4-B9D0-F4158A6D362F}"/>
    <cellStyle name="Note 7 11" xfId="35904" xr:uid="{E1DA8C83-8616-49C6-BB7F-1672F641C032}"/>
    <cellStyle name="Note 7 2" xfId="35905" xr:uid="{F999D6D7-881C-4C5D-8DB7-EE1ABD1B43E9}"/>
    <cellStyle name="Note 7 2 2" xfId="35906" xr:uid="{0B19FD49-7E70-4AC5-B1C9-8F970106E35D}"/>
    <cellStyle name="Note 7 2 2 2" xfId="35907" xr:uid="{A3DED71E-814E-4707-ABCC-4FCC86FDAE9A}"/>
    <cellStyle name="Note 7 2 2 2 2" xfId="35908" xr:uid="{577094EA-4918-4030-ACDC-C99A168A7DF5}"/>
    <cellStyle name="Note 7 2 2 2 2 2" xfId="35909" xr:uid="{B68B0C41-ABD7-4129-A93A-0F0024D9F7B4}"/>
    <cellStyle name="Note 7 2 2 2 3" xfId="35910" xr:uid="{E7A47F97-1F19-43FD-8554-BF6281D2AFCB}"/>
    <cellStyle name="Note 7 2 2 2 3 2" xfId="35911" xr:uid="{88941443-88F5-493F-8270-385B92DBC7EA}"/>
    <cellStyle name="Note 7 2 2 2 4" xfId="35912" xr:uid="{1623B512-CF0C-483A-8822-A3F7E1EB17CB}"/>
    <cellStyle name="Note 7 2 2 3" xfId="35913" xr:uid="{4000A03F-4E74-40E0-B578-4BABAB894722}"/>
    <cellStyle name="Note 7 2 2 3 2" xfId="35914" xr:uid="{CD75E7AA-9692-4BA0-8C06-C5ECE6472080}"/>
    <cellStyle name="Note 7 2 2 4" xfId="35915" xr:uid="{97EBD1B3-D186-421A-95A8-78787CA0268E}"/>
    <cellStyle name="Note 7 2 2 4 2" xfId="35916" xr:uid="{EDED0129-F5BD-4AE0-9172-8638FAB966F3}"/>
    <cellStyle name="Note 7 2 2 5" xfId="35917" xr:uid="{2794607F-96BA-4E56-83B8-6091A84DA446}"/>
    <cellStyle name="Note 7 2 2 5 2" xfId="35918" xr:uid="{B3B49F5B-E410-4021-AFF2-6F1A97236127}"/>
    <cellStyle name="Note 7 2 2 6" xfId="35919" xr:uid="{6AB421BA-01F7-47BE-B1FF-860F14DDEFA3}"/>
    <cellStyle name="Note 7 2 3" xfId="35920" xr:uid="{AB6D7860-731D-4604-8011-CB841D4DCC6C}"/>
    <cellStyle name="Note 7 2 3 2" xfId="35921" xr:uid="{615231FB-05AB-44E2-AA15-B0CECF81F388}"/>
    <cellStyle name="Note 7 2 3 2 2" xfId="35922" xr:uid="{E374BDB4-68F6-4F4E-A6F6-CA19831EA7DF}"/>
    <cellStyle name="Note 7 2 3 2 2 2" xfId="35923" xr:uid="{3A536E46-981D-4F2F-ADD8-3066E4DCB548}"/>
    <cellStyle name="Note 7 2 3 2 3" xfId="35924" xr:uid="{72C24E26-22BE-42FB-9A14-9BB588AB3EB6}"/>
    <cellStyle name="Note 7 2 3 2 3 2" xfId="35925" xr:uid="{E18BC2C3-1549-42FF-8B73-37A86379F286}"/>
    <cellStyle name="Note 7 2 3 2 4" xfId="35926" xr:uid="{72F12F07-7DFB-4050-B1E1-532A53BF0F8F}"/>
    <cellStyle name="Note 7 2 3 3" xfId="35927" xr:uid="{FEAF1161-2CC5-4A66-9FEB-4D7DAE03FE1F}"/>
    <cellStyle name="Note 7 2 3 3 2" xfId="35928" xr:uid="{555EDCE5-4691-48C2-B09A-904F9CBACAFD}"/>
    <cellStyle name="Note 7 2 3 4" xfId="35929" xr:uid="{1A73100F-ABC5-43C6-B002-43232B789310}"/>
    <cellStyle name="Note 7 2 3 4 2" xfId="35930" xr:uid="{DF0D3EC6-703B-44BF-8FB7-DD3607EDB63F}"/>
    <cellStyle name="Note 7 2 3 5" xfId="35931" xr:uid="{E277CAA1-2628-4902-9DA9-6F9F5AA0F4C9}"/>
    <cellStyle name="Note 7 2 3 5 2" xfId="35932" xr:uid="{4D2964F7-CF0A-4925-8AC6-EC2D62FD87D1}"/>
    <cellStyle name="Note 7 2 3 6" xfId="35933" xr:uid="{6588EBFC-556B-4AD2-881C-2FCC73BF040E}"/>
    <cellStyle name="Note 7 2 4" xfId="35934" xr:uid="{AFE36273-F6B1-4574-ACEA-7BBA065C179C}"/>
    <cellStyle name="Note 7 2 4 2" xfId="35935" xr:uid="{26E5B5B0-A67E-4380-8EC4-15A9EB3C0BCF}"/>
    <cellStyle name="Note 7 2 4 2 2" xfId="35936" xr:uid="{983B0EBE-6598-42FA-B37C-0BA04F7D764B}"/>
    <cellStyle name="Note 7 2 4 3" xfId="35937" xr:uid="{1C57AF1A-0D3D-4657-8F4E-C57C427E947B}"/>
    <cellStyle name="Note 7 2 4 3 2" xfId="35938" xr:uid="{6932C320-DD3E-4C88-8490-ECD6844C496E}"/>
    <cellStyle name="Note 7 2 4 4" xfId="35939" xr:uid="{E279D248-4AEE-42D0-A244-2776C676D51A}"/>
    <cellStyle name="Note 7 2 5" xfId="35940" xr:uid="{CC519E80-FCE6-4AB8-AB0C-D2CC8483318C}"/>
    <cellStyle name="Note 7 2 5 2" xfId="35941" xr:uid="{7F205A04-CB3B-43BD-83BE-B9D2FD8B76CD}"/>
    <cellStyle name="Note 7 2 6" xfId="35942" xr:uid="{C693EAEF-FFF3-4C2F-87B3-B47424BCCA75}"/>
    <cellStyle name="Note 7 2 6 2" xfId="35943" xr:uid="{E6D12E95-DC9A-4A0D-90DA-7453ADCDC1E8}"/>
    <cellStyle name="Note 7 2 7" xfId="35944" xr:uid="{384798CB-71E1-4365-89C9-D5327E14634C}"/>
    <cellStyle name="Note 7 2 7 2" xfId="35945" xr:uid="{FAE50FCB-7466-4976-9FA0-EE6E1614C95C}"/>
    <cellStyle name="Note 7 2 8" xfId="35946" xr:uid="{F24612A9-1CD5-4C53-86B2-B4968A06EF66}"/>
    <cellStyle name="Note 7 3" xfId="35947" xr:uid="{40BF3C18-3E36-49D0-B614-9B160FD00EFB}"/>
    <cellStyle name="Note 7 3 2" xfId="35948" xr:uid="{E0734146-C7F3-4F3A-8CAA-DB7AE07AED3A}"/>
    <cellStyle name="Note 7 3 2 2" xfId="35949" xr:uid="{768A5A2B-35B5-4D51-91CB-7CDC9E2ADA0B}"/>
    <cellStyle name="Note 7 3 2 2 2" xfId="35950" xr:uid="{437B70C6-3ADC-42E5-8EB9-3C94B4F77F3E}"/>
    <cellStyle name="Note 7 3 2 2 2 2" xfId="35951" xr:uid="{EDAD7A4B-1897-4E19-8160-98C52D0DED97}"/>
    <cellStyle name="Note 7 3 2 2 3" xfId="35952" xr:uid="{8C7F21AF-C831-40B7-A3BC-96E34D6EAA44}"/>
    <cellStyle name="Note 7 3 2 2 3 2" xfId="35953" xr:uid="{5B3DFBEC-93B8-48A1-A186-1CE71336CBE4}"/>
    <cellStyle name="Note 7 3 2 2 4" xfId="35954" xr:uid="{8BC5E32C-5AC7-4781-B1E6-B583F34666CA}"/>
    <cellStyle name="Note 7 3 2 3" xfId="35955" xr:uid="{97E9BC93-B9F5-43FC-9829-9191B86B1D54}"/>
    <cellStyle name="Note 7 3 2 3 2" xfId="35956" xr:uid="{5AEDD6FA-F81E-4BB1-B2F5-04CC797B7E8F}"/>
    <cellStyle name="Note 7 3 2 4" xfId="35957" xr:uid="{234A63AF-51DE-4BC4-9F02-CE006191F1FA}"/>
    <cellStyle name="Note 7 3 2 4 2" xfId="35958" xr:uid="{F48B6290-3B59-4EEA-82C6-66FEA37C3B7E}"/>
    <cellStyle name="Note 7 3 2 5" xfId="35959" xr:uid="{96B717C8-E0F5-440E-A6C6-5A99E8178311}"/>
    <cellStyle name="Note 7 3 2 5 2" xfId="35960" xr:uid="{15AB314F-8E09-4E5D-B160-E4FCE253E120}"/>
    <cellStyle name="Note 7 3 2 6" xfId="35961" xr:uid="{A55DC572-F0B2-413B-BB04-9ABF4C558D73}"/>
    <cellStyle name="Note 7 3 3" xfId="35962" xr:uid="{3EC65FDA-93E4-48C0-BEBB-DA3FFFA037FF}"/>
    <cellStyle name="Note 7 3 3 2" xfId="35963" xr:uid="{30B711BB-2A87-40F1-AEDC-823432689BD7}"/>
    <cellStyle name="Note 7 3 3 2 2" xfId="35964" xr:uid="{00561186-0D14-4B5D-A370-C0DE7EFF0FF2}"/>
    <cellStyle name="Note 7 3 3 2 2 2" xfId="35965" xr:uid="{DAD080CE-3206-4C4B-8EAB-863EDCC0098B}"/>
    <cellStyle name="Note 7 3 3 2 3" xfId="35966" xr:uid="{DD49DE04-F226-4433-8A3B-5A1B12F276A3}"/>
    <cellStyle name="Note 7 3 3 2 3 2" xfId="35967" xr:uid="{79BFF2D4-041C-4A06-A4DF-E6CD68AB3F2F}"/>
    <cellStyle name="Note 7 3 3 2 4" xfId="35968" xr:uid="{60C954AC-44A0-4C40-854A-DBFBC29A02C1}"/>
    <cellStyle name="Note 7 3 3 3" xfId="35969" xr:uid="{8E6BC553-6380-48D3-B2C1-E1BF65F3F518}"/>
    <cellStyle name="Note 7 3 3 3 2" xfId="35970" xr:uid="{833B5485-3D10-48C6-B4FB-B38C98BAA3CC}"/>
    <cellStyle name="Note 7 3 3 4" xfId="35971" xr:uid="{826DA5A7-6193-4B33-89F4-6972B63BE16C}"/>
    <cellStyle name="Note 7 3 3 4 2" xfId="35972" xr:uid="{CAF13DFF-13BC-4B7A-95C6-5F0D411AD285}"/>
    <cellStyle name="Note 7 3 3 5" xfId="35973" xr:uid="{72856446-38AB-407E-ABCF-25E7880B3FA1}"/>
    <cellStyle name="Note 7 3 3 5 2" xfId="35974" xr:uid="{D4036179-C8C5-4D18-B7D5-7640BD1DB9E0}"/>
    <cellStyle name="Note 7 3 3 6" xfId="35975" xr:uid="{C3642AC7-9DC6-4282-87BA-323891AEF53B}"/>
    <cellStyle name="Note 7 3 4" xfId="35976" xr:uid="{AF96E380-2559-4FE4-BEB8-246D22B98419}"/>
    <cellStyle name="Note 7 3 4 2" xfId="35977" xr:uid="{6460311D-687B-43C3-8B12-700EC39A499A}"/>
    <cellStyle name="Note 7 3 4 2 2" xfId="35978" xr:uid="{383C55C6-ADB8-4CEE-9E21-28DD46BED94A}"/>
    <cellStyle name="Note 7 3 4 3" xfId="35979" xr:uid="{6BB218CB-A421-48E6-9754-384D4A7B1486}"/>
    <cellStyle name="Note 7 3 4 3 2" xfId="35980" xr:uid="{7CC71188-5398-4C66-9985-8AA1DA84A07F}"/>
    <cellStyle name="Note 7 3 4 4" xfId="35981" xr:uid="{5456FAAB-F30D-4631-A048-536FD0611F04}"/>
    <cellStyle name="Note 7 3 5" xfId="35982" xr:uid="{EE66F0D4-CC69-4319-99A6-ED643FB7092C}"/>
    <cellStyle name="Note 7 3 5 2" xfId="35983" xr:uid="{CC41A04B-D00A-4737-A638-1CE131E9424C}"/>
    <cellStyle name="Note 7 3 6" xfId="35984" xr:uid="{28295B85-1276-41AB-AB6E-2002E90DA023}"/>
    <cellStyle name="Note 7 3 6 2" xfId="35985" xr:uid="{29DB3DC4-3FF6-4E6A-B221-B8DA10A804FA}"/>
    <cellStyle name="Note 7 3 7" xfId="35986" xr:uid="{FB32985F-86FD-4B1C-8D72-D6A613398DE1}"/>
    <cellStyle name="Note 7 3 7 2" xfId="35987" xr:uid="{573E182C-2FD4-4388-95FB-92491D943AF6}"/>
    <cellStyle name="Note 7 3 8" xfId="35988" xr:uid="{8099A01E-573D-4A6E-B590-48B7C03350FD}"/>
    <cellStyle name="Note 7 4" xfId="35989" xr:uid="{ED270BE7-A414-4D59-9541-E77FE8997C7F}"/>
    <cellStyle name="Note 7 4 2" xfId="35990" xr:uid="{9CE80613-17C8-499F-AAE6-48C1C76DE641}"/>
    <cellStyle name="Note 7 4 2 2" xfId="35991" xr:uid="{CF6C30E3-DB3B-443C-A9CC-3B18AACE00E8}"/>
    <cellStyle name="Note 7 4 2 2 2" xfId="35992" xr:uid="{566DBC82-F750-4F11-9462-C27B3E36BDCD}"/>
    <cellStyle name="Note 7 4 2 2 2 2" xfId="35993" xr:uid="{A0A72298-D463-420F-8424-3F269B062E1C}"/>
    <cellStyle name="Note 7 4 2 2 3" xfId="35994" xr:uid="{BBC652EB-D9DE-4F2E-BAC3-5F1BC5D61D1A}"/>
    <cellStyle name="Note 7 4 2 2 3 2" xfId="35995" xr:uid="{518D4430-593B-43F9-BD5A-C84F26999F82}"/>
    <cellStyle name="Note 7 4 2 2 4" xfId="35996" xr:uid="{3F07F53F-B72C-440C-8A6A-995B6E4DDA8A}"/>
    <cellStyle name="Note 7 4 2 3" xfId="35997" xr:uid="{44A24A12-84A4-4BE6-B20A-0F44DC9E8899}"/>
    <cellStyle name="Note 7 4 2 3 2" xfId="35998" xr:uid="{3817F602-8582-451F-AD4F-2C7DBDEC2F34}"/>
    <cellStyle name="Note 7 4 2 4" xfId="35999" xr:uid="{DE4DD9A1-923F-443C-9FA1-906CD9EA87F8}"/>
    <cellStyle name="Note 7 4 2 4 2" xfId="36000" xr:uid="{05805E8F-2513-478C-AC33-2566424F804D}"/>
    <cellStyle name="Note 7 4 2 5" xfId="36001" xr:uid="{B8F202FC-2C45-40FB-BCA0-C776BA524628}"/>
    <cellStyle name="Note 7 4 2 5 2" xfId="36002" xr:uid="{0A7CEDD0-2F05-4668-86E8-E3AD2031A917}"/>
    <cellStyle name="Note 7 4 2 6" xfId="36003" xr:uid="{51D7E851-395A-44BE-A757-77EECFD3F22A}"/>
    <cellStyle name="Note 7 4 3" xfId="36004" xr:uid="{4525DF78-C746-4F05-AB36-50E8D10C322B}"/>
    <cellStyle name="Note 7 4 3 2" xfId="36005" xr:uid="{5FCF3B51-FB89-4D2B-9FF3-1C2E9F20DF1F}"/>
    <cellStyle name="Note 7 4 3 2 2" xfId="36006" xr:uid="{85A54734-FE15-4FFC-873F-539981AE9EA7}"/>
    <cellStyle name="Note 7 4 3 2 2 2" xfId="36007" xr:uid="{A8389791-0AA8-4B92-ACD7-D4389EF844AC}"/>
    <cellStyle name="Note 7 4 3 2 3" xfId="36008" xr:uid="{047A9E1F-B1B2-4C17-AC71-3F63FAD0E74D}"/>
    <cellStyle name="Note 7 4 3 2 3 2" xfId="36009" xr:uid="{448C9BE1-FD31-4D0B-A1DF-51F4A7271518}"/>
    <cellStyle name="Note 7 4 3 2 4" xfId="36010" xr:uid="{BB1433B6-8404-4CDA-8E54-64B922A4278A}"/>
    <cellStyle name="Note 7 4 3 3" xfId="36011" xr:uid="{F95C640C-BC7E-4F91-82F7-DD90D6945370}"/>
    <cellStyle name="Note 7 4 3 3 2" xfId="36012" xr:uid="{48BE3EFE-30B3-46B7-99A1-81A6A72B2AAC}"/>
    <cellStyle name="Note 7 4 3 4" xfId="36013" xr:uid="{B513E322-913D-4A5F-AF49-C8DCAE7CD7FB}"/>
    <cellStyle name="Note 7 4 3 4 2" xfId="36014" xr:uid="{29BF37CA-5862-439A-B6EC-E5AA524DA70E}"/>
    <cellStyle name="Note 7 4 3 5" xfId="36015" xr:uid="{03CAB5CE-774E-4CE9-963D-359ADF13AC5F}"/>
    <cellStyle name="Note 7 4 3 5 2" xfId="36016" xr:uid="{8D2A0E9B-CDCB-4ED8-B8BB-16930C513FE1}"/>
    <cellStyle name="Note 7 4 3 6" xfId="36017" xr:uid="{867564B7-E0F8-43BB-91C7-FF1F9998410C}"/>
    <cellStyle name="Note 7 4 4" xfId="36018" xr:uid="{A83A73E9-9C7F-42FA-BA1A-4292620A774D}"/>
    <cellStyle name="Note 7 4 4 2" xfId="36019" xr:uid="{14A7222C-E9B6-4E3C-8405-3A162DF9F973}"/>
    <cellStyle name="Note 7 4 4 2 2" xfId="36020" xr:uid="{86A2229A-7661-4438-874C-6B95549FDBD0}"/>
    <cellStyle name="Note 7 4 4 3" xfId="36021" xr:uid="{26B2366E-BA3C-4757-B9DB-95BE7849AD52}"/>
    <cellStyle name="Note 7 4 4 3 2" xfId="36022" xr:uid="{56FBC8EA-B234-45C5-8863-77AD7180E331}"/>
    <cellStyle name="Note 7 4 4 4" xfId="36023" xr:uid="{0FBD1070-935F-4766-B507-273437D8A93D}"/>
    <cellStyle name="Note 7 4 5" xfId="36024" xr:uid="{91A95A9C-3434-4F53-84E2-0615A6ABDE92}"/>
    <cellStyle name="Note 7 4 5 2" xfId="36025" xr:uid="{0F7E03AF-13A1-4316-ACAB-0845FDAC4414}"/>
    <cellStyle name="Note 7 4 6" xfId="36026" xr:uid="{AC262D66-101F-4487-BD26-C46320C8A28E}"/>
    <cellStyle name="Note 7 4 6 2" xfId="36027" xr:uid="{E8E95ECA-B44B-46EE-BB13-28A3CEF04825}"/>
    <cellStyle name="Note 7 4 7" xfId="36028" xr:uid="{39C5E78D-BDDE-4232-BC88-E746E08747F4}"/>
    <cellStyle name="Note 7 4 7 2" xfId="36029" xr:uid="{5EE6A318-6CEA-48EA-A389-7A7C2A92A44D}"/>
    <cellStyle name="Note 7 4 8" xfId="36030" xr:uid="{A87D006B-7386-428E-89C2-336B7ADC042E}"/>
    <cellStyle name="Note 7 5" xfId="36031" xr:uid="{6AA06C47-0AF8-4BC2-9BD4-DD544DAF6DE7}"/>
    <cellStyle name="Note 7 5 2" xfId="36032" xr:uid="{C3E77E45-9EA6-4139-AC1D-360BB3A0585C}"/>
    <cellStyle name="Note 7 5 2 2" xfId="36033" xr:uid="{2612EE67-B789-41EE-9C3A-E7E60C799D5A}"/>
    <cellStyle name="Note 7 5 2 2 2" xfId="36034" xr:uid="{3A2F0D89-C72B-4858-B44F-7EFF6EC1AD7D}"/>
    <cellStyle name="Note 7 5 2 3" xfId="36035" xr:uid="{1673AA84-FD09-4B4D-A261-3B2195597727}"/>
    <cellStyle name="Note 7 5 2 3 2" xfId="36036" xr:uid="{88042AEB-2B80-4A6E-88A2-108DCE9FBF58}"/>
    <cellStyle name="Note 7 5 2 4" xfId="36037" xr:uid="{D08B17A4-D0F4-4775-B76C-609557B2EEEE}"/>
    <cellStyle name="Note 7 5 3" xfId="36038" xr:uid="{CF78457F-1C1B-4465-827B-EA2DF3115ACB}"/>
    <cellStyle name="Note 7 5 3 2" xfId="36039" xr:uid="{5785DFFE-D33A-4862-B695-3DF76F9E0F87}"/>
    <cellStyle name="Note 7 5 4" xfId="36040" xr:uid="{4B21771C-6358-4779-AF8E-28289FC11DAE}"/>
    <cellStyle name="Note 7 5 4 2" xfId="36041" xr:uid="{C280A5CB-F819-4D00-8F84-B45DA3BC043E}"/>
    <cellStyle name="Note 7 5 5" xfId="36042" xr:uid="{BFF508DB-6D03-4431-91E4-0C3EFC66F8BF}"/>
    <cellStyle name="Note 7 5 5 2" xfId="36043" xr:uid="{F3F677DF-E32E-4303-B945-EAF6F627123D}"/>
    <cellStyle name="Note 7 5 6" xfId="36044" xr:uid="{27131C7D-DA82-442A-BE55-BF8FE49AC299}"/>
    <cellStyle name="Note 7 6" xfId="36045" xr:uid="{1BE3A48C-9885-4762-8F55-65F9B5138C6D}"/>
    <cellStyle name="Note 7 6 2" xfId="36046" xr:uid="{487E6132-D975-42B3-BE9F-F2CC5BFCDF17}"/>
    <cellStyle name="Note 7 6 2 2" xfId="36047" xr:uid="{1E5B08E5-C4D9-4E86-B410-B79E15913647}"/>
    <cellStyle name="Note 7 6 2 2 2" xfId="36048" xr:uid="{98C2B468-FC5F-484D-B5CE-E7C8A668B71F}"/>
    <cellStyle name="Note 7 6 2 3" xfId="36049" xr:uid="{82DEE935-1EE3-4E2A-BA97-DE63E533614D}"/>
    <cellStyle name="Note 7 6 2 3 2" xfId="36050" xr:uid="{341FE688-BF6B-490A-A042-5CCC2B6F1887}"/>
    <cellStyle name="Note 7 6 2 4" xfId="36051" xr:uid="{BE2C7DB0-222E-4F0E-871F-0271F412D894}"/>
    <cellStyle name="Note 7 6 3" xfId="36052" xr:uid="{ABDEBB19-FC09-4A08-B859-FF431C47950A}"/>
    <cellStyle name="Note 7 6 3 2" xfId="36053" xr:uid="{18B57347-E710-4A90-A825-1A043502D1B7}"/>
    <cellStyle name="Note 7 6 4" xfId="36054" xr:uid="{C2A79117-F4BF-4C0D-AB34-15B0B0294E9D}"/>
    <cellStyle name="Note 7 6 4 2" xfId="36055" xr:uid="{A78EEA66-94A7-4740-8DBE-8ECD22F2D613}"/>
    <cellStyle name="Note 7 6 5" xfId="36056" xr:uid="{089E873E-877C-4CF3-9A5E-62EDF77E6157}"/>
    <cellStyle name="Note 7 6 5 2" xfId="36057" xr:uid="{01D79164-1A29-4F2F-A604-444BF5C15ADB}"/>
    <cellStyle name="Note 7 6 6" xfId="36058" xr:uid="{6F7E9F60-F172-4B77-A333-E2877D9CEC6D}"/>
    <cellStyle name="Note 7 7" xfId="36059" xr:uid="{E5F90284-90C3-4924-ABAF-E3910F69AE78}"/>
    <cellStyle name="Note 7 7 2" xfId="36060" xr:uid="{B5D45DEC-7082-4DCA-ACBC-5FC1DCE247CB}"/>
    <cellStyle name="Note 7 7 2 2" xfId="36061" xr:uid="{47B6A5C6-88EA-47BE-A07D-436E1BC17E7B}"/>
    <cellStyle name="Note 7 7 3" xfId="36062" xr:uid="{837B6EB9-36CD-415E-8E49-96C42F222446}"/>
    <cellStyle name="Note 7 7 3 2" xfId="36063" xr:uid="{1DC30D0F-AB92-4DFE-A809-744C36F08721}"/>
    <cellStyle name="Note 7 7 4" xfId="36064" xr:uid="{055DB4D5-F27E-4EF1-9701-0AEFFBA8A1F3}"/>
    <cellStyle name="Note 7 8" xfId="36065" xr:uid="{5C9E8124-F202-4549-8CF4-55E0D5A87994}"/>
    <cellStyle name="Note 7 8 2" xfId="36066" xr:uid="{246BFB57-90F9-472C-83AE-9DE501173BFC}"/>
    <cellStyle name="Note 7 9" xfId="36067" xr:uid="{8E51F190-1499-4251-BE96-08619AE82E53}"/>
    <cellStyle name="Note 7 9 2" xfId="36068" xr:uid="{07949E0B-A6DC-48E0-A99A-C1D58DA27B4F}"/>
    <cellStyle name="Note 8" xfId="36069" xr:uid="{D383D08B-6271-4D10-9EA2-FF2DF1B49D97}"/>
    <cellStyle name="Note 8 2" xfId="36070" xr:uid="{F8AB3439-2B73-4634-83FC-2E0473E32E44}"/>
    <cellStyle name="Note 8 2 2" xfId="36071" xr:uid="{09E04057-F44F-4B10-8348-066235762E97}"/>
    <cellStyle name="Note 8 2 2 2" xfId="36072" xr:uid="{FB467849-5AC4-4DBA-B66F-3884A602E53E}"/>
    <cellStyle name="Note 8 2 2 2 2" xfId="36073" xr:uid="{0F99487B-1053-4DA2-8673-CD800CE4B10D}"/>
    <cellStyle name="Note 8 2 2 3" xfId="36074" xr:uid="{7E70D63E-74DF-463A-81C3-0657EA8EA0BF}"/>
    <cellStyle name="Note 8 2 2 3 2" xfId="36075" xr:uid="{C3544DB1-82F2-4C61-B293-434F2B5FC4A6}"/>
    <cellStyle name="Note 8 2 2 4" xfId="36076" xr:uid="{DEF93128-08EB-4C71-B87E-CE72D1B72F16}"/>
    <cellStyle name="Note 8 2 3" xfId="36077" xr:uid="{FBF825B2-721E-495D-820A-11D2064892A5}"/>
    <cellStyle name="Note 8 2 3 2" xfId="36078" xr:uid="{A6879B33-1444-4C0B-BD0D-1B992B0405A6}"/>
    <cellStyle name="Note 8 2 4" xfId="36079" xr:uid="{30F19017-C743-433F-B495-378AE9A56E55}"/>
    <cellStyle name="Note 8 2 4 2" xfId="36080" xr:uid="{4DD7EE32-4547-4476-8542-9DD2AEC35562}"/>
    <cellStyle name="Note 8 2 5" xfId="36081" xr:uid="{2051446E-9BA3-4F7F-A65B-11255967A6B0}"/>
    <cellStyle name="Note 8 2 5 2" xfId="36082" xr:uid="{57B06D67-9F25-4201-A98C-C8D60D705977}"/>
    <cellStyle name="Note 8 2 6" xfId="36083" xr:uid="{DE9C606B-8A21-479F-BD83-4036C4C9272D}"/>
    <cellStyle name="Note 8 3" xfId="36084" xr:uid="{1CE59CA5-F4FA-4656-888D-0BBBB54B854E}"/>
    <cellStyle name="Note 8 3 2" xfId="36085" xr:uid="{7F84C3F4-B679-440D-97A1-9EC91E25CC16}"/>
    <cellStyle name="Note 8 3 2 2" xfId="36086" xr:uid="{9AD8EC0E-284B-466C-9677-B952528EC1A2}"/>
    <cellStyle name="Note 8 3 2 2 2" xfId="36087" xr:uid="{5C2D4A2E-39A0-4198-B980-1ABD046F8BE1}"/>
    <cellStyle name="Note 8 3 2 3" xfId="36088" xr:uid="{4E8CF0CE-F993-4A1A-B9CD-08A7343AE310}"/>
    <cellStyle name="Note 8 3 2 3 2" xfId="36089" xr:uid="{39AFC316-1583-463A-98E9-8A1982085303}"/>
    <cellStyle name="Note 8 3 2 4" xfId="36090" xr:uid="{57EBFA85-DA78-462C-BE9D-F9F3CEF7B7CF}"/>
    <cellStyle name="Note 8 3 3" xfId="36091" xr:uid="{7E5DBA60-CED8-4F58-977D-44351BC689B4}"/>
    <cellStyle name="Note 8 3 3 2" xfId="36092" xr:uid="{A9E24AF5-6D4A-421A-8298-F419F1AB3CFD}"/>
    <cellStyle name="Note 8 3 4" xfId="36093" xr:uid="{B1D5D03A-F71C-4ECC-A0F0-C4E51F48551E}"/>
    <cellStyle name="Note 8 3 4 2" xfId="36094" xr:uid="{91BDAFB1-A553-4EDA-BEC1-1125159560BE}"/>
    <cellStyle name="Note 8 3 5" xfId="36095" xr:uid="{52B340E7-A847-491E-85C1-DF5B07DE7C3D}"/>
    <cellStyle name="Note 8 3 5 2" xfId="36096" xr:uid="{FCEB0901-7BAB-422D-9FC2-60D80CCD0FDC}"/>
    <cellStyle name="Note 8 3 6" xfId="36097" xr:uid="{CB6092B5-2A60-4BDA-B3D8-7671837C891D}"/>
    <cellStyle name="Note 8 4" xfId="36098" xr:uid="{412F14C4-29AA-4717-93BE-6318B15CC7E5}"/>
    <cellStyle name="Note 8 4 2" xfId="36099" xr:uid="{8A4AC0F9-E0E6-43DB-A995-C874620F675A}"/>
    <cellStyle name="Note 8 4 2 2" xfId="36100" xr:uid="{07ED4D87-760C-40EA-BA17-F4452DE090C3}"/>
    <cellStyle name="Note 8 4 3" xfId="36101" xr:uid="{886E4362-1A00-4BD9-84C0-E991A8B024AE}"/>
    <cellStyle name="Note 8 4 3 2" xfId="36102" xr:uid="{2EC1A0A4-23CA-4C82-A17B-CA9FB85D974E}"/>
    <cellStyle name="Note 8 4 4" xfId="36103" xr:uid="{4C5A5EB7-27FF-4BCD-947E-34E2AB09C9B3}"/>
    <cellStyle name="Note 8 5" xfId="36104" xr:uid="{C8B052EF-0724-46E7-BC6B-CECC71DAEBD2}"/>
    <cellStyle name="Note 8 5 2" xfId="36105" xr:uid="{1242978F-C986-4462-ADC1-4D9B6828D406}"/>
    <cellStyle name="Note 8 6" xfId="36106" xr:uid="{98E7C5BC-4B71-4633-891B-B9AAFD46805A}"/>
    <cellStyle name="Note 8 6 2" xfId="36107" xr:uid="{3DAEE41C-B477-43C1-887E-1E31CFCF13F0}"/>
    <cellStyle name="Note 8 7" xfId="36108" xr:uid="{F7341277-211C-4A7F-8F82-6E8EA9761C07}"/>
    <cellStyle name="Note 8 7 2" xfId="36109" xr:uid="{5E4DBE61-5091-4B47-99F0-5698CD4A867B}"/>
    <cellStyle name="Note 8 8" xfId="36110" xr:uid="{E6E924A3-911F-4BDE-A361-53D85A5C6BB1}"/>
    <cellStyle name="Note 9" xfId="36111" xr:uid="{34E5AAAB-59D9-4972-A20D-595D1C906183}"/>
    <cellStyle name="Note 9 2" xfId="36112" xr:uid="{99F1C101-E6B7-4E0E-A56A-3C0B0E58CF8F}"/>
    <cellStyle name="Note 9 2 2" xfId="36113" xr:uid="{F5335D65-D97B-4D87-AEFE-115BC018ED2C}"/>
    <cellStyle name="Note 9 2 2 2" xfId="36114" xr:uid="{E6110BC8-06F1-4601-9F8A-F8200DAF9594}"/>
    <cellStyle name="Note 9 2 2 2 2" xfId="36115" xr:uid="{8A267711-CC9B-454B-A0AE-BA245077F419}"/>
    <cellStyle name="Note 9 2 2 3" xfId="36116" xr:uid="{584B7E8E-C090-4037-B83E-EDCC48C06ED1}"/>
    <cellStyle name="Note 9 2 2 3 2" xfId="36117" xr:uid="{B318542D-2B1E-4C5A-8410-B9C5A3C4B902}"/>
    <cellStyle name="Note 9 2 2 4" xfId="36118" xr:uid="{1554E29B-C08B-413A-A7EF-92064F192A35}"/>
    <cellStyle name="Note 9 2 3" xfId="36119" xr:uid="{CBCB880C-4CF2-45E6-A0CE-1679065B6672}"/>
    <cellStyle name="Note 9 2 3 2" xfId="36120" xr:uid="{7CA6E041-3F37-4BF2-80C7-C0D0CEA9AAC3}"/>
    <cellStyle name="Note 9 2 4" xfId="36121" xr:uid="{4D107FBF-95AE-4167-9419-2719B148B228}"/>
    <cellStyle name="Note 9 2 4 2" xfId="36122" xr:uid="{A3E3E080-4CBE-4EF5-8D3B-0489B4F34F2A}"/>
    <cellStyle name="Note 9 2 5" xfId="36123" xr:uid="{BC0D666D-FA66-442B-B639-A67E2E5BED82}"/>
    <cellStyle name="Note 9 2 5 2" xfId="36124" xr:uid="{499D4001-C536-4700-80C5-0DA8356B98A1}"/>
    <cellStyle name="Note 9 2 6" xfId="36125" xr:uid="{498F8B1D-08DF-4F8C-A4D4-A956F73586C6}"/>
    <cellStyle name="Note 9 3" xfId="36126" xr:uid="{59949744-89DD-46ED-9475-C157D9484CF0}"/>
    <cellStyle name="Note 9 3 2" xfId="36127" xr:uid="{E0543614-8951-43FC-8BF9-0AC917EC0F37}"/>
    <cellStyle name="Note 9 3 2 2" xfId="36128" xr:uid="{9E8E6475-D6AC-4504-AC7F-1A43AD98493D}"/>
    <cellStyle name="Note 9 3 2 2 2" xfId="36129" xr:uid="{6521C837-E9CA-4F35-A7E1-E8F98B86AE35}"/>
    <cellStyle name="Note 9 3 2 3" xfId="36130" xr:uid="{32613DC9-BC45-4EEE-A8DD-CDE4ED126A36}"/>
    <cellStyle name="Note 9 3 2 3 2" xfId="36131" xr:uid="{D3A5D393-1338-4119-8F2A-47580C076E94}"/>
    <cellStyle name="Note 9 3 2 4" xfId="36132" xr:uid="{CF58144B-83B5-45C1-A03E-C4125E78D0AB}"/>
    <cellStyle name="Note 9 3 3" xfId="36133" xr:uid="{D757C15E-47EA-4C2D-9A93-C9F6D67FEB25}"/>
    <cellStyle name="Note 9 3 3 2" xfId="36134" xr:uid="{40387A1F-DDD3-46F3-9BA2-256A933A9225}"/>
    <cellStyle name="Note 9 3 4" xfId="36135" xr:uid="{48C5352B-60EB-4E05-8133-25D3B58232C3}"/>
    <cellStyle name="Note 9 3 4 2" xfId="36136" xr:uid="{D1A858B8-36B1-4A84-AC67-AC36E00E5BC8}"/>
    <cellStyle name="Note 9 3 5" xfId="36137" xr:uid="{48E9B22E-37A5-4F9F-8501-AA5737ADD325}"/>
    <cellStyle name="Note 9 3 5 2" xfId="36138" xr:uid="{A96F818D-31E3-4AC3-BD00-76D813A27BFB}"/>
    <cellStyle name="Note 9 3 6" xfId="36139" xr:uid="{B1139276-D06B-4978-AE7F-D3E814E08E37}"/>
    <cellStyle name="Note 9 4" xfId="36140" xr:uid="{DBE249B3-26FF-47F1-A426-2A74A01A9C9E}"/>
    <cellStyle name="Note 9 4 2" xfId="36141" xr:uid="{9758B784-D222-4C91-AD1A-ADD0C4E1DF4F}"/>
    <cellStyle name="Note 9 4 2 2" xfId="36142" xr:uid="{EBBA44A0-C519-4584-9433-DC235AE67C6C}"/>
    <cellStyle name="Note 9 4 3" xfId="36143" xr:uid="{C2D4FBD7-9073-4D1B-B306-0737F4FA1D5D}"/>
    <cellStyle name="Note 9 4 3 2" xfId="36144" xr:uid="{7871BD85-7CA1-45A1-BAEB-E8C518926AEA}"/>
    <cellStyle name="Note 9 4 4" xfId="36145" xr:uid="{E120AF45-5D53-47F3-937A-32E7CF6535F7}"/>
    <cellStyle name="Note 9 5" xfId="36146" xr:uid="{C56984DA-B1A2-4513-A613-F904E2F56F04}"/>
    <cellStyle name="Note 9 5 2" xfId="36147" xr:uid="{E4C579B1-B8B4-480D-A683-B882325A7A84}"/>
    <cellStyle name="Note 9 6" xfId="36148" xr:uid="{0E5253C0-060F-4655-8EE8-97820354528B}"/>
    <cellStyle name="Note 9 6 2" xfId="36149" xr:uid="{996B09A0-7AFF-4691-96ED-BE4CC6F63F63}"/>
    <cellStyle name="Note 9 7" xfId="36150" xr:uid="{78832C4A-10E2-41ED-AF85-E0B06EE6E3C8}"/>
    <cellStyle name="Note 9 7 2" xfId="36151" xr:uid="{A55F8541-D80C-4B88-A762-A0CA517F9C05}"/>
    <cellStyle name="Note 9 8" xfId="36152" xr:uid="{BFCA1897-1CBF-4786-9A63-643B9AEED050}"/>
    <cellStyle name="Numbers - size 10" xfId="36153" xr:uid="{418407D5-44D1-4EE5-8732-DB199FE27365}"/>
    <cellStyle name="Numbers - size 10 2" xfId="36154" xr:uid="{4362A5B0-CFF6-491D-BE6D-A5F78C24004E}"/>
    <cellStyle name="Numbers - size 10 3" xfId="36155" xr:uid="{6D0CF17F-6F0E-4F33-9929-59B6B611075D}"/>
    <cellStyle name="Numbers - size 10 3 2" xfId="36156" xr:uid="{909923C0-7249-42F5-A755-99927174E6DB}"/>
    <cellStyle name="Numbers - size 11" xfId="36157" xr:uid="{88D4C954-856E-47BA-BEC8-32E2FE46ADBD}"/>
    <cellStyle name="Numbers - size 11 2" xfId="36158" xr:uid="{F7E8AD30-3CB1-423D-BC2C-5FFDE6E58676}"/>
    <cellStyle name="Numbers - size 11 3" xfId="36159" xr:uid="{8CED4616-66FA-4B1C-A5DA-7EAA451B9995}"/>
    <cellStyle name="Numbers - size 11 3 2" xfId="36160" xr:uid="{F5CC0649-6C2B-4E3F-A5D5-F894CA903240}"/>
    <cellStyle name="Numbers - size 8" xfId="36161" xr:uid="{15047232-1A3F-429F-884E-D1AA48DB58D0}"/>
    <cellStyle name="Numbers - size 8 2" xfId="36162" xr:uid="{06D805E6-49AE-410C-A446-E1E0CF2F6D6F}"/>
    <cellStyle name="Numbers - size 8 3" xfId="36163" xr:uid="{BBAF2432-21C4-449E-B4B2-7620989AD205}"/>
    <cellStyle name="Numbers - size 8 3 2" xfId="36164" xr:uid="{E51C7129-E35A-4758-A5E0-60C5773864FC}"/>
    <cellStyle name="Numbers - size 9" xfId="36165" xr:uid="{229D0FC5-817C-4BE2-99B9-87551C54B84C}"/>
    <cellStyle name="Numbers - size 9 2" xfId="36166" xr:uid="{2DA4220D-DAC5-436B-8825-6CAAE49DE3EA}"/>
    <cellStyle name="Numbers - size 9 3" xfId="36167" xr:uid="{08927F26-48E7-4D2C-88C1-BC84ABB773AF}"/>
    <cellStyle name="Numbers - size 9 3 2" xfId="36168" xr:uid="{9F837316-F867-4717-AE96-236B282F60F8}"/>
    <cellStyle name="Output" xfId="36169" builtinId="21" customBuiltin="1"/>
    <cellStyle name="Output 2" xfId="36170" xr:uid="{A30E038D-31C6-42A8-9D71-E69C9E1B43D9}"/>
    <cellStyle name="Output 2 2" xfId="36171" xr:uid="{1319A9B7-84B8-42F9-A8EB-4FA9D797A945}"/>
    <cellStyle name="Output 2 2 2" xfId="36172" xr:uid="{A15445D3-03A3-423A-B22D-4BDBDB33C0BE}"/>
    <cellStyle name="Output 2 3" xfId="36173" xr:uid="{1E095389-AA2C-4F27-B7FA-1220CBE522CD}"/>
    <cellStyle name="Output 2 4" xfId="36174" xr:uid="{DCF4295B-E8C2-4C77-B07F-CBDB379CE8FD}"/>
    <cellStyle name="Output 2 4 2" xfId="36175" xr:uid="{FD9BED13-6896-44E1-9B35-01DC3EE57D28}"/>
    <cellStyle name="Output 2 5" xfId="36176" xr:uid="{7482EFDC-7479-4326-8AC5-66A8414B9B19}"/>
    <cellStyle name="Output 2 6" xfId="36177" xr:uid="{9CB9AAE9-724C-4405-AF05-125F1A6228F4}"/>
    <cellStyle name="Output 3" xfId="36178" xr:uid="{ACD57CFE-5595-4AEF-89B9-EFE60303F36F}"/>
    <cellStyle name="Output 3 2" xfId="36179" xr:uid="{5DF2C937-2D9C-4EBB-A30E-694C1832D6A6}"/>
    <cellStyle name="Output 3 3" xfId="36180" xr:uid="{62424D7C-5A8C-442F-8708-0C8425A575CF}"/>
    <cellStyle name="Output 4" xfId="36181" xr:uid="{7C21141E-E798-4289-B820-4467F7CF089D}"/>
    <cellStyle name="Output 5" xfId="36182" xr:uid="{D2E88EFA-7A20-4A20-A08A-7C1F0455E534}"/>
    <cellStyle name="Page Headings" xfId="36183" xr:uid="{18571C77-0B01-4EE5-AEC6-FC0E63376F38}"/>
    <cellStyle name="Page Headings 2" xfId="36184" xr:uid="{E5035773-BA53-4CD5-9742-A85D6666BCC8}"/>
    <cellStyle name="Page Headings 3" xfId="36185" xr:uid="{A5EA7177-E190-4CE5-9668-E005CB1B4A37}"/>
    <cellStyle name="Page Headings 3 2" xfId="36186" xr:uid="{C324E827-35A0-4B4D-9BCE-A53DE76D0460}"/>
    <cellStyle name="Percent" xfId="36187" builtinId="5"/>
    <cellStyle name="Percent - size 10 - 1 place" xfId="36188" xr:uid="{ECBB437E-A000-458B-904A-B2404AB1F7F4}"/>
    <cellStyle name="Percent - size 10 - 1 place 2" xfId="36189" xr:uid="{6B960289-BF97-49DF-A193-F3BFC2FCD0A6}"/>
    <cellStyle name="Percent - size 10 - 1 place 3" xfId="36190" xr:uid="{5A5E0387-B697-489D-B2E5-C5B0A687F27B}"/>
    <cellStyle name="Percent - size 10 - 1 place 3 2" xfId="36191" xr:uid="{97730066-1D6B-4241-81FA-C564F5A4AB00}"/>
    <cellStyle name="Percent - size 10 - 2 places" xfId="36192" xr:uid="{8701C255-2916-44AC-837B-418E9AC9D30A}"/>
    <cellStyle name="Percent - size 10 - 2 places 2" xfId="36193" xr:uid="{B1AE3FD6-0172-4CC0-9119-B68AA8E2E3D4}"/>
    <cellStyle name="Percent - size 10 - 2 places 3" xfId="36194" xr:uid="{3BC57CE6-07FD-461B-8233-0215419C7D5B}"/>
    <cellStyle name="Percent - size 10 - 2 places 3 2" xfId="36195" xr:uid="{11751B03-48CE-4CE5-8263-FABC8620EF25}"/>
    <cellStyle name="Percent - size 11 - 1 place" xfId="36196" xr:uid="{E529BA0D-BBF4-46AF-97DB-EC2976F77509}"/>
    <cellStyle name="Percent - size 11 - 1 place 2" xfId="36197" xr:uid="{ED08B99E-429F-4A7C-8AB4-D99E345F3F83}"/>
    <cellStyle name="Percent - size 11 - 1 place 2 2" xfId="36198" xr:uid="{742CC956-9A7F-4E20-8DF9-C2DF58D6A093}"/>
    <cellStyle name="Percent - size 11 - 1 place 3" xfId="36199" xr:uid="{F608F343-FDF9-4758-B60F-225DDDE3824F}"/>
    <cellStyle name="Percent - size 11 - 1 place 4" xfId="36200" xr:uid="{D13DBAE9-2CA0-4C08-92AA-4D8D32BBFC28}"/>
    <cellStyle name="Percent - size 11 - 1 place 4 2" xfId="36201" xr:uid="{A4472598-F34C-4399-BEBD-2C18BD2DB558}"/>
    <cellStyle name="Percent - size 11 - 2 places" xfId="36202" xr:uid="{D5F2BDFF-CC2F-4ADC-9D73-B4C93111C6DF}"/>
    <cellStyle name="Percent - size 11 - 2 places 2" xfId="36203" xr:uid="{C331DA96-CA01-419A-AD97-5E674863DC42}"/>
    <cellStyle name="Percent - size 11 - 2 places 3" xfId="36204" xr:uid="{980C0714-318A-4708-BF37-BB789388749B}"/>
    <cellStyle name="Percent - size 11 - 2 places 3 2" xfId="36205" xr:uid="{59AB2E3D-86BE-4854-9710-32B2104D8630}"/>
    <cellStyle name="Percent - size 8 - 1 place" xfId="36206" xr:uid="{A0A52425-816B-4ABE-9836-626E805C7A02}"/>
    <cellStyle name="Percent - size 8 - 1 place 2" xfId="36207" xr:uid="{6F255EB7-A2A6-490D-BC19-189FEF43AC21}"/>
    <cellStyle name="Percent - size 8 - 1 place 3" xfId="36208" xr:uid="{FF1E799A-CCE1-4147-AE1D-5C3559839BB9}"/>
    <cellStyle name="Percent - size 8 - 1 place 3 2" xfId="36209" xr:uid="{FCE0CC7B-6948-4B79-96C6-D184EF065061}"/>
    <cellStyle name="Percent - size 8 - 2 places" xfId="36210" xr:uid="{460AD3B3-1E55-4ADA-9C3E-2A3CA2FB1010}"/>
    <cellStyle name="Percent - size 8 - 2 places 2" xfId="36211" xr:uid="{48A6E0F6-3079-4342-A28F-5AC6F01B12D3}"/>
    <cellStyle name="Percent - size 8 - 2 places 3" xfId="36212" xr:uid="{6E33C9E2-66E2-46F8-95DD-E5D99449F500}"/>
    <cellStyle name="Percent - size 8 - 2 places 3 2" xfId="36213" xr:uid="{F1CF699E-EF35-4DF8-8DBD-1C6C50557152}"/>
    <cellStyle name="Percent - size 9 - 1 place" xfId="36214" xr:uid="{7EF8E138-60B8-4138-998E-01ED35172F13}"/>
    <cellStyle name="Percent - size 9 - 1 place 2" xfId="36215" xr:uid="{561E2818-07CA-41EC-95D7-3EE978A99713}"/>
    <cellStyle name="Percent - size 9 - 1 place 3" xfId="36216" xr:uid="{468C28C7-680D-432C-8717-73786E36AD63}"/>
    <cellStyle name="Percent - size 9 - 1 place 3 2" xfId="36217" xr:uid="{4D6AD2DC-6D1D-4757-8975-4FE1132AE8B9}"/>
    <cellStyle name="Percent - size 9 - 2 places" xfId="36218" xr:uid="{5DAD17EC-D493-441C-9DF5-57B8F4AF7E22}"/>
    <cellStyle name="Percent - size 9 - 2 places 2" xfId="36219" xr:uid="{B6971DD3-C11D-4D2C-8FB7-CF9BDC9DA13F}"/>
    <cellStyle name="Percent - size 9 - 2 places 3" xfId="36220" xr:uid="{7127302A-0BE4-4B3B-86BF-A641545820F5}"/>
    <cellStyle name="Percent - size 9 - 2 places 3 2" xfId="36221" xr:uid="{38A25F77-F1A5-4224-98C1-ECCD23F12591}"/>
    <cellStyle name="Percent 10" xfId="36222" xr:uid="{5A540365-8C30-4717-ACC7-DF0D3BA76445}"/>
    <cellStyle name="Percent 10 2" xfId="36223" xr:uid="{0A14634C-1F2A-4C60-B7E3-594139081F6A}"/>
    <cellStyle name="Percent 10 2 2" xfId="36224" xr:uid="{CF843654-78E6-448D-BEE0-F4F92914D4DE}"/>
    <cellStyle name="Percent 10 2 2 2" xfId="36225" xr:uid="{AAF46490-DE76-405A-A667-9EE0B1FBF9F1}"/>
    <cellStyle name="Percent 10 2 2 3" xfId="36226" xr:uid="{17165AE1-D68E-42D7-92DC-0916FFF90E64}"/>
    <cellStyle name="Percent 10 2 3" xfId="36227" xr:uid="{60F4FA4B-7A69-46D5-8719-75A165639673}"/>
    <cellStyle name="Percent 10 2 3 2" xfId="36228" xr:uid="{F2CB1D7A-AF30-4FFD-A3A6-543EBD815850}"/>
    <cellStyle name="Percent 10 2 4" xfId="36229" xr:uid="{C6B22B89-B4D1-433D-97F4-B278A6B31982}"/>
    <cellStyle name="Percent 10 2 4 2" xfId="36230" xr:uid="{FDB4DA3B-452C-4C98-9430-A79B112DFCEF}"/>
    <cellStyle name="Percent 10 2 5" xfId="36231" xr:uid="{E7254623-F7E4-474C-99AD-0C4D40C9A0AF}"/>
    <cellStyle name="Percent 10 3" xfId="36232" xr:uid="{814A94F0-37DF-43C2-990A-8F71409FA5FB}"/>
    <cellStyle name="Percent 10 3 2" xfId="36233" xr:uid="{403B9D33-CA8F-46C7-89E1-D51FEF143884}"/>
    <cellStyle name="Percent 10 3 2 2" xfId="36234" xr:uid="{8D6F314A-27AE-4B04-9604-022B5FCD9F5C}"/>
    <cellStyle name="Percent 10 3 2 3" xfId="36235" xr:uid="{8DC28D7F-92FB-4578-B85D-ED4CD30277C2}"/>
    <cellStyle name="Percent 10 3 3" xfId="36236" xr:uid="{6A72FA1A-DF79-4A1A-8E36-2E3FBF764E5A}"/>
    <cellStyle name="Percent 10 3 4" xfId="36237" xr:uid="{F0A20C4C-4564-4418-BDBF-07E1CA7A78C5}"/>
    <cellStyle name="Percent 10 4" xfId="36238" xr:uid="{F5F83766-463F-4720-A361-14A284CB5BE3}"/>
    <cellStyle name="Percent 10 4 2" xfId="36239" xr:uid="{A75FD308-2928-4505-8514-4A9D9AEBB6BD}"/>
    <cellStyle name="Percent 10 4 3" xfId="36240" xr:uid="{80D1AAB3-6210-43C8-94C0-2E493D9BD611}"/>
    <cellStyle name="Percent 10 5" xfId="36241" xr:uid="{8E9DD0D3-CF43-45A3-9EDC-196946A36777}"/>
    <cellStyle name="Percent 10 5 2" xfId="36242" xr:uid="{F5018813-85E4-497D-A73B-220BF6044D8E}"/>
    <cellStyle name="Percent 10 6" xfId="36243" xr:uid="{069E3525-43C3-4B47-A03A-5C1237C29F41}"/>
    <cellStyle name="Percent 10 6 2" xfId="36244" xr:uid="{DE957A5B-0869-4737-9502-4626530F37ED}"/>
    <cellStyle name="Percent 10 6 3" xfId="36245" xr:uid="{D53FE347-3540-4B41-A3E8-6949C550EEB2}"/>
    <cellStyle name="Percent 10 7" xfId="36246" xr:uid="{B584EDED-A619-476E-AD25-72F2CBECF55C}"/>
    <cellStyle name="Percent 10 8" xfId="36247" xr:uid="{9AD51074-36A1-4CC2-9DF3-39E2109548C8}"/>
    <cellStyle name="Percent 11" xfId="36248" xr:uid="{FA2DBEDD-73A5-4C4F-B773-4FE83FE2D6F4}"/>
    <cellStyle name="Percent 11 2" xfId="36249" xr:uid="{57B83D0D-F2D7-49B4-89C4-1E1125631426}"/>
    <cellStyle name="Percent 11 2 2" xfId="36250" xr:uid="{49532779-9948-40FD-8F7A-2F737CD39321}"/>
    <cellStyle name="Percent 11 2 2 2" xfId="36251" xr:uid="{107C7B93-EB61-4AD9-BF4D-EF5839FD61D8}"/>
    <cellStyle name="Percent 11 2 2 3" xfId="36252" xr:uid="{C12DBA40-46E2-439F-87B0-0805C346C546}"/>
    <cellStyle name="Percent 11 2 3" xfId="36253" xr:uid="{8FFA41EF-2093-4027-8332-5EEF4A9E6FEF}"/>
    <cellStyle name="Percent 11 2 4" xfId="36254" xr:uid="{54DDB274-101F-45BB-AE43-DC5EDCE2D9DC}"/>
    <cellStyle name="Percent 11 3" xfId="36255" xr:uid="{B0E476E7-D089-416C-BADA-AF2BF76CBCAB}"/>
    <cellStyle name="Percent 11 3 2" xfId="36256" xr:uid="{47E16C21-A474-4394-A6A5-F3FD32E615FA}"/>
    <cellStyle name="Percent 11 3 2 2" xfId="36257" xr:uid="{EECE9121-DED3-478D-837A-0CC08F495800}"/>
    <cellStyle name="Percent 11 3 2 3" xfId="36258" xr:uid="{02713F47-DB25-4795-8C88-0D0F197A9D95}"/>
    <cellStyle name="Percent 11 3 3" xfId="36259" xr:uid="{C6DA4F39-D6C6-48C8-AA8C-3A44930A6A0D}"/>
    <cellStyle name="Percent 11 3 4" xfId="36260" xr:uid="{8EEEE0EF-BCEA-43A2-BE2E-3E80CD0F84FA}"/>
    <cellStyle name="Percent 11 4" xfId="36261" xr:uid="{C41BF4C6-AA4E-4B4C-909B-01D604C01B5B}"/>
    <cellStyle name="Percent 11 4 2" xfId="36262" xr:uid="{5C3E5853-2959-4CDA-A508-EF17DC57D36C}"/>
    <cellStyle name="Percent 11 4 3" xfId="36263" xr:uid="{3752094A-C65F-453C-8B11-4A6E37CB9940}"/>
    <cellStyle name="Percent 11 5" xfId="36264" xr:uid="{CF10495B-B050-4F4F-ABE7-B22A46FC549F}"/>
    <cellStyle name="Percent 11 5 2" xfId="36265" xr:uid="{26C08F70-E4C0-488B-BCD6-98767566EDAD}"/>
    <cellStyle name="Percent 11 6" xfId="36266" xr:uid="{1261B775-3F6A-4C1C-BA99-CDA52B86927C}"/>
    <cellStyle name="Percent 11 6 2" xfId="36267" xr:uid="{AD8432E8-923E-4111-8018-0BA71E58F087}"/>
    <cellStyle name="Percent 11 7" xfId="36268" xr:uid="{CFCA2EE4-4E4B-41FF-A473-3DDAFC86C932}"/>
    <cellStyle name="Percent 12" xfId="36269" xr:uid="{FA1A1004-42AB-43C8-8C3F-937D8328D559}"/>
    <cellStyle name="Percent 12 2" xfId="36270" xr:uid="{0B45BDA5-C473-4023-AFF5-AF0AC532ECFD}"/>
    <cellStyle name="Percent 12 2 2" xfId="36271" xr:uid="{3FFEFBC1-37C8-4479-BBEB-0D3CE3076D6D}"/>
    <cellStyle name="Percent 12 2 2 2" xfId="36272" xr:uid="{C5AD1493-F4A5-4667-8597-A831B444A7BF}"/>
    <cellStyle name="Percent 12 2 2 3" xfId="36273" xr:uid="{69E40EC3-4BCF-4E78-A426-AB9F1277BB7F}"/>
    <cellStyle name="Percent 12 2 3" xfId="36274" xr:uid="{4894798A-E6B6-423B-AEA3-4B2CECB94519}"/>
    <cellStyle name="Percent 12 2 4" xfId="36275" xr:uid="{D5208913-11E7-4870-BE0D-60B99B5EE31D}"/>
    <cellStyle name="Percent 12 3" xfId="36276" xr:uid="{358100F4-FC3B-41DC-B941-521FF7C8B643}"/>
    <cellStyle name="Percent 12 3 2" xfId="36277" xr:uid="{5D52975B-008C-41A2-8CB5-800CF65DFC5E}"/>
    <cellStyle name="Percent 12 3 2 2" xfId="36278" xr:uid="{A8B90421-5C5D-4735-92D3-1BBA111A4481}"/>
    <cellStyle name="Percent 12 3 2 3" xfId="36279" xr:uid="{9B3D432C-C16B-4689-8BF6-C3C625F53AE7}"/>
    <cellStyle name="Percent 12 3 3" xfId="36280" xr:uid="{D4031825-9B70-45EE-812F-645FB1783D29}"/>
    <cellStyle name="Percent 12 3 4" xfId="36281" xr:uid="{DECFE42E-F7A5-4B3E-8F35-49A25ED23E05}"/>
    <cellStyle name="Percent 12 4" xfId="36282" xr:uid="{C01E3325-8C63-4416-A999-B3620BB4BF84}"/>
    <cellStyle name="Percent 12 4 2" xfId="36283" xr:uid="{EC2359D7-36D1-4E37-A6D1-90DD9B48B837}"/>
    <cellStyle name="Percent 12 4 3" xfId="36284" xr:uid="{AA95F407-05F1-495B-8CFA-6FD3F0A599BE}"/>
    <cellStyle name="Percent 12 5" xfId="36285" xr:uid="{C46EE2FD-4B6D-4F68-AA4F-159A61BEB4FE}"/>
    <cellStyle name="Percent 12 5 2" xfId="36286" xr:uid="{20A4115B-B6C4-49FA-B1D2-5AF5FDA5A685}"/>
    <cellStyle name="Percent 12 6" xfId="36287" xr:uid="{DDBA3B93-BF59-43EC-BA10-F3ECEE0BCC1E}"/>
    <cellStyle name="Percent 12 6 2" xfId="36288" xr:uid="{9817AE01-2423-4F4E-B9F2-4BFBD1BB9439}"/>
    <cellStyle name="Percent 12 7" xfId="36289" xr:uid="{F01CD8AA-4000-48AE-8E3A-F029EC7234A8}"/>
    <cellStyle name="Percent 13" xfId="36290" xr:uid="{918C7642-8A94-44CB-B969-C8DD4D7144FC}"/>
    <cellStyle name="Percent 13 2" xfId="36291" xr:uid="{734513A6-065F-48D7-8C9D-3E7362690C1D}"/>
    <cellStyle name="Percent 13 2 2" xfId="36292" xr:uid="{17997D63-82FF-48C7-BADD-A5469E538BA2}"/>
    <cellStyle name="Percent 13 2 2 2" xfId="36293" xr:uid="{ABF4C390-CCFB-40A7-8EC3-DE1942C1C242}"/>
    <cellStyle name="Percent 13 2 2 3" xfId="36294" xr:uid="{E273537E-B2AC-484E-8054-9701B708BBAA}"/>
    <cellStyle name="Percent 13 2 3" xfId="36295" xr:uid="{EEBDC7E3-0C9A-475C-B429-1E6872EA74C9}"/>
    <cellStyle name="Percent 13 2 4" xfId="36296" xr:uid="{BF6138C0-ED71-458A-8FBA-D90690599A9B}"/>
    <cellStyle name="Percent 13 3" xfId="36297" xr:uid="{0AC14266-DC8C-4128-8A78-22395E4C7B9B}"/>
    <cellStyle name="Percent 13 3 2" xfId="36298" xr:uid="{D0CC1B6D-6FE3-42E0-B0FA-C145232F5F79}"/>
    <cellStyle name="Percent 13 3 2 2" xfId="36299" xr:uid="{4248C06B-778D-4717-839B-BC90B2313680}"/>
    <cellStyle name="Percent 13 3 2 3" xfId="36300" xr:uid="{3C7B1290-0DAA-4254-94BA-35F1D42C1FEF}"/>
    <cellStyle name="Percent 13 3 3" xfId="36301" xr:uid="{A724259B-8789-43E6-8A0D-E8D46B552116}"/>
    <cellStyle name="Percent 13 3 4" xfId="36302" xr:uid="{E51DC5F8-C1AD-4833-8D43-BCA439BE0E81}"/>
    <cellStyle name="Percent 13 4" xfId="36303" xr:uid="{1A814C24-B753-405D-8EA6-D7C35307E657}"/>
    <cellStyle name="Percent 13 4 2" xfId="36304" xr:uid="{88B936D1-49BD-4A66-891A-99BBB73FF084}"/>
    <cellStyle name="Percent 13 4 3" xfId="36305" xr:uid="{AAC57AF0-6D06-4D1D-B34A-65A0FD5551AD}"/>
    <cellStyle name="Percent 13 5" xfId="36306" xr:uid="{6D987682-0CB8-47E3-B736-18BD173626B5}"/>
    <cellStyle name="Percent 13 5 2" xfId="36307" xr:uid="{05A20A9A-7AA8-456C-A9A9-A5E14FFE1306}"/>
    <cellStyle name="Percent 13 6" xfId="36308" xr:uid="{8BB4E4EF-2FBB-4BEF-98A4-84D8A49DF23F}"/>
    <cellStyle name="Percent 13 6 2" xfId="36309" xr:uid="{1A135F37-80A2-455F-AF25-AC330679E4A6}"/>
    <cellStyle name="Percent 13 7" xfId="36310" xr:uid="{037AB25D-C390-4CAF-8B77-FA06D73A48ED}"/>
    <cellStyle name="Percent 14" xfId="36311" xr:uid="{BE99234C-3801-4902-904E-725A7F277D38}"/>
    <cellStyle name="Percent 14 2" xfId="36312" xr:uid="{CBA44D69-BA28-4154-B14B-17A8BC1CFD6A}"/>
    <cellStyle name="Percent 14 2 2" xfId="36313" xr:uid="{15E785C2-F399-4325-B205-B3DAFE66658E}"/>
    <cellStyle name="Percent 14 2 3" xfId="36314" xr:uid="{8DD6969A-CE3B-4247-B98C-4D5046D0D2A0}"/>
    <cellStyle name="Percent 14 3" xfId="36315" xr:uid="{32F1C685-D77E-447D-8016-121D6677E2FF}"/>
    <cellStyle name="Percent 14 3 2" xfId="36316" xr:uid="{88A2BA5E-28DE-4606-A385-30B3DB491762}"/>
    <cellStyle name="Percent 14 4" xfId="36317" xr:uid="{817E5C55-A461-4D8C-AEEF-DC309537D5CF}"/>
    <cellStyle name="Percent 14 4 2" xfId="36318" xr:uid="{157E15C2-9C55-4EC0-B6E3-7A6D48E64251}"/>
    <cellStyle name="Percent 14 5" xfId="36319" xr:uid="{E3C73D63-02F7-4AA5-AC04-184B232C7ADD}"/>
    <cellStyle name="Percent 15" xfId="36320" xr:uid="{CCEBFB8A-1F4C-41AE-A60A-DE1D74CECA9A}"/>
    <cellStyle name="Percent 15 2" xfId="36321" xr:uid="{843AEBC5-3F27-44A3-BBB1-FDB9D1446CA6}"/>
    <cellStyle name="Percent 15 2 2" xfId="36322" xr:uid="{9072AF78-FD1A-4D92-9675-EB166395ED5E}"/>
    <cellStyle name="Percent 15 2 3" xfId="36323" xr:uid="{28377DEF-CB27-434E-B0F0-7213DCE23696}"/>
    <cellStyle name="Percent 15 3" xfId="36324" xr:uid="{ECF1BA18-5543-4D97-A213-BEFAB25FCD37}"/>
    <cellStyle name="Percent 15 3 2" xfId="36325" xr:uid="{72AF9AD1-FBBD-47B5-9CA5-26A88D9B4DEB}"/>
    <cellStyle name="Percent 15 4" xfId="36326" xr:uid="{1802040D-5E24-4EA6-B1C7-52BA07CCA5D4}"/>
    <cellStyle name="Percent 15 4 2" xfId="36327" xr:uid="{F96AF35B-412D-44A1-B51F-4772F33DBC8F}"/>
    <cellStyle name="Percent 15 5" xfId="36328" xr:uid="{E3778977-8932-4148-B37C-2E521375F9B1}"/>
    <cellStyle name="Percent 16" xfId="36329" xr:uid="{2BD98708-6324-41ED-97B1-98763314D61D}"/>
    <cellStyle name="Percent 16 2" xfId="36330" xr:uid="{0BFD8E74-EF1D-4F20-B2F9-5E134C2A84BB}"/>
    <cellStyle name="Percent 16 2 2" xfId="36331" xr:uid="{FBB32704-8838-46E0-85D8-961C38D528B8}"/>
    <cellStyle name="Percent 16 2 3" xfId="36332" xr:uid="{D312C08F-B0DC-4C3D-8D48-6A8FD75D7727}"/>
    <cellStyle name="Percent 16 3" xfId="36333" xr:uid="{DD7AA6F6-5645-464E-A9A2-8AB372790292}"/>
    <cellStyle name="Percent 16 3 2" xfId="36334" xr:uid="{5EA79F5E-57F9-42C2-8364-FD24BB8D5A14}"/>
    <cellStyle name="Percent 16 4" xfId="36335" xr:uid="{5B60821E-80C2-463F-BB82-4C405F49C3E3}"/>
    <cellStyle name="Percent 16 4 2" xfId="36336" xr:uid="{100878D8-8077-40BB-B146-41DDFBBE0DE2}"/>
    <cellStyle name="Percent 16 5" xfId="36337" xr:uid="{4C3DF177-8BA2-4B33-98C7-4955EA9B3BEE}"/>
    <cellStyle name="Percent 17" xfId="36338" xr:uid="{390AD864-C661-4D90-A4EA-827CE3A94FDD}"/>
    <cellStyle name="Percent 17 2" xfId="36339" xr:uid="{4752B65D-E9D2-4AB1-A973-E70630357B6D}"/>
    <cellStyle name="Percent 17 2 2" xfId="36340" xr:uid="{E3EFDC75-40BB-449F-A1D2-1827E6205396}"/>
    <cellStyle name="Percent 17 2 3" xfId="36341" xr:uid="{AE76E377-3384-4A9E-9C41-38427B362030}"/>
    <cellStyle name="Percent 17 3" xfId="36342" xr:uid="{51459C3A-67D1-4D2D-9ACD-AB810C5ED6D3}"/>
    <cellStyle name="Percent 17 3 2" xfId="36343" xr:uid="{59B39F8E-CB7C-4FFA-A5DD-FB741F4666FA}"/>
    <cellStyle name="Percent 17 4" xfId="36344" xr:uid="{2FB608F2-AF3C-4476-9625-DF412208EB9C}"/>
    <cellStyle name="Percent 17 4 2" xfId="36345" xr:uid="{CA62EF1D-C6D3-48C4-8F26-0FEC4783EDE3}"/>
    <cellStyle name="Percent 17 5" xfId="36346" xr:uid="{14515D2F-175C-4E76-ADEB-04AFE7271ACE}"/>
    <cellStyle name="Percent 18" xfId="36347" xr:uid="{00D8B633-2E47-45B2-AC04-092CBD28DD1F}"/>
    <cellStyle name="Percent 18 2" xfId="36348" xr:uid="{23559C7E-95F0-46FA-8E73-21D055009925}"/>
    <cellStyle name="Percent 18 2 2" xfId="36349" xr:uid="{5CE1B33E-836A-4A63-8D5C-4ACB387361AF}"/>
    <cellStyle name="Percent 18 2 3" xfId="36350" xr:uid="{C99C8C32-99CE-4DB0-913D-83907CC91926}"/>
    <cellStyle name="Percent 18 3" xfId="36351" xr:uid="{2B44C326-63DD-4CF5-A39C-E8EB62D5EF9D}"/>
    <cellStyle name="Percent 18 3 2" xfId="36352" xr:uid="{459672EE-14CF-473A-B090-F6F97CCF785F}"/>
    <cellStyle name="Percent 18 4" xfId="36353" xr:uid="{FF9D2BBF-B96C-43E5-9B65-3120662CBFFB}"/>
    <cellStyle name="Percent 18 4 2" xfId="36354" xr:uid="{1455BE75-33E0-4D10-B6B6-CBDD91525614}"/>
    <cellStyle name="Percent 18 5" xfId="36355" xr:uid="{9297307A-4EF2-4883-9C0F-C088A95D7B42}"/>
    <cellStyle name="Percent 19" xfId="36356" xr:uid="{6374D97D-9F0D-43B0-9400-8D6FEAFA7581}"/>
    <cellStyle name="Percent 19 2" xfId="36357" xr:uid="{81961CE8-63BC-4F41-A093-BB131C2C2193}"/>
    <cellStyle name="Percent 19 2 2" xfId="36358" xr:uid="{DA6071C9-82E0-4816-824A-E7A940BAA73B}"/>
    <cellStyle name="Percent 19 2 3" xfId="36359" xr:uid="{83E5839F-FB15-4E0A-BD2F-C6B177AD27F2}"/>
    <cellStyle name="Percent 19 3" xfId="36360" xr:uid="{71284612-4CCF-495B-9D7A-AF6A44BFF0D0}"/>
    <cellStyle name="Percent 19 3 2" xfId="36361" xr:uid="{6D74A767-50A2-4C10-B155-A6754783C0DA}"/>
    <cellStyle name="Percent 19 4" xfId="36362" xr:uid="{9D28BAC8-6892-4AE1-8E7D-969F062BEAC6}"/>
    <cellStyle name="Percent 19 4 2" xfId="36363" xr:uid="{F723E053-5A0D-497C-A6C3-C859DE753369}"/>
    <cellStyle name="Percent 19 5" xfId="36364" xr:uid="{238A06D0-A94C-4AD7-A309-86D4B5B17431}"/>
    <cellStyle name="Percent 2" xfId="36365" xr:uid="{6B4C4CA8-6248-4C04-BFEE-54CFECF661D0}"/>
    <cellStyle name="Percent 2 10" xfId="36366" xr:uid="{29FD58F3-2B85-4C1D-8648-76EA530F235B}"/>
    <cellStyle name="Percent 2 10 2" xfId="36367" xr:uid="{5C8CD94D-E781-4FD9-A701-AB9B1C82A572}"/>
    <cellStyle name="Percent 2 10 2 2" xfId="36368" xr:uid="{D773E8B6-F862-44C4-A95A-C318A5D6E851}"/>
    <cellStyle name="Percent 2 10 2 3" xfId="36369" xr:uid="{10E40DEE-6F1B-4A7E-93E4-5FF8D241B5AF}"/>
    <cellStyle name="Percent 2 10 3" xfId="36370" xr:uid="{4CAAF7AE-F933-42B1-A972-A197C940F8C5}"/>
    <cellStyle name="Percent 2 10 4" xfId="36371" xr:uid="{BFE70936-91FD-42F5-9BD1-539824D6645B}"/>
    <cellStyle name="Percent 2 11" xfId="36372" xr:uid="{BCEC73EB-B60E-4EA1-8A13-26323745ED5D}"/>
    <cellStyle name="Percent 2 11 2" xfId="36373" xr:uid="{B4CC6BF5-9FB7-480B-A88E-93E30EF310AE}"/>
    <cellStyle name="Percent 2 11 2 2" xfId="36374" xr:uid="{28A9E4F5-0BC9-41F2-847F-C595F58AC486}"/>
    <cellStyle name="Percent 2 11 2 3" xfId="36375" xr:uid="{1890A813-6D81-4B53-ACAE-82E500DE7C6D}"/>
    <cellStyle name="Percent 2 11 3" xfId="36376" xr:uid="{5760612B-12E9-4DA3-9025-160DDF3C8925}"/>
    <cellStyle name="Percent 2 11 4" xfId="36377" xr:uid="{7D8D2C47-0488-4733-8AAD-18746F81E946}"/>
    <cellStyle name="Percent 2 12" xfId="36378" xr:uid="{3B7F6921-5758-4448-8FEB-9E21F578F4AF}"/>
    <cellStyle name="Percent 2 12 2" xfId="36379" xr:uid="{6D068733-7F8F-498D-B585-49985349A2D4}"/>
    <cellStyle name="Percent 2 12 2 2" xfId="36380" xr:uid="{E8759C54-6B03-4773-83BA-833DC1E0E52E}"/>
    <cellStyle name="Percent 2 12 2 3" xfId="36381" xr:uid="{6D64FCC7-7CFA-4ADF-A125-835E38EA1799}"/>
    <cellStyle name="Percent 2 12 3" xfId="36382" xr:uid="{33D30E48-12DE-460C-AB3D-80889A96AFA0}"/>
    <cellStyle name="Percent 2 12 4" xfId="36383" xr:uid="{EFE6DD46-E3F3-4927-A46F-0CC7424C34D6}"/>
    <cellStyle name="Percent 2 13" xfId="36384" xr:uid="{627FB9B4-D356-46B4-9E99-232124B29E64}"/>
    <cellStyle name="Percent 2 13 2" xfId="36385" xr:uid="{CC81622A-82EE-4A96-B8E4-E8D96F88345E}"/>
    <cellStyle name="Percent 2 13 2 2" xfId="36386" xr:uid="{ABABA4B1-2AC3-4B57-90CA-5A6AD478A5C4}"/>
    <cellStyle name="Percent 2 13 2 3" xfId="36387" xr:uid="{48D00E47-3EBD-4788-B3E5-5502E92F9183}"/>
    <cellStyle name="Percent 2 13 3" xfId="36388" xr:uid="{3E9DB744-5D17-424B-98B4-153FC06D3D46}"/>
    <cellStyle name="Percent 2 13 4" xfId="36389" xr:uid="{5634C9D9-5A81-4859-BECD-1D5EE4F55503}"/>
    <cellStyle name="Percent 2 14" xfId="36390" xr:uid="{E509526E-C40B-4EA4-BA08-108C348857EE}"/>
    <cellStyle name="Percent 2 14 2" xfId="36391" xr:uid="{F93A9470-280A-4D48-B576-44F9EE2EFAF1}"/>
    <cellStyle name="Percent 2 14 2 2" xfId="36392" xr:uid="{FDD3D4EE-4A05-480B-ABBE-822FB50F9CBE}"/>
    <cellStyle name="Percent 2 14 2 3" xfId="36393" xr:uid="{3B814426-D8B9-4E1F-B0FD-242ED6719331}"/>
    <cellStyle name="Percent 2 14 3" xfId="36394" xr:uid="{4FC1D1EA-C27D-4262-A01C-7C9BC2924D09}"/>
    <cellStyle name="Percent 2 14 4" xfId="36395" xr:uid="{523A006D-2E04-4075-9F17-599BE2069B8C}"/>
    <cellStyle name="Percent 2 15" xfId="36396" xr:uid="{33BE8474-8123-4CB7-95C2-3893D7023A3F}"/>
    <cellStyle name="Percent 2 15 2" xfId="36397" xr:uid="{E8C498D3-E4B0-4845-AE55-9ADBC8C50DC6}"/>
    <cellStyle name="Percent 2 15 3" xfId="36398" xr:uid="{F72FF057-E391-4306-A77A-F02B39D27596}"/>
    <cellStyle name="Percent 2 16" xfId="36399" xr:uid="{88042F4A-BC03-4430-AB41-34FDDF1A0ACA}"/>
    <cellStyle name="Percent 2 16 2" xfId="36400" xr:uid="{3BE12FD8-1484-437E-B912-2339234D7C9F}"/>
    <cellStyle name="Percent 2 16 3" xfId="36401" xr:uid="{3E320908-765A-4F08-B95E-27C44D5E1DDE}"/>
    <cellStyle name="Percent 2 17" xfId="36402" xr:uid="{D6D902FA-AEB3-42B0-BFC6-FACB0BB8EE77}"/>
    <cellStyle name="Percent 2 17 2" xfId="36403" xr:uid="{0B9944EC-0B9E-4522-A5BB-FE6CE269F7DD}"/>
    <cellStyle name="Percent 2 17 3" xfId="36404" xr:uid="{79689688-C764-4904-9DC0-BC2DA140C866}"/>
    <cellStyle name="Percent 2 18" xfId="36405" xr:uid="{6AAA5AA9-A02A-4B8E-99FA-36FD736DE8F2}"/>
    <cellStyle name="Percent 2 18 2" xfId="36406" xr:uid="{98A425EF-68C2-4F92-8350-6E26DE690866}"/>
    <cellStyle name="Percent 2 18 3" xfId="36407" xr:uid="{255F4473-182F-46DD-972E-A3DDF2FC23F2}"/>
    <cellStyle name="Percent 2 19" xfId="36408" xr:uid="{3341EC12-F997-40ED-A95B-47AA2CBF2584}"/>
    <cellStyle name="Percent 2 2" xfId="36409" xr:uid="{6388E4A7-9723-40FC-BC8C-5F284599128C}"/>
    <cellStyle name="Percent 2 2 10" xfId="36410" xr:uid="{2BAE076C-BD36-4D5C-A773-DBBBE033C63A}"/>
    <cellStyle name="Percent 2 2 2" xfId="36411" xr:uid="{03D599B6-7CD6-47F7-BD60-9F0E45877A83}"/>
    <cellStyle name="Percent 2 2 2 2" xfId="36412" xr:uid="{5E5DCE4E-BFBD-455D-80A1-1DAF4BC2D23B}"/>
    <cellStyle name="Percent 2 2 2 2 2" xfId="36413" xr:uid="{EB8ACF8E-8BBF-455B-9F78-128CE7BBDD2B}"/>
    <cellStyle name="Percent 2 2 2 3" xfId="36414" xr:uid="{E5E8BFC9-B67F-41C7-9813-16AC086294B7}"/>
    <cellStyle name="Percent 2 2 2 4" xfId="36415" xr:uid="{01CA0B1E-C303-45AF-9B6A-B37D074CDCA1}"/>
    <cellStyle name="Percent 2 2 3" xfId="36416" xr:uid="{D2FC1B91-7C26-4F37-AA64-D414BADF62CF}"/>
    <cellStyle name="Percent 2 2 3 2" xfId="36417" xr:uid="{78743D85-553C-41BA-8D21-0CB7563D9450}"/>
    <cellStyle name="Percent 2 2 3 2 2" xfId="36418" xr:uid="{5BF994F3-8DD5-4926-B00F-FC569C8E1131}"/>
    <cellStyle name="Percent 2 2 3 2 2 2" xfId="36419" xr:uid="{E9B29CB6-CAD0-4F10-BC1D-E66E5E7C8885}"/>
    <cellStyle name="Percent 2 2 3 2 3" xfId="36420" xr:uid="{62C76445-C7AC-4ABB-A7E3-9D59B755C1C7}"/>
    <cellStyle name="Percent 2 2 3 3" xfId="36421" xr:uid="{90A534F4-BF12-437F-8286-E11C000FBC57}"/>
    <cellStyle name="Percent 2 2 3 3 2" xfId="36422" xr:uid="{7A608942-E396-44B8-A47A-7AE55DF8DAEC}"/>
    <cellStyle name="Percent 2 2 3 4" xfId="36423" xr:uid="{BE04B770-B98C-4000-AAB4-65D3D9A8EF44}"/>
    <cellStyle name="Percent 2 2 3 5" xfId="36424" xr:uid="{9ED63ED3-10C6-4503-B748-E315F3E6EFE4}"/>
    <cellStyle name="Percent 2 2 4" xfId="36425" xr:uid="{0A74D8F4-B417-4BF3-A9B6-1144FB7080F4}"/>
    <cellStyle name="Percent 2 2 4 2" xfId="36426" xr:uid="{818A0221-A001-4670-A658-0A7D60C441B6}"/>
    <cellStyle name="Percent 2 2 4 2 2" xfId="36427" xr:uid="{0AB8A3DA-EF6F-4D0F-8E7A-AC20E8E89132}"/>
    <cellStyle name="Percent 2 2 4 3" xfId="36428" xr:uid="{94040ED3-1C1E-4695-8B3D-0A79FB38B05A}"/>
    <cellStyle name="Percent 2 2 4 4" xfId="36429" xr:uid="{ADF263B1-60F6-49B8-B23E-6FC3E9AE52FA}"/>
    <cellStyle name="Percent 2 2 4 5" xfId="36430" xr:uid="{CC16B16A-9D5F-46CF-9C6D-43A8A4D0A42F}"/>
    <cellStyle name="Percent 2 2 5" xfId="36431" xr:uid="{C4B4B3B0-0DBC-4625-9F6D-B76C523F4F28}"/>
    <cellStyle name="Percent 2 2 5 2" xfId="36432" xr:uid="{ACB54AF1-E845-4337-B792-D7B9B2F1904D}"/>
    <cellStyle name="Percent 2 2 6" xfId="36433" xr:uid="{80597D66-823A-49CA-9091-9EE554FB9F45}"/>
    <cellStyle name="Percent 2 2 7" xfId="36434" xr:uid="{AE382951-F23F-44AE-979A-D30918591396}"/>
    <cellStyle name="Percent 2 2 8" xfId="36435" xr:uid="{EEA432A7-4FF1-4B74-92A0-0F9A5A7BD44A}"/>
    <cellStyle name="Percent 2 2 9" xfId="36436" xr:uid="{F0EFCF5C-1394-47D1-9332-F22E1E9983EE}"/>
    <cellStyle name="Percent 2 20" xfId="36437" xr:uid="{D1567564-19ED-4766-BFEA-3B8D1AB62C0A}"/>
    <cellStyle name="Percent 2 21" xfId="36438" xr:uid="{471603E7-80B2-4DB0-93EF-A90BCFADF74D}"/>
    <cellStyle name="Percent 2 22" xfId="37156" xr:uid="{074225CD-BD11-4537-B81E-30030A2F5AE2}"/>
    <cellStyle name="Percent 2 3" xfId="36439" xr:uid="{B613F4AA-3645-4D09-AA55-8588A138C0B8}"/>
    <cellStyle name="Percent 2 3 2" xfId="36440" xr:uid="{AAB40056-1346-439D-B3F9-F17D210EA1A2}"/>
    <cellStyle name="Percent 2 3 2 2" xfId="36441" xr:uid="{6EE60233-90A8-47AE-8D54-3A5C85A7CA26}"/>
    <cellStyle name="Percent 2 3 2 2 2" xfId="36442" xr:uid="{DC4306E6-A520-4701-974D-F16FADE499E7}"/>
    <cellStyle name="Percent 2 3 2 2 2 2" xfId="36443" xr:uid="{F41AA140-4BCC-46EC-955C-9765F19CB669}"/>
    <cellStyle name="Percent 2 3 2 2 3" xfId="36444" xr:uid="{81FA4186-3DEA-4FB2-8B1C-03649EF97B7C}"/>
    <cellStyle name="Percent 2 3 2 2 4" xfId="36445" xr:uid="{3C9B56F4-3B75-4FE5-B805-8F722370FC9E}"/>
    <cellStyle name="Percent 2 3 2 3" xfId="36446" xr:uid="{67534C48-56DF-4F65-9313-B108F2F2A316}"/>
    <cellStyle name="Percent 2 3 2 3 2" xfId="36447" xr:uid="{37EDAC63-2236-4934-8E98-48D9EF81FD8D}"/>
    <cellStyle name="Percent 2 3 2 4" xfId="36448" xr:uid="{7C06CE6F-2034-4746-9FA3-4F28A38247D6}"/>
    <cellStyle name="Percent 2 3 2 4 2" xfId="36449" xr:uid="{2A186A0D-EDB3-4195-A6AD-AF401C7C8690}"/>
    <cellStyle name="Percent 2 3 2 5" xfId="36450" xr:uid="{C420CE93-1A08-49EB-9168-CE464D13B1D8}"/>
    <cellStyle name="Percent 2 3 2 6" xfId="36451" xr:uid="{848BD223-6993-47D9-B2E6-98BBE244FE72}"/>
    <cellStyle name="Percent 2 3 3" xfId="36452" xr:uid="{911CA99D-FBD1-4624-A3F8-B7DD83986072}"/>
    <cellStyle name="Percent 2 3 3 2" xfId="36453" xr:uid="{F84B51AD-08AF-4109-867D-A91C50B127B8}"/>
    <cellStyle name="Percent 2 3 3 2 2" xfId="36454" xr:uid="{DAF7E1CF-7204-46C4-B01A-E705BC2B1733}"/>
    <cellStyle name="Percent 2 3 3 2 2 2" xfId="36455" xr:uid="{B3256A5C-2D5C-43F9-83BB-533D56EAE803}"/>
    <cellStyle name="Percent 2 3 3 2 3" xfId="36456" xr:uid="{20497388-4EE3-4585-AC75-458A1F6EE88A}"/>
    <cellStyle name="Percent 2 3 3 2 4" xfId="36457" xr:uid="{DB29FB0B-7F06-47CE-9571-0F49808BA6D1}"/>
    <cellStyle name="Percent 2 3 3 3" xfId="36458" xr:uid="{919AFF01-86DE-425E-A3E9-583FD7C61119}"/>
    <cellStyle name="Percent 2 3 3 3 2" xfId="36459" xr:uid="{334C7C07-DBCB-4650-89FF-DA1C0E5E16DF}"/>
    <cellStyle name="Percent 2 3 3 3 3" xfId="36460" xr:uid="{AE92444F-22FE-4D82-B558-F6BAA5B80374}"/>
    <cellStyle name="Percent 2 3 3 4" xfId="36461" xr:uid="{ABF1D27E-6843-4785-98B0-B127A2DE104A}"/>
    <cellStyle name="Percent 2 3 3 4 2" xfId="36462" xr:uid="{748E8DBD-0EE3-44A3-A2C1-DA6CF9F35B88}"/>
    <cellStyle name="Percent 2 3 3 5" xfId="36463" xr:uid="{66F7EEA3-6F61-4565-8DC4-45BAD54A66B0}"/>
    <cellStyle name="Percent 2 3 3 6" xfId="36464" xr:uid="{AA410CB9-59CE-4EA3-B310-68F8BF806128}"/>
    <cellStyle name="Percent 2 3 4" xfId="36465" xr:uid="{AF2E42B1-9AAF-4CAA-B861-16038BFA4B7E}"/>
    <cellStyle name="Percent 2 3 4 2" xfId="36466" xr:uid="{28D1F952-A87F-4E2C-9323-46A86CCE2299}"/>
    <cellStyle name="Percent 2 3 4 2 2" xfId="36467" xr:uid="{E197F204-5C3C-4008-AAD2-3F94D5AF406D}"/>
    <cellStyle name="Percent 2 3 4 2 3" xfId="36468" xr:uid="{C15DF2E8-D1E9-4D8E-BCF7-8AB222287687}"/>
    <cellStyle name="Percent 2 3 4 3" xfId="36469" xr:uid="{EEB1181D-15CE-447E-B7D1-98A746455FCC}"/>
    <cellStyle name="Percent 2 3 4 4" xfId="36470" xr:uid="{783A36E0-E179-4EA8-8818-96C9745563A2}"/>
    <cellStyle name="Percent 2 3 4 5" xfId="36471" xr:uid="{8B2048A3-2AB1-41EB-A1CA-4F47A7CD8EA0}"/>
    <cellStyle name="Percent 2 3 5" xfId="36472" xr:uid="{12FBDF79-07E0-41E9-BB50-6496C44D1D16}"/>
    <cellStyle name="Percent 2 3 5 2" xfId="36473" xr:uid="{E9CC26AB-ED80-4F5B-9F49-495B060AAF66}"/>
    <cellStyle name="Percent 2 3 5 3" xfId="36474" xr:uid="{3E487BA8-C8C4-401E-A0A4-4C47773A2EE7}"/>
    <cellStyle name="Percent 2 3 6" xfId="36475" xr:uid="{81A043C7-F5EA-490E-ACA6-2E88EE51C709}"/>
    <cellStyle name="Percent 2 3 6 2" xfId="36476" xr:uid="{9F3D63CE-0B12-46DA-8C04-6F7D314B0385}"/>
    <cellStyle name="Percent 2 3 6 3" xfId="36477" xr:uid="{A9E4C475-B875-45B7-8150-8AAB6B12398C}"/>
    <cellStyle name="Percent 2 3 7" xfId="36478" xr:uid="{59F5F593-6B4D-473D-A8EE-C39924390B7C}"/>
    <cellStyle name="Percent 2 3 8" xfId="36479" xr:uid="{CFDECB6D-5D5D-4C37-8EFB-8E8754D29E32}"/>
    <cellStyle name="Percent 2 4" xfId="36480" xr:uid="{6FE9945E-8959-409C-9CA7-6F99E4E244FE}"/>
    <cellStyle name="Percent 2 4 2" xfId="36481" xr:uid="{AA850E54-119C-42B1-BB4E-14B132C20DF9}"/>
    <cellStyle name="Percent 2 4 2 2" xfId="36482" xr:uid="{F21FFD21-A724-47AF-9CF5-9849A8EFA60E}"/>
    <cellStyle name="Percent 2 4 2 2 2" xfId="36483" xr:uid="{D97CA117-6AF0-4571-9B0D-D1EF29F69502}"/>
    <cellStyle name="Percent 2 4 2 2 2 2" xfId="36484" xr:uid="{E2A84889-C362-438D-A19B-42F2B4B652A1}"/>
    <cellStyle name="Percent 2 4 2 2 3" xfId="36485" xr:uid="{B95FBDB0-A545-485B-AB0E-98F1937D7C80}"/>
    <cellStyle name="Percent 2 4 2 3" xfId="36486" xr:uid="{D17DE261-F4E1-4AC7-9D99-E91D09D65BE8}"/>
    <cellStyle name="Percent 2 4 2 3 2" xfId="36487" xr:uid="{12869984-07DD-4C31-AA0C-C718F798AE76}"/>
    <cellStyle name="Percent 2 4 2 4" xfId="36488" xr:uid="{CE0AF4BA-C439-4188-91B1-D0FE38462E20}"/>
    <cellStyle name="Percent 2 4 2 5" xfId="36489" xr:uid="{EB4E1C5A-C63A-492A-B0D0-8D458119DDCF}"/>
    <cellStyle name="Percent 2 4 2 6" xfId="36490" xr:uid="{2341A76B-5201-4E90-9D0F-795EAE9F71F7}"/>
    <cellStyle name="Percent 2 4 3" xfId="36491" xr:uid="{CE8A52C9-E450-4A4F-901B-9E5A1DBDCE5F}"/>
    <cellStyle name="Percent 2 4 3 2" xfId="36492" xr:uid="{1B004AD7-D184-4938-B1D8-D4DBFD19723A}"/>
    <cellStyle name="Percent 2 4 3 2 2" xfId="36493" xr:uid="{404AB3C9-6997-4372-A7C7-AE74B7441459}"/>
    <cellStyle name="Percent 2 4 3 2 3" xfId="36494" xr:uid="{E3726D3F-38C3-44BE-85DC-33310B9FC7A5}"/>
    <cellStyle name="Percent 2 4 3 3" xfId="36495" xr:uid="{8FD5199C-4D2A-4564-8106-84960224B1E3}"/>
    <cellStyle name="Percent 2 4 3 3 2" xfId="36496" xr:uid="{3D34DA96-7576-43F5-B194-B3B11A685332}"/>
    <cellStyle name="Percent 2 4 3 4" xfId="36497" xr:uid="{53B30397-C825-4986-A538-02343FA6D32C}"/>
    <cellStyle name="Percent 2 4 4" xfId="36498" xr:uid="{EB0B6CEA-9318-4F66-A571-A68323572AFF}"/>
    <cellStyle name="Percent 2 4 4 2" xfId="36499" xr:uid="{82BFD596-23EC-48F0-90BB-298FD528004B}"/>
    <cellStyle name="Percent 2 4 4 3" xfId="36500" xr:uid="{35012DE7-A942-42C4-9938-B57EFBCD5EA7}"/>
    <cellStyle name="Percent 2 4 5" xfId="36501" xr:uid="{A6D4D25F-77BE-455D-8B66-0731B0CBA0AC}"/>
    <cellStyle name="Percent 2 4 5 2" xfId="36502" xr:uid="{7A73A499-B176-4EE7-B3BF-950F1FE00E42}"/>
    <cellStyle name="Percent 2 4 6" xfId="36503" xr:uid="{BFF79D64-9EA5-4BE5-93BE-DFBF6E3C736B}"/>
    <cellStyle name="Percent 2 4 6 2" xfId="36504" xr:uid="{9133F1EB-7446-4C3B-9026-FB39D64F13F9}"/>
    <cellStyle name="Percent 2 4 7" xfId="36505" xr:uid="{759775E5-F293-4311-9DBC-CB719074B9CB}"/>
    <cellStyle name="Percent 2 4 8" xfId="36506" xr:uid="{09239566-0379-46D6-8B26-C2E8A62526F1}"/>
    <cellStyle name="Percent 2 4 9" xfId="36507" xr:uid="{C60C7C3F-19AB-4D93-B804-B8A29FF2F974}"/>
    <cellStyle name="Percent 2 5" xfId="36508" xr:uid="{D56148AE-0D25-4365-A4F5-AD7FAE1BC2C2}"/>
    <cellStyle name="Percent 2 5 2" xfId="36509" xr:uid="{F1753D00-47EC-4A20-ADD7-FC33E94DE627}"/>
    <cellStyle name="Percent 2 5 2 2" xfId="36510" xr:uid="{EC924CA4-B200-4AAB-96D0-9BA210122D71}"/>
    <cellStyle name="Percent 2 5 2 2 2" xfId="36511" xr:uid="{04F32D55-5068-4F52-969A-6BEA55D5E39D}"/>
    <cellStyle name="Percent 2 5 2 2 2 2" xfId="36512" xr:uid="{21BE7914-850F-4B8D-88F8-6967252D38CC}"/>
    <cellStyle name="Percent 2 5 2 2 2 3" xfId="36513" xr:uid="{6B7367BF-D69D-4676-8449-CF25A26FEE5F}"/>
    <cellStyle name="Percent 2 5 2 2 3" xfId="36514" xr:uid="{4E8239E8-897D-4B98-8A43-8BEEFEFA1463}"/>
    <cellStyle name="Percent 2 5 2 2 4" xfId="36515" xr:uid="{9DA27BD0-450A-4876-8B8C-EB7213B2D667}"/>
    <cellStyle name="Percent 2 5 2 3" xfId="36516" xr:uid="{B8E80B01-BBF2-4CC5-97D8-FB60DD2E3DDB}"/>
    <cellStyle name="Percent 2 5 2 3 2" xfId="36517" xr:uid="{E690E742-073C-473D-852E-D7FC34A4FD5C}"/>
    <cellStyle name="Percent 2 5 2 3 3" xfId="36518" xr:uid="{4A29E264-7802-4C64-A853-DFCF94AED267}"/>
    <cellStyle name="Percent 2 5 2 4" xfId="36519" xr:uid="{59FB1D4B-0EAD-4C5D-B620-BE4E1F055831}"/>
    <cellStyle name="Percent 2 5 2 5" xfId="36520" xr:uid="{B2B623DF-E91D-4E5D-B73A-9F040ED2001E}"/>
    <cellStyle name="Percent 2 5 3" xfId="36521" xr:uid="{1877802E-D33A-4999-A408-D0BDAC2220CE}"/>
    <cellStyle name="Percent 2 5 4" xfId="36522" xr:uid="{8D8E3CD3-1403-44C5-8246-F29D5AD7F0F5}"/>
    <cellStyle name="Percent 2 5 4 2" xfId="36523" xr:uid="{B26F4673-6571-4D3F-8C8C-BA77D5CF8459}"/>
    <cellStyle name="Percent 2 5 4 3" xfId="36524" xr:uid="{0364651B-AF69-4F47-9506-8FE0CF8BE90A}"/>
    <cellStyle name="Percent 2 5 5" xfId="36525" xr:uid="{7C203810-AC41-4B25-8836-1A9BFAE3BE66}"/>
    <cellStyle name="Percent 2 5 5 2" xfId="36526" xr:uid="{2C9D9A29-C255-4EC8-9C67-C4E6C76D4D10}"/>
    <cellStyle name="Percent 2 5 6" xfId="36527" xr:uid="{3507497D-59EB-4440-94DF-1AFC1554FC4F}"/>
    <cellStyle name="Percent 2 6" xfId="36528" xr:uid="{E372E5CE-4ACB-4ECE-8287-EE61076016D9}"/>
    <cellStyle name="Percent 2 6 2" xfId="36529" xr:uid="{9C13BE14-1FCE-4917-B823-01E4C11FD025}"/>
    <cellStyle name="Percent 2 6 2 2" xfId="36530" xr:uid="{8BC98EAE-D4FF-4AD5-880D-A4835C970B66}"/>
    <cellStyle name="Percent 2 6 2 2 2" xfId="36531" xr:uid="{407B55D8-BC45-48CA-9A08-8AFEB591FAD7}"/>
    <cellStyle name="Percent 2 6 2 2 3" xfId="36532" xr:uid="{CFD9810E-D410-45C9-AD8E-EA857D21B0B1}"/>
    <cellStyle name="Percent 2 6 2 3" xfId="36533" xr:uid="{576CBB75-3554-4FBF-B4CC-087AA3264C67}"/>
    <cellStyle name="Percent 2 6 2 4" xfId="36534" xr:uid="{DA5B6D5A-A23D-4637-AACC-132ED71EF406}"/>
    <cellStyle name="Percent 2 6 3" xfId="36535" xr:uid="{A3F2BC00-27B8-45C5-B8C8-39B94433B8B4}"/>
    <cellStyle name="Percent 2 6 3 2" xfId="36536" xr:uid="{7304E011-E287-423F-9B7D-EDC7B2D51A95}"/>
    <cellStyle name="Percent 2 6 3 2 2" xfId="36537" xr:uid="{CC7EAA3E-AAF8-4CC7-B110-EAB26F3D0482}"/>
    <cellStyle name="Percent 2 6 3 2 3" xfId="36538" xr:uid="{6633B6D5-7BB6-464F-90B4-857609494C8C}"/>
    <cellStyle name="Percent 2 6 3 3" xfId="36539" xr:uid="{0DE04499-C9E8-4536-9E6A-14E07297B84B}"/>
    <cellStyle name="Percent 2 6 3 4" xfId="36540" xr:uid="{EC6B0F7A-6581-4FB8-99DF-F94FFCD7323B}"/>
    <cellStyle name="Percent 2 6 4" xfId="36541" xr:uid="{0FB8B26B-CF3F-44C4-8AF6-4AECE8F7A67D}"/>
    <cellStyle name="Percent 2 6 4 2" xfId="36542" xr:uid="{56C9EDF9-69A5-4ACB-9FBC-7C8020768AAD}"/>
    <cellStyle name="Percent 2 6 4 3" xfId="36543" xr:uid="{2A2D9184-A635-48C6-B556-4F22FBBB7B00}"/>
    <cellStyle name="Percent 2 6 5" xfId="36544" xr:uid="{B1991AFA-52FB-432B-9088-F94B9B536734}"/>
    <cellStyle name="Percent 2 6 5 2" xfId="36545" xr:uid="{21786C57-4260-44F0-86E7-15A02DF58A4A}"/>
    <cellStyle name="Percent 2 6 6" xfId="36546" xr:uid="{82D43C17-A2C3-4135-A294-F5FEC1AE3C02}"/>
    <cellStyle name="Percent 2 6 7" xfId="36547" xr:uid="{D25F5014-5F76-4695-B527-C516819ACAC7}"/>
    <cellStyle name="Percent 2 7" xfId="36548" xr:uid="{5F2CC242-9AB6-4CA2-90BF-6CB6574A0A8D}"/>
    <cellStyle name="Percent 2 7 2" xfId="36549" xr:uid="{3AE7411E-4F96-4ADD-BA53-254ADCEE89B2}"/>
    <cellStyle name="Percent 2 7 2 2" xfId="36550" xr:uid="{E557951E-01C1-4F14-8AE1-F5AA1CA30E10}"/>
    <cellStyle name="Percent 2 7 2 3" xfId="36551" xr:uid="{2A8871F3-0D79-441F-AB7D-FA467DDF3F95}"/>
    <cellStyle name="Percent 2 7 3" xfId="36552" xr:uid="{B504D272-8E4E-40C4-A74E-3F4A046DB9EF}"/>
    <cellStyle name="Percent 2 7 3 2" xfId="36553" xr:uid="{9D7414A9-02D8-4032-91EC-B9C30E44C642}"/>
    <cellStyle name="Percent 2 7 4" xfId="36554" xr:uid="{91665A4F-606B-4C6E-8A73-0E18C656169C}"/>
    <cellStyle name="Percent 2 7 4 2" xfId="36555" xr:uid="{88E67DE6-3978-48F4-9DD2-E60C743DFB74}"/>
    <cellStyle name="Percent 2 7 5" xfId="36556" xr:uid="{70A72055-1C94-419F-9D76-05C4ED084556}"/>
    <cellStyle name="Percent 2 8" xfId="36557" xr:uid="{C57E37F0-419B-408D-A4AE-F5A9732A7441}"/>
    <cellStyle name="Percent 2 8 2" xfId="36558" xr:uid="{907636B4-2EC3-4693-9EDC-B09FA682CE28}"/>
    <cellStyle name="Percent 2 8 2 2" xfId="36559" xr:uid="{32DF359D-8FBB-4B8C-9932-10BB67C8598A}"/>
    <cellStyle name="Percent 2 8 2 3" xfId="36560" xr:uid="{B9EEDCB9-0E4A-47C5-BD3B-1AC8AA53D57F}"/>
    <cellStyle name="Percent 2 8 3" xfId="36561" xr:uid="{5B3AEBB5-0EC4-40A3-AFB1-3DBB383DB0A6}"/>
    <cellStyle name="Percent 2 8 4" xfId="36562" xr:uid="{45D4CE1B-C833-4A16-9317-BDF57400AE18}"/>
    <cellStyle name="Percent 2 9" xfId="36563" xr:uid="{875133A5-4D36-4D6C-ABF7-4891AD5DC145}"/>
    <cellStyle name="Percent 2 9 2" xfId="36564" xr:uid="{5332D5AD-2337-4593-AA48-1790B5CDD995}"/>
    <cellStyle name="Percent 2 9 2 2" xfId="36565" xr:uid="{4D89298D-F842-4543-98C8-50DD377B6456}"/>
    <cellStyle name="Percent 2 9 2 3" xfId="36566" xr:uid="{6B43761E-24E9-4B46-948C-EA507E4AE144}"/>
    <cellStyle name="Percent 2 9 3" xfId="36567" xr:uid="{39986A61-E595-4ED1-B9DF-B5D8DD5BF131}"/>
    <cellStyle name="Percent 2 9 4" xfId="36568" xr:uid="{423AACCC-A1E1-421A-B288-93E207675CB5}"/>
    <cellStyle name="Percent 20" xfId="36569" xr:uid="{A67D050D-C879-40F6-BD61-06794CD619E0}"/>
    <cellStyle name="Percent 20 2" xfId="36570" xr:uid="{8398B190-F125-4BB3-A4A7-4D0D475C7553}"/>
    <cellStyle name="Percent 20 2 2" xfId="36571" xr:uid="{209A4BEF-D19D-4077-BB31-A9C644922F0A}"/>
    <cellStyle name="Percent 20 2 3" xfId="36572" xr:uid="{8AC8227D-4749-4910-AC54-8CA6422B7E6E}"/>
    <cellStyle name="Percent 20 3" xfId="36573" xr:uid="{AAAF93E1-95D7-4B7D-BA3D-F6A8E4EC4D0B}"/>
    <cellStyle name="Percent 20 3 2" xfId="36574" xr:uid="{6F190500-5799-4292-8AA6-C7AE006225C2}"/>
    <cellStyle name="Percent 20 4" xfId="36575" xr:uid="{FFAC4892-A6C1-4803-8C5D-D803346A0FAE}"/>
    <cellStyle name="Percent 20 4 2" xfId="36576" xr:uid="{4F8C8286-9EED-498B-BB84-A5CC3345CB9A}"/>
    <cellStyle name="Percent 20 5" xfId="36577" xr:uid="{CDAC43DD-26DB-4791-AF01-3121DFB58563}"/>
    <cellStyle name="Percent 21" xfId="36578" xr:uid="{C8A3C39C-3644-486D-BD26-382A382F647D}"/>
    <cellStyle name="Percent 21 2" xfId="36579" xr:uid="{A37C4E69-1A84-4A9E-875B-F2168B5E03F8}"/>
    <cellStyle name="Percent 21 2 2" xfId="36580" xr:uid="{5AAB7244-5B41-4425-98F5-C4D1FD16A52B}"/>
    <cellStyle name="Percent 21 2 3" xfId="36581" xr:uid="{E9979D4D-C021-406A-9EEE-66B8E979DB82}"/>
    <cellStyle name="Percent 21 3" xfId="36582" xr:uid="{4C2412D7-1FE0-45DD-B828-ED5D960522C5}"/>
    <cellStyle name="Percent 21 3 2" xfId="36583" xr:uid="{FD917D3E-E2FE-476B-A291-048422215D5A}"/>
    <cellStyle name="Percent 21 4" xfId="36584" xr:uid="{47CEF8D1-9CA7-4B5D-BF13-3E9343114748}"/>
    <cellStyle name="Percent 21 4 2" xfId="36585" xr:uid="{26EE432C-ADC4-4D61-95B6-733C020E6415}"/>
    <cellStyle name="Percent 21 5" xfId="36586" xr:uid="{D7A5FB0A-82F3-4C50-81B4-659AF57C2348}"/>
    <cellStyle name="Percent 22" xfId="36587" xr:uid="{3B1BC98C-D8BE-4BE6-A5A0-BEB3661267A1}"/>
    <cellStyle name="Percent 22 2" xfId="36588" xr:uid="{97CC1C93-E75B-4E54-BD59-84F878CE3C6B}"/>
    <cellStyle name="Percent 22 2 2" xfId="36589" xr:uid="{F262ACE0-930A-43E5-BE41-706E1F7E9019}"/>
    <cellStyle name="Percent 22 3" xfId="36590" xr:uid="{92D1AD6B-64EF-4D8E-9EA8-039E1A9EF69E}"/>
    <cellStyle name="Percent 22 3 2" xfId="36591" xr:uid="{9AA39DCE-9BD1-4317-BAAF-7402B0A54CEE}"/>
    <cellStyle name="Percent 22 4" xfId="36592" xr:uid="{72E5F5F8-44DC-4D90-BC86-FAFC2FF15FA5}"/>
    <cellStyle name="Percent 23" xfId="36593" xr:uid="{2E67CE87-9083-4179-88E1-BD824BC3F8C9}"/>
    <cellStyle name="Percent 23 2" xfId="36594" xr:uid="{64242362-BC8B-4E8B-98FC-3C4E2EAD2AA3}"/>
    <cellStyle name="Percent 23 2 2" xfId="36595" xr:uid="{FC1ADF3A-2920-44CF-AE45-384F072088C0}"/>
    <cellStyle name="Percent 23 3" xfId="36596" xr:uid="{9F77526F-BD36-4924-9AF9-BD7D4E1CEF01}"/>
    <cellStyle name="Percent 23 4" xfId="36597" xr:uid="{02C68724-A859-44B3-9C2A-F82B32B9EC44}"/>
    <cellStyle name="Percent 24" xfId="36598" xr:uid="{7DCAC5AE-530D-4355-8566-D01A6ECC56A7}"/>
    <cellStyle name="Percent 24 2" xfId="36599" xr:uid="{771320FF-CFE9-4DE0-B5D0-55CE66F43C4A}"/>
    <cellStyle name="Percent 24 2 2" xfId="36600" xr:uid="{BF6460AD-9782-4E5B-8D44-B05857240CC3}"/>
    <cellStyle name="Percent 24 3" xfId="36601" xr:uid="{A04CDA98-6A38-42F9-B97E-27F873CD9968}"/>
    <cellStyle name="Percent 24 4" xfId="36602" xr:uid="{FFBFFF68-1805-490A-9256-F29379E2D0C5}"/>
    <cellStyle name="Percent 25" xfId="36603" xr:uid="{17F28706-CCD4-415E-BB24-E4D1BBA2FD1F}"/>
    <cellStyle name="Percent 25 2" xfId="36604" xr:uid="{364231BE-95AD-474C-8210-92C2D0C841A7}"/>
    <cellStyle name="Percent 25 2 2" xfId="36605" xr:uid="{A21EBEA2-B7AF-41EF-B253-CB2927C4ACB7}"/>
    <cellStyle name="Percent 25 3" xfId="36606" xr:uid="{4DEA5C84-D803-4CF9-AC02-45769178EB57}"/>
    <cellStyle name="Percent 25 4" xfId="36607" xr:uid="{0E4957E4-042F-41E3-8075-5B271302DC6E}"/>
    <cellStyle name="Percent 26" xfId="36608" xr:uid="{5FB8689C-D343-44C2-B334-EC112E61EC6D}"/>
    <cellStyle name="Percent 26 2" xfId="36609" xr:uid="{8DF10968-9AAB-4397-8320-9085EAE8A6CA}"/>
    <cellStyle name="Percent 26 2 2" xfId="36610" xr:uid="{35770309-6512-4E67-A3D5-FBAF0ABF0420}"/>
    <cellStyle name="Percent 26 2 3" xfId="36611" xr:uid="{F288E8D1-9258-4236-9C27-972EDFA93910}"/>
    <cellStyle name="Percent 26 2 3 2" xfId="36612" xr:uid="{4AE6484E-A4FF-4AE2-A9CE-0BE257623080}"/>
    <cellStyle name="Percent 26 3" xfId="36613" xr:uid="{B4B4F912-1930-4CA3-B7AF-EF1CB85BC1DA}"/>
    <cellStyle name="Percent 26 3 2" xfId="36614" xr:uid="{DF30D896-A771-4D96-B630-39BAA7C70191}"/>
    <cellStyle name="Percent 26 3 3" xfId="36615" xr:uid="{B79A814D-07DC-4D6C-A200-FBE13FF0F081}"/>
    <cellStyle name="Percent 26 3 4" xfId="36616" xr:uid="{3E354471-B241-4FCA-AA85-078F9208C64B}"/>
    <cellStyle name="Percent 26 4" xfId="36617" xr:uid="{FC6677A9-0A19-4C79-9F43-EDD5F0B0B31B}"/>
    <cellStyle name="Percent 27" xfId="36618" xr:uid="{A318B9A7-797E-4742-AC69-2ADBB94CA9F4}"/>
    <cellStyle name="Percent 27 2" xfId="36619" xr:uid="{A13CE771-9BCE-4222-B844-1C767866049A}"/>
    <cellStyle name="Percent 27 2 2" xfId="36620" xr:uid="{9805FBDA-2DD9-4CF3-947B-B15766D564F9}"/>
    <cellStyle name="Percent 27 2 3" xfId="36621" xr:uid="{05344F89-8C7A-4B61-A905-EEF501F4F9B5}"/>
    <cellStyle name="Percent 27 2 3 2" xfId="36622" xr:uid="{2240D50F-FFB0-45B4-A01F-15966376B6A4}"/>
    <cellStyle name="Percent 27 3" xfId="36623" xr:uid="{9A431598-6AA8-4A70-ACF2-9AF118CF740E}"/>
    <cellStyle name="Percent 27 3 2" xfId="36624" xr:uid="{54B7C50B-82EF-4C28-B7DA-6DAC463667F5}"/>
    <cellStyle name="Percent 27 3 3" xfId="36625" xr:uid="{D82A36AB-BB37-4878-86B6-325081ED3675}"/>
    <cellStyle name="Percent 27 3 4" xfId="36626" xr:uid="{049CE42A-E54C-405A-AEA4-4527A43769D4}"/>
    <cellStyle name="Percent 27 4" xfId="36627" xr:uid="{A170620B-76E1-41F2-BF5D-CD416817A35E}"/>
    <cellStyle name="Percent 28" xfId="36628" xr:uid="{9F9F632B-3BC2-43B4-A4D8-7FBFA589E369}"/>
    <cellStyle name="Percent 29" xfId="36629" xr:uid="{D2AADE66-E125-4C37-A47A-07D31D0F7BFD}"/>
    <cellStyle name="Percent 3" xfId="36630" xr:uid="{F915F12C-3386-4069-811B-2BA6765F6CF6}"/>
    <cellStyle name="Percent 3 10" xfId="36631" xr:uid="{34D96362-BB39-4EE9-9CD7-1A0FA3DD56BB}"/>
    <cellStyle name="Percent 3 10 2" xfId="36632" xr:uid="{33922D78-7402-49D6-9906-1A23E9BC7B2B}"/>
    <cellStyle name="Percent 3 10 2 2" xfId="36633" xr:uid="{0CA0137B-C83F-4B87-AEBA-C0CA45AFFAED}"/>
    <cellStyle name="Percent 3 10 2 3" xfId="36634" xr:uid="{9701E7C1-E7F9-4C67-89A7-A06023DE83D1}"/>
    <cellStyle name="Percent 3 10 3" xfId="36635" xr:uid="{276C2A03-0CF6-4807-86EE-A7F749D3B8E7}"/>
    <cellStyle name="Percent 3 10 4" xfId="36636" xr:uid="{A0300763-C3C1-4BAE-9E08-349257177B5F}"/>
    <cellStyle name="Percent 3 11" xfId="36637" xr:uid="{2F825332-3164-4CD6-8795-46D3912FFA63}"/>
    <cellStyle name="Percent 3 11 2" xfId="36638" xr:uid="{C21FB3F4-4863-4227-B4AF-B1FC7E590175}"/>
    <cellStyle name="Percent 3 11 2 2" xfId="36639" xr:uid="{BC9EDE23-397A-4CE1-993E-7FE022B3760B}"/>
    <cellStyle name="Percent 3 11 2 3" xfId="36640" xr:uid="{01F402FD-B6D3-4CF9-A7FE-F7FADD137CDA}"/>
    <cellStyle name="Percent 3 11 3" xfId="36641" xr:uid="{6E986B0E-2C01-4889-BBD6-3237566787FE}"/>
    <cellStyle name="Percent 3 11 4" xfId="36642" xr:uid="{09D0CA40-027A-4114-9D4F-7120BEB5ED7B}"/>
    <cellStyle name="Percent 3 12" xfId="36643" xr:uid="{079B60E1-7AD3-4789-9924-86B58A8B43D6}"/>
    <cellStyle name="Percent 3 12 2" xfId="36644" xr:uid="{07761D3C-DFEC-4469-99B8-57C9A4D08469}"/>
    <cellStyle name="Percent 3 12 2 2" xfId="36645" xr:uid="{2FA6EA48-7055-49F4-B8F5-EF27FAFC49F2}"/>
    <cellStyle name="Percent 3 12 2 3" xfId="36646" xr:uid="{25F1428E-8186-4340-9A7A-846728D6E413}"/>
    <cellStyle name="Percent 3 12 3" xfId="36647" xr:uid="{0F431EC6-2249-4FE1-80A3-8EC4FC10AB20}"/>
    <cellStyle name="Percent 3 12 4" xfId="36648" xr:uid="{9C79E697-B894-4D09-BB5E-C4505E6D61E1}"/>
    <cellStyle name="Percent 3 13" xfId="36649" xr:uid="{8E3DC252-9BEF-4693-B94A-673B41BC42F8}"/>
    <cellStyle name="Percent 3 13 2" xfId="36650" xr:uid="{9819C9EB-CC2F-4A92-A1F1-761387243203}"/>
    <cellStyle name="Percent 3 13 2 2" xfId="36651" xr:uid="{59EBCB0A-8DAC-4C6D-8134-12FFDAD4A676}"/>
    <cellStyle name="Percent 3 13 2 3" xfId="36652" xr:uid="{FC7E622C-708E-438F-ABD4-18B1C78D9D87}"/>
    <cellStyle name="Percent 3 13 3" xfId="36653" xr:uid="{749E8CE8-8FC2-4986-8C19-477381065FDD}"/>
    <cellStyle name="Percent 3 13 4" xfId="36654" xr:uid="{B366A5FB-12BB-4C2E-A1B5-BBF091D07758}"/>
    <cellStyle name="Percent 3 14" xfId="36655" xr:uid="{7D0DD25F-85CC-4C6A-89CA-9DDE4B185510}"/>
    <cellStyle name="Percent 3 14 2" xfId="36656" xr:uid="{395C3741-9356-4A77-8A59-CAA0E7D996AD}"/>
    <cellStyle name="Percent 3 14 3" xfId="36657" xr:uid="{A5D7791F-A05D-4C68-A387-F14C9BD0A883}"/>
    <cellStyle name="Percent 3 15" xfId="36658" xr:uid="{081779A3-EB63-45BF-B9CE-80EDE552AA00}"/>
    <cellStyle name="Percent 3 15 2" xfId="36659" xr:uid="{4C78E07E-36C0-4998-A0FB-1F11AC24341F}"/>
    <cellStyle name="Percent 3 15 3" xfId="36660" xr:uid="{CE2CDB2B-7055-4992-9311-C6BC3FFBC5D5}"/>
    <cellStyle name="Percent 3 16" xfId="36661" xr:uid="{43627A64-9F56-42EB-9258-B9336EE309AE}"/>
    <cellStyle name="Percent 3 16 2" xfId="36662" xr:uid="{811842F7-9E92-424C-94C1-04C401DFC219}"/>
    <cellStyle name="Percent 3 16 3" xfId="36663" xr:uid="{BF7EB683-54D6-4A5C-A148-5D0DE2F8ADCD}"/>
    <cellStyle name="Percent 3 17" xfId="36664" xr:uid="{F9BFAFD1-ABCB-4302-8BAD-46005FD2E050}"/>
    <cellStyle name="Percent 3 17 2" xfId="36665" xr:uid="{DF62CB6F-BDBF-4D9B-9AD9-37BD280BC0A2}"/>
    <cellStyle name="Percent 3 17 3" xfId="36666" xr:uid="{F72AE2C0-C02C-42C6-B47E-0EE66DDDF4E2}"/>
    <cellStyle name="Percent 3 18" xfId="36667" xr:uid="{8ED5C5C2-134D-4820-88FC-15F90D0F44D6}"/>
    <cellStyle name="Percent 3 18 2" xfId="36668" xr:uid="{9032F869-3830-4C82-9685-9A8BDEC9D6C7}"/>
    <cellStyle name="Percent 3 18 3" xfId="36669" xr:uid="{AA6E171A-FDFC-4D55-A041-03A1F213B296}"/>
    <cellStyle name="Percent 3 19" xfId="36670" xr:uid="{207099AF-E8DA-46C0-8FF8-06FD4FF2B2C5}"/>
    <cellStyle name="Percent 3 19 2" xfId="36671" xr:uid="{98FC8AF4-BFD1-4563-9242-81ECCB85A320}"/>
    <cellStyle name="Percent 3 19 3" xfId="36672" xr:uid="{E984F17D-B5BC-47D2-B838-10428EAF495B}"/>
    <cellStyle name="Percent 3 2" xfId="36673" xr:uid="{984BCE62-9458-4542-B1A2-A87EE116DA8E}"/>
    <cellStyle name="Percent 3 2 2" xfId="36674" xr:uid="{B504A6CE-972B-4BF6-848E-8614CD92D749}"/>
    <cellStyle name="Percent 3 2 2 2" xfId="36675" xr:uid="{F75F9D17-C9D2-41EE-A2D9-AC9AC8AFF5F2}"/>
    <cellStyle name="Percent 3 2 2 2 2" xfId="36676" xr:uid="{19746994-1E57-45EB-A458-9E5906099E1C}"/>
    <cellStyle name="Percent 3 2 2 2 3" xfId="36677" xr:uid="{D9DBD66D-30C4-49D4-91B2-20469C3026FE}"/>
    <cellStyle name="Percent 3 2 2 3" xfId="36678" xr:uid="{D7BE7677-ED20-420F-879C-D2D1462EAE08}"/>
    <cellStyle name="Percent 3 2 2 3 2" xfId="36679" xr:uid="{2CC6C6F3-69A6-4FDD-A424-04F569241C8C}"/>
    <cellStyle name="Percent 3 2 2 4" xfId="36680" xr:uid="{9CBCFC38-2D86-424B-9E43-A202AAE6E9D6}"/>
    <cellStyle name="Percent 3 2 2 4 2" xfId="36681" xr:uid="{8D88C5D5-E924-4BF3-A8EB-609AB4F4696D}"/>
    <cellStyle name="Percent 3 2 2 5" xfId="36682" xr:uid="{E371B1E4-B5CF-4AE4-BFAE-9CEB2987A45C}"/>
    <cellStyle name="Percent 3 2 3" xfId="36683" xr:uid="{D84B4311-CC3C-4932-BBC8-1E78AE76057B}"/>
    <cellStyle name="Percent 3 2 3 2" xfId="36684" xr:uid="{1977BB15-C5E0-4BFA-889A-96179BE6E09A}"/>
    <cellStyle name="Percent 3 2 3 2 2" xfId="36685" xr:uid="{6DCF91DB-CB22-489D-A25D-7703F03AFB40}"/>
    <cellStyle name="Percent 3 2 3 2 3" xfId="36686" xr:uid="{9E2266AD-9DB4-49E5-BAE3-96AF1899CF52}"/>
    <cellStyle name="Percent 3 2 3 3" xfId="36687" xr:uid="{36465C89-E35F-480B-8EC9-091657F94AA2}"/>
    <cellStyle name="Percent 3 2 3 3 2" xfId="36688" xr:uid="{30EEF887-9223-4DDE-BDF7-02DDE2229C1F}"/>
    <cellStyle name="Percent 3 2 3 4" xfId="36689" xr:uid="{8878C3BE-51C6-45E0-B104-146228BCF611}"/>
    <cellStyle name="Percent 3 2 3 5" xfId="36690" xr:uid="{50796CB1-9562-497C-95AD-6311224A1EEC}"/>
    <cellStyle name="Percent 3 2 4" xfId="36691" xr:uid="{B171439D-E4AB-450B-889F-EE81A4888987}"/>
    <cellStyle name="Percent 3 2 4 2" xfId="36692" xr:uid="{9D30DCDB-6F6A-445A-9784-F429A3E2646D}"/>
    <cellStyle name="Percent 3 2 4 3" xfId="36693" xr:uid="{FBD7ABCD-FACB-4249-9492-A58DEF1C2EAA}"/>
    <cellStyle name="Percent 3 2 5" xfId="36694" xr:uid="{0FC64050-57F2-4B65-A5ED-0E21A498DAB0}"/>
    <cellStyle name="Percent 3 2 5 2" xfId="36695" xr:uid="{118ED468-217D-4424-B45D-1F30DC314CD0}"/>
    <cellStyle name="Percent 3 2 5 3" xfId="36696" xr:uid="{48294454-E5EC-4677-8184-7676CA20C4B0}"/>
    <cellStyle name="Percent 3 2 6" xfId="36697" xr:uid="{01B61127-D36A-4137-B055-B1D450853A1B}"/>
    <cellStyle name="Percent 3 2 6 2" xfId="36698" xr:uid="{74137651-A15B-447D-9FA8-EF60973B8887}"/>
    <cellStyle name="Percent 3 20" xfId="36699" xr:uid="{3EE40BE0-A920-4D71-BA3A-E7C9220DF4C2}"/>
    <cellStyle name="Percent 3 20 2" xfId="36700" xr:uid="{82E53FB3-D716-4659-87AD-AE8477DB8AFE}"/>
    <cellStyle name="Percent 3 20 3" xfId="36701" xr:uid="{08D90411-8BCD-41C5-9C1B-CD8AE8078BE0}"/>
    <cellStyle name="Percent 3 21" xfId="36702" xr:uid="{88DABE93-271F-4811-92DE-180D9CEF1771}"/>
    <cellStyle name="Percent 3 21 2" xfId="36703" xr:uid="{6E33A3CE-7F40-4D91-A733-611D21130581}"/>
    <cellStyle name="Percent 3 21 3" xfId="36704" xr:uid="{C101C1D2-026E-4F10-8215-D63FCC7DAD2A}"/>
    <cellStyle name="Percent 3 22" xfId="36705" xr:uid="{7B3596EE-4BA3-4D0F-BFD8-4F2960FB0A64}"/>
    <cellStyle name="Percent 3 23" xfId="37150" xr:uid="{A54E2101-ADFE-426A-9CD4-DB9B695B9D02}"/>
    <cellStyle name="Percent 3 3" xfId="36706" xr:uid="{652F5B00-7585-4AB5-858E-BC92F17E1E39}"/>
    <cellStyle name="Percent 3 3 2" xfId="36707" xr:uid="{9C8747C2-08E0-418F-9B93-89F99962B599}"/>
    <cellStyle name="Percent 3 3 2 2" xfId="36708" xr:uid="{05E4CEE7-D117-459F-8945-28CB5B467410}"/>
    <cellStyle name="Percent 3 3 2 2 2" xfId="36709" xr:uid="{988842A1-3918-498D-8477-FB316403F67F}"/>
    <cellStyle name="Percent 3 3 2 2 3" xfId="36710" xr:uid="{209EEB84-442D-4852-BFED-5D6FC351BC66}"/>
    <cellStyle name="Percent 3 3 2 3" xfId="36711" xr:uid="{CD99DDA5-6576-4411-BFE2-7D6671476A45}"/>
    <cellStyle name="Percent 3 3 2 3 2" xfId="36712" xr:uid="{A9D7ECD6-02AE-4DB0-A326-683098C9365F}"/>
    <cellStyle name="Percent 3 3 2 4" xfId="36713" xr:uid="{D92CE755-2117-4CBE-955D-A0B10AC6B9C1}"/>
    <cellStyle name="Percent 3 3 2 4 2" xfId="36714" xr:uid="{E090547B-9745-42EB-96AF-5BD89F82E594}"/>
    <cellStyle name="Percent 3 3 2 5" xfId="36715" xr:uid="{FC3B31A9-965E-47F3-A232-757F125277BD}"/>
    <cellStyle name="Percent 3 3 3" xfId="36716" xr:uid="{3F19132E-F55F-428D-9B81-B323B6B6B79C}"/>
    <cellStyle name="Percent 3 3 3 2" xfId="36717" xr:uid="{6966D4CA-1AE7-4613-A505-D4A0B5B7FF04}"/>
    <cellStyle name="Percent 3 3 3 2 2" xfId="36718" xr:uid="{4C7C8A83-A2A7-4F0A-A9E4-52C65117DE30}"/>
    <cellStyle name="Percent 3 3 3 2 3" xfId="36719" xr:uid="{B2049869-223C-4659-8ECD-CDB4A841E6F3}"/>
    <cellStyle name="Percent 3 3 3 3" xfId="36720" xr:uid="{1504A836-017A-4AE8-8AC0-16FBEC7D740A}"/>
    <cellStyle name="Percent 3 3 3 4" xfId="36721" xr:uid="{7D139C09-8462-432F-807B-330A5A91CBE9}"/>
    <cellStyle name="Percent 3 3 4" xfId="36722" xr:uid="{3C9517C6-77FC-4731-A957-E53131E96042}"/>
    <cellStyle name="Percent 3 3 4 2" xfId="36723" xr:uid="{9E859954-A731-402F-B747-BCFDD22AF85B}"/>
    <cellStyle name="Percent 3 3 4 3" xfId="36724" xr:uid="{695DFA74-CA75-43A9-A0C0-70F3A48778E2}"/>
    <cellStyle name="Percent 3 3 5" xfId="36725" xr:uid="{E967CCB2-2D3D-496F-BB43-EB1E49DF535C}"/>
    <cellStyle name="Percent 3 3 5 2" xfId="36726" xr:uid="{55CEE9AD-7796-4B36-9906-600780EE77B0}"/>
    <cellStyle name="Percent 3 3 6" xfId="36727" xr:uid="{076E670D-1436-4498-8725-F1B84B8FED3D}"/>
    <cellStyle name="Percent 3 3 6 2" xfId="36728" xr:uid="{62550D26-1BE7-42FF-86D8-0D8D6BD80D41}"/>
    <cellStyle name="Percent 3 3 7" xfId="36729" xr:uid="{D880EB3D-4FD0-4905-8BA9-0F46066F0C64}"/>
    <cellStyle name="Percent 3 4" xfId="36730" xr:uid="{C0E9763F-845B-4600-AABB-8C18B1764FB9}"/>
    <cellStyle name="Percent 3 4 2" xfId="36731" xr:uid="{A345F487-80E1-44D6-B365-E1D9DF16A370}"/>
    <cellStyle name="Percent 3 4 2 2" xfId="36732" xr:uid="{29E246C2-296E-4BA8-817B-14137205F7E1}"/>
    <cellStyle name="Percent 3 4 2 2 2" xfId="36733" xr:uid="{E081D83E-CD06-4DA1-A0E6-2A36A712489A}"/>
    <cellStyle name="Percent 3 4 2 2 3" xfId="36734" xr:uid="{6B52BD82-ED46-4D6A-B59B-33824432394B}"/>
    <cellStyle name="Percent 3 4 2 3" xfId="36735" xr:uid="{0DB490C4-4AD4-4961-99E9-A9D3EBC8EE03}"/>
    <cellStyle name="Percent 3 4 2 4" xfId="36736" xr:uid="{7B381E40-CFA8-429F-A38A-0B44AEFE97EB}"/>
    <cellStyle name="Percent 3 4 3" xfId="36737" xr:uid="{56173EAA-3E12-47FC-B69D-EA558B479CA8}"/>
    <cellStyle name="Percent 3 4 3 2" xfId="36738" xr:uid="{8CC28E9F-F556-486F-A7C2-5F4149D5A68E}"/>
    <cellStyle name="Percent 3 4 3 2 2" xfId="36739" xr:uid="{4B0792F8-D702-4B14-8C9E-EC658308A7FA}"/>
    <cellStyle name="Percent 3 4 3 2 3" xfId="36740" xr:uid="{41221297-5CFB-4592-A9A2-776ACC6B6319}"/>
    <cellStyle name="Percent 3 4 3 3" xfId="36741" xr:uid="{4B034077-9D6C-45DA-9ACA-B49E0F6D67D7}"/>
    <cellStyle name="Percent 3 4 3 4" xfId="36742" xr:uid="{D3147F7F-47EB-4C09-856C-59D73EBCCBF2}"/>
    <cellStyle name="Percent 3 4 4" xfId="36743" xr:uid="{EB0B2C2B-238D-4C85-B1F9-FBEA40E138E0}"/>
    <cellStyle name="Percent 3 4 4 2" xfId="36744" xr:uid="{8C223C9A-A0EE-485A-A0BB-9332281F4E1D}"/>
    <cellStyle name="Percent 3 4 4 3" xfId="36745" xr:uid="{87396610-7680-49D5-9116-1090891358C6}"/>
    <cellStyle name="Percent 3 4 5" xfId="36746" xr:uid="{5E6D040F-6BF7-4AAF-B762-768E229FE5AA}"/>
    <cellStyle name="Percent 3 4 5 2" xfId="36747" xr:uid="{896AB62D-5479-41D5-A9F7-1AEBA30BCF56}"/>
    <cellStyle name="Percent 3 4 6" xfId="36748" xr:uid="{734FDD6E-3F42-4382-8AAF-F921DD9986D9}"/>
    <cellStyle name="Percent 3 4 6 2" xfId="36749" xr:uid="{D4EFACAC-CD0F-4758-8E20-0FDA1F03AAEA}"/>
    <cellStyle name="Percent 3 4 7" xfId="36750" xr:uid="{AE1156CA-52F9-4187-92CE-821CC482883F}"/>
    <cellStyle name="Percent 3 5" xfId="36751" xr:uid="{DA41571D-916E-4965-AAA5-7AC6F9ECE824}"/>
    <cellStyle name="Percent 3 5 2" xfId="36752" xr:uid="{7396EC93-3296-49BC-99BC-D399D80A9F1E}"/>
    <cellStyle name="Percent 3 5 2 2" xfId="36753" xr:uid="{4CF6C9B7-28BC-4681-8B59-05622DFDD0DA}"/>
    <cellStyle name="Percent 3 5 2 2 2" xfId="36754" xr:uid="{F2E25A37-1122-4FC6-8451-F4C0156381A1}"/>
    <cellStyle name="Percent 3 5 2 2 3" xfId="36755" xr:uid="{64B5E641-C7EA-4FFA-A26A-BEA29910BFA4}"/>
    <cellStyle name="Percent 3 5 2 3" xfId="36756" xr:uid="{45E65EA2-85A1-42CB-9552-378E4B6EBF6F}"/>
    <cellStyle name="Percent 3 5 2 4" xfId="36757" xr:uid="{8805AFEE-FA18-462C-8D48-5B97FE080921}"/>
    <cellStyle name="Percent 3 5 3" xfId="36758" xr:uid="{035D1E4E-FE6A-41A5-BDB4-757AD1E66D18}"/>
    <cellStyle name="Percent 3 5 3 2" xfId="36759" xr:uid="{BAE4628D-E6AE-4385-A7B5-48DE85B1553F}"/>
    <cellStyle name="Percent 3 5 3 2 2" xfId="36760" xr:uid="{C54625E1-C389-4285-9723-CC51656316C1}"/>
    <cellStyle name="Percent 3 5 3 2 3" xfId="36761" xr:uid="{D78453F8-3447-465A-9C94-AB1FE967C84A}"/>
    <cellStyle name="Percent 3 5 3 3" xfId="36762" xr:uid="{641DB3E3-3FC9-41CF-AE0B-060BD9E79248}"/>
    <cellStyle name="Percent 3 5 3 4" xfId="36763" xr:uid="{FCFEFC9D-C828-4E47-81CA-513FDC182261}"/>
    <cellStyle name="Percent 3 5 4" xfId="36764" xr:uid="{F78198F9-6041-4077-A4A4-077470BFFDE9}"/>
    <cellStyle name="Percent 3 5 4 2" xfId="36765" xr:uid="{449E5F96-2554-49D7-9D12-579361DC9315}"/>
    <cellStyle name="Percent 3 5 4 3" xfId="36766" xr:uid="{B2AFA9EB-52C2-481E-BF5A-39934ADF5DE8}"/>
    <cellStyle name="Percent 3 5 5" xfId="36767" xr:uid="{ACA3ABFF-DE61-433A-BB25-334B5B9F7D22}"/>
    <cellStyle name="Percent 3 5 5 2" xfId="36768" xr:uid="{7F8E4B57-A973-451E-9A63-993034F723E9}"/>
    <cellStyle name="Percent 3 5 6" xfId="36769" xr:uid="{9D644AF8-E50D-4A5E-A8B5-2067FDD21020}"/>
    <cellStyle name="Percent 3 5 7" xfId="36770" xr:uid="{B72D05B4-C39B-45BF-8E88-6F66BA21C8ED}"/>
    <cellStyle name="Percent 3 6" xfId="36771" xr:uid="{BC8A672B-7262-4575-BA1A-3B94AF661E44}"/>
    <cellStyle name="Percent 3 6 2" xfId="36772" xr:uid="{14D3B1E5-C3BD-4FA6-867F-54AFFC66B51C}"/>
    <cellStyle name="Percent 3 6 2 2" xfId="36773" xr:uid="{909DB4DF-E02B-42B0-9271-470BC3E2C0B0}"/>
    <cellStyle name="Percent 3 6 2 3" xfId="36774" xr:uid="{E979EFDC-397B-433D-9F0B-E205E11B5D26}"/>
    <cellStyle name="Percent 3 6 3" xfId="36775" xr:uid="{90F2D0C4-16A1-4B10-9227-6BB57EC2E98E}"/>
    <cellStyle name="Percent 3 6 3 2" xfId="36776" xr:uid="{070445BB-4688-45D4-AC32-41A498FD7D2F}"/>
    <cellStyle name="Percent 3 6 4" xfId="36777" xr:uid="{931F4839-B4A1-43F7-9F5A-55C33C368C70}"/>
    <cellStyle name="Percent 3 6 4 2" xfId="36778" xr:uid="{81D986D0-C7D3-4885-93D8-705110D1915D}"/>
    <cellStyle name="Percent 3 6 5" xfId="36779" xr:uid="{D341588D-C0B6-4C2B-ACA0-F42DA5DDE65E}"/>
    <cellStyle name="Percent 3 7" xfId="36780" xr:uid="{F6796399-8A80-4C0A-8970-0B4D8FCC6CA9}"/>
    <cellStyle name="Percent 3 7 2" xfId="36781" xr:uid="{475FE83F-E388-414F-8DA5-5A8AF15CF774}"/>
    <cellStyle name="Percent 3 7 2 2" xfId="36782" xr:uid="{2AD506D0-3B99-496A-978D-6A14BB274AAE}"/>
    <cellStyle name="Percent 3 7 2 3" xfId="36783" xr:uid="{942652FC-BDA8-49B5-B592-738E6F682ADE}"/>
    <cellStyle name="Percent 3 7 3" xfId="36784" xr:uid="{1F9CC543-2CAA-411A-BBD1-C4E8B525668E}"/>
    <cellStyle name="Percent 3 7 4" xfId="36785" xr:uid="{B64AACC6-8447-4D39-8963-7D67F7C16B89}"/>
    <cellStyle name="Percent 3 8" xfId="36786" xr:uid="{5BD320DC-FA75-4517-AB54-5A501A5D73D6}"/>
    <cellStyle name="Percent 3 8 2" xfId="36787" xr:uid="{B7995DE6-4B46-438D-9F89-ED454988FD7A}"/>
    <cellStyle name="Percent 3 8 2 2" xfId="36788" xr:uid="{66A05AB6-3533-4F42-BA15-660A6FCBBD0D}"/>
    <cellStyle name="Percent 3 8 2 3" xfId="36789" xr:uid="{6F2F5CFF-0268-4114-8AEA-BB067C166599}"/>
    <cellStyle name="Percent 3 8 3" xfId="36790" xr:uid="{6095327F-94E7-4397-BD68-A34E77BC18F0}"/>
    <cellStyle name="Percent 3 8 4" xfId="36791" xr:uid="{9C5FBCD0-398F-4C4D-845E-C195CA443CEF}"/>
    <cellStyle name="Percent 3 9" xfId="36792" xr:uid="{3EB268D5-56D7-43CD-A31D-BCEECD5E085F}"/>
    <cellStyle name="Percent 3 9 2" xfId="36793" xr:uid="{9ADFC25D-0D5E-4015-9485-34429F27CA07}"/>
    <cellStyle name="Percent 3 9 2 2" xfId="36794" xr:uid="{BA39EF53-2FDB-468E-AEA3-68C0E6087CBB}"/>
    <cellStyle name="Percent 3 9 2 3" xfId="36795" xr:uid="{3057EAD5-85FB-4BC7-8D34-BBA7200D5E86}"/>
    <cellStyle name="Percent 3 9 3" xfId="36796" xr:uid="{6EEC6DAE-F88D-4D85-B83A-C76C79F56CD8}"/>
    <cellStyle name="Percent 3 9 4" xfId="36797" xr:uid="{9C49FCF0-690E-4019-9A8F-7A8969476D95}"/>
    <cellStyle name="Percent 30" xfId="36798" xr:uid="{1A30A4E0-F6B6-4142-851D-A44F70579112}"/>
    <cellStyle name="Percent 31" xfId="36799" xr:uid="{5A6C9219-EC34-4484-B3D7-B3A0CCBF5978}"/>
    <cellStyle name="Percent 32" xfId="36800" xr:uid="{1A952697-ED45-4BFC-B6EB-AD4F9943B5C9}"/>
    <cellStyle name="Percent 33" xfId="36801" xr:uid="{A39CF05B-E6DB-4B28-85AF-04398DEF7257}"/>
    <cellStyle name="Percent 33 2" xfId="36802" xr:uid="{A6298176-CF3F-4691-B2DE-879A2E45189C}"/>
    <cellStyle name="Percent 34" xfId="36803" xr:uid="{66006A41-BDA9-483A-B89D-AFDAA150729C}"/>
    <cellStyle name="Percent 34 2" xfId="36804" xr:uid="{D2ACFCE8-1D83-4C05-A50E-B504415FCBED}"/>
    <cellStyle name="Percent 35" xfId="36805" xr:uid="{445BDCB3-73C5-4BB7-9DD4-993279F7A5D9}"/>
    <cellStyle name="Percent 36" xfId="36806" xr:uid="{114EE21B-EAFD-41AB-A257-43FE2F109073}"/>
    <cellStyle name="Percent 37" xfId="36807" xr:uid="{44254FBD-6B45-4625-942C-A27F5C3CE4B9}"/>
    <cellStyle name="Percent 37 2" xfId="36808" xr:uid="{AAA2EDE5-4BC4-4F89-9D7C-AB71BE6884CD}"/>
    <cellStyle name="Percent 38" xfId="36809" xr:uid="{31C6A865-736B-4EAE-A13B-BABF4216834B}"/>
    <cellStyle name="Percent 39" xfId="36810" xr:uid="{A31642BE-F7F9-4D00-9510-337ADA42DBAB}"/>
    <cellStyle name="Percent 4" xfId="36811" xr:uid="{3FC79557-1ECE-453C-9874-50239FE6ECFC}"/>
    <cellStyle name="Percent 4 2" xfId="36812" xr:uid="{1D1C663A-18C1-4550-8D88-412FA0CC3F14}"/>
    <cellStyle name="Percent 4 2 2" xfId="36813" xr:uid="{18236EC6-2C16-4747-982F-F44476019563}"/>
    <cellStyle name="Percent 4 2 2 2" xfId="36814" xr:uid="{55F147D0-5443-4603-8526-E859D3494C79}"/>
    <cellStyle name="Percent 4 2 2 3" xfId="36815" xr:uid="{F0BD0786-80C4-4A83-B3B5-3532BC937897}"/>
    <cellStyle name="Percent 4 2 2 3 2" xfId="36816" xr:uid="{9979C64A-834D-4204-9407-025BC80428EE}"/>
    <cellStyle name="Percent 4 2 2 3 2 2" xfId="36817" xr:uid="{A65BB64A-8159-4C0E-A20B-282C3EF43C18}"/>
    <cellStyle name="Percent 4 2 2 3 3" xfId="36818" xr:uid="{704D92EA-53E2-40B0-BB69-C9EBC51A6CC6}"/>
    <cellStyle name="Percent 4 2 2 3 4" xfId="36819" xr:uid="{7190C50E-7D45-420E-AC6F-96953F2AA826}"/>
    <cellStyle name="Percent 4 2 2 4" xfId="36820" xr:uid="{B6285E65-115E-4186-AED4-19BE48A82A46}"/>
    <cellStyle name="Percent 4 2 2 4 2" xfId="36821" xr:uid="{2476E2CB-5A4A-495F-BADA-302943B11491}"/>
    <cellStyle name="Percent 4 2 2 5" xfId="36822" xr:uid="{13295474-8836-47B3-B2CE-9F8363D4EBA4}"/>
    <cellStyle name="Percent 4 2 3" xfId="36823" xr:uid="{A84F6CEA-4D61-4C14-B380-FCDC76A21634}"/>
    <cellStyle name="Percent 4 2 3 2" xfId="36824" xr:uid="{04ECA566-F007-4AA2-B628-DCFAAE1D7513}"/>
    <cellStyle name="Percent 4 2 3 3" xfId="36825" xr:uid="{B6AD649C-92A5-44F3-854D-2DF17A0924B9}"/>
    <cellStyle name="Percent 4 2 3 3 2" xfId="36826" xr:uid="{D00A507C-8C31-4D46-86F1-EC9017FAD994}"/>
    <cellStyle name="Percent 4 2 4" xfId="36827" xr:uid="{649841B3-0B1F-4545-8F0A-C1660E0AA4BE}"/>
    <cellStyle name="Percent 4 2 4 2" xfId="36828" xr:uid="{86482165-B075-462D-A489-7AAED86A44B1}"/>
    <cellStyle name="Percent 4 2 4 2 2" xfId="36829" xr:uid="{A30E8AC5-52D5-4678-BC1B-00B429BD2D27}"/>
    <cellStyle name="Percent 4 2 4 2 3" xfId="36830" xr:uid="{94F27C8F-76DD-4B2F-8A86-11015ED9F28E}"/>
    <cellStyle name="Percent 4 2 4 3" xfId="36831" xr:uid="{58915C7A-4C8D-4207-82D1-9639FEE079D7}"/>
    <cellStyle name="Percent 4 2 4 3 2" xfId="36832" xr:uid="{1201066D-F88F-4391-B4E1-33B3ED1A4FBA}"/>
    <cellStyle name="Percent 4 2 4 4" xfId="36833" xr:uid="{01C1183B-713B-4DF0-A7A2-FEF5CDD1AFE8}"/>
    <cellStyle name="Percent 4 2 4 5" xfId="36834" xr:uid="{95D3350C-95A6-4CA9-828E-F7500518C640}"/>
    <cellStyle name="Percent 4 2 5" xfId="36835" xr:uid="{D5F7D0C0-EABC-4E29-871D-C16EF25EEEBF}"/>
    <cellStyle name="Percent 4 2 6" xfId="36836" xr:uid="{48849DEC-8C6D-4B32-A6E5-66DBC307FC40}"/>
    <cellStyle name="Percent 4 2 6 2" xfId="36837" xr:uid="{2F0698EF-99E4-4469-B22B-7463BB2781FB}"/>
    <cellStyle name="Percent 4 2 6 3" xfId="36838" xr:uid="{21CF8873-C2E7-4DD8-9882-914AEE8A4635}"/>
    <cellStyle name="Percent 4 2 7" xfId="36839" xr:uid="{95C28D94-DA80-40D4-B55A-4FE4989D5176}"/>
    <cellStyle name="Percent 4 2 7 2" xfId="36840" xr:uid="{DA6C1539-41C8-41F5-8E57-C527134D0FD6}"/>
    <cellStyle name="Percent 4 2 8" xfId="36841" xr:uid="{C89D986B-A3B7-4D67-8512-5B37E4E04C74}"/>
    <cellStyle name="Percent 4 3" xfId="36842" xr:uid="{364BAA14-B3B3-4CD4-8C34-68A6943FC2D5}"/>
    <cellStyle name="Percent 4 3 2" xfId="36843" xr:uid="{2EF74A31-C5C2-499D-B46A-5C6C3CA8C326}"/>
    <cellStyle name="Percent 4 3 2 2" xfId="36844" xr:uid="{7C97C142-97A6-4056-BD95-8AC7E66CFA5B}"/>
    <cellStyle name="Percent 4 3 2 2 2" xfId="36845" xr:uid="{17C7E816-33DE-4BF9-8524-6A21512E9BEE}"/>
    <cellStyle name="Percent 4 3 2 2 3" xfId="36846" xr:uid="{A1058088-9B80-4E2F-AD6E-8D400778162A}"/>
    <cellStyle name="Percent 4 3 2 3" xfId="36847" xr:uid="{2810983B-D90B-4540-8252-EF3EDD0712E1}"/>
    <cellStyle name="Percent 4 3 2 4" xfId="36848" xr:uid="{CCC907A1-C4B7-4296-B149-0DAB974C10DF}"/>
    <cellStyle name="Percent 4 3 3" xfId="36849" xr:uid="{7DA4C6CE-824D-4AAE-A899-3E148C2C7D25}"/>
    <cellStyle name="Percent 4 3 3 2" xfId="36850" xr:uid="{283B53E4-EFE4-4321-BA54-FB337EE7F6AF}"/>
    <cellStyle name="Percent 4 3 3 3" xfId="36851" xr:uid="{B971769F-4213-4E9C-9F75-91DCF3A4C581}"/>
    <cellStyle name="Percent 4 3 4" xfId="36852" xr:uid="{5E3527AF-3658-4043-9BE0-244B330D16D4}"/>
    <cellStyle name="Percent 4 3 4 2" xfId="36853" xr:uid="{67B576CB-D954-4E72-AE8E-AA659DB62904}"/>
    <cellStyle name="Percent 4 3 5" xfId="36854" xr:uid="{1EEDEF57-8719-43D2-BF2B-C702DB56870E}"/>
    <cellStyle name="Percent 4 3 5 2" xfId="36855" xr:uid="{BB61C1EC-C1E4-4A6C-8F6F-2ABA8B8F8ECD}"/>
    <cellStyle name="Percent 4 3 6" xfId="36856" xr:uid="{524E98AF-433D-4ADF-B813-FBF54B055C38}"/>
    <cellStyle name="Percent 4 4" xfId="36857" xr:uid="{48993B54-2C8E-4C26-B53D-7FC66FAE33D6}"/>
    <cellStyle name="Percent 4 4 2" xfId="36858" xr:uid="{8B6D78E7-6FA9-453F-91B1-E43D56C0DB8A}"/>
    <cellStyle name="Percent 4 4 2 2" xfId="36859" xr:uid="{BE9C5A5C-36AC-406B-A07C-92A5E4DC2585}"/>
    <cellStyle name="Percent 4 4 3" xfId="36860" xr:uid="{54D2E56B-6CF5-4008-8BEC-871919822F3C}"/>
    <cellStyle name="Percent 4 4 3 2" xfId="36861" xr:uid="{D4BBC7DA-672C-4AC3-AE86-3FB6C04885EA}"/>
    <cellStyle name="Percent 4 4 4" xfId="36862" xr:uid="{7B78713A-22AB-4601-8CE7-F85BD5AE98CC}"/>
    <cellStyle name="Percent 4 5" xfId="36863" xr:uid="{3138074D-6FAF-4F32-8AF4-074C62FC53B6}"/>
    <cellStyle name="Percent 4 5 2" xfId="36864" xr:uid="{343A299D-DE47-4FED-BD4B-7006834A9845}"/>
    <cellStyle name="Percent 4 5 2 2" xfId="36865" xr:uid="{F1A1B594-4A46-45AB-B204-7945A0B2789E}"/>
    <cellStyle name="Percent 4 5 3" xfId="36866" xr:uid="{2175403A-5824-4F2B-A034-DB9C086AB4A9}"/>
    <cellStyle name="Percent 4 5 3 2" xfId="36867" xr:uid="{539B9D0D-FDE4-4FC3-9287-75DCCEEF4FAD}"/>
    <cellStyle name="Percent 4 5 4" xfId="36868" xr:uid="{B967DDB1-CA72-4B0F-8BFB-0ABA23493E2B}"/>
    <cellStyle name="Percent 4 6" xfId="36869" xr:uid="{E445910C-8C49-47B1-91F7-5F8E1BD0E5BA}"/>
    <cellStyle name="Percent 4 6 2" xfId="36870" xr:uid="{02B96614-A24C-4ACF-8ADD-9230B75C132A}"/>
    <cellStyle name="Percent 4 7" xfId="36871" xr:uid="{78979C7C-CFC0-44E5-BE5F-B81431A2398C}"/>
    <cellStyle name="Percent 4 8" xfId="36872" xr:uid="{70B83108-359F-4BF4-BD50-D9ECE7442127}"/>
    <cellStyle name="Percent 4 8 2" xfId="36873" xr:uid="{E02E35D2-2DE0-4685-AA41-8D02D6E38B17}"/>
    <cellStyle name="Percent 4 9" xfId="36874" xr:uid="{615D7EE6-240C-4E0C-ACDA-D206CADF1BE9}"/>
    <cellStyle name="Percent 4 9 2" xfId="36875" xr:uid="{E7BD8771-E769-4466-AEC1-7032DA212948}"/>
    <cellStyle name="Percent 40" xfId="36876" xr:uid="{1C1B3EFA-89F4-4308-8AE5-22F630B614A1}"/>
    <cellStyle name="Percent 41" xfId="36877" xr:uid="{8483F99E-8286-4777-B2FC-41970615EE5D}"/>
    <cellStyle name="Percent 42" xfId="36878" xr:uid="{F9EA0695-A893-4F57-9DD8-72A2674655BB}"/>
    <cellStyle name="Percent 43" xfId="36879" xr:uid="{8DA697FE-D623-4F94-B414-C9D3E451F383}"/>
    <cellStyle name="Percent 44" xfId="36880" xr:uid="{3BE588A7-60AA-42F4-A2D1-913B22294406}"/>
    <cellStyle name="Percent 45" xfId="36881" xr:uid="{40B1DF93-DDBC-4488-99CD-EB5CF3BD1B20}"/>
    <cellStyle name="Percent 46" xfId="36882" xr:uid="{24B31996-8996-49F1-8B65-94C13D3F195E}"/>
    <cellStyle name="Percent 47" xfId="36883" xr:uid="{CC16AA05-72B7-4BA3-8D80-1F3F1702E584}"/>
    <cellStyle name="Percent 48" xfId="36884" xr:uid="{01305473-B64A-402D-AE44-03518F8F72BF}"/>
    <cellStyle name="Percent 49" xfId="36885" xr:uid="{923A00ED-7947-4E02-81C6-EA00D338E4AC}"/>
    <cellStyle name="Percent 5" xfId="36886" xr:uid="{888B431F-F21C-4392-9516-9743B2AEF33B}"/>
    <cellStyle name="Percent 5 2" xfId="36887" xr:uid="{1C1691D7-9CA1-4E97-9A7B-2F67327489B5}"/>
    <cellStyle name="Percent 5 2 2" xfId="36888" xr:uid="{ED447947-EC05-4EF5-B60D-9FC556F2C710}"/>
    <cellStyle name="Percent 5 2 3" xfId="36889" xr:uid="{5077CD55-A699-42C1-AC9F-0375CEA5536D}"/>
    <cellStyle name="Percent 5 2 3 2" xfId="36890" xr:uid="{93B6499C-F149-4800-80F0-9D95F75C5535}"/>
    <cellStyle name="Percent 5 2 3 3" xfId="36891" xr:uid="{10BEB979-6764-42B9-B5B1-AFAAEC228165}"/>
    <cellStyle name="Percent 5 2 3 3 2" xfId="36892" xr:uid="{DCAD8532-9779-4C1A-9F1F-062433F1A360}"/>
    <cellStyle name="Percent 5 2 3 3 3" xfId="36893" xr:uid="{84410354-7E6D-4557-BAAC-7F4CFC19D4A3}"/>
    <cellStyle name="Percent 5 2 3 3 4" xfId="36894" xr:uid="{70438144-3048-4DA6-8A17-33484766D285}"/>
    <cellStyle name="Percent 5 2 3 4" xfId="36895" xr:uid="{AF6966B7-E573-491B-8107-21F7C9B1014D}"/>
    <cellStyle name="Percent 5 2 4" xfId="36896" xr:uid="{68C1202A-417F-4781-B414-B4A4D1A74838}"/>
    <cellStyle name="Percent 5 2 5" xfId="36897" xr:uid="{3AEE00C6-3A56-4CFC-A0B3-B3810A7945E0}"/>
    <cellStyle name="Percent 5 2 5 2" xfId="36898" xr:uid="{78B0500E-EAD8-4D34-800B-B800044FF638}"/>
    <cellStyle name="Percent 5 3" xfId="36899" xr:uid="{B8369626-64D1-4EED-AA0A-9622D1BBE7D7}"/>
    <cellStyle name="Percent 5 3 2" xfId="36900" xr:uid="{30509C86-304D-4D85-AC64-261FEF357420}"/>
    <cellStyle name="Percent 5 3 3" xfId="36901" xr:uid="{2C2CA628-831C-41A8-B930-70D72400EA14}"/>
    <cellStyle name="Percent 5 3 3 2" xfId="36902" xr:uid="{18392F99-7541-4472-9B5A-327E79AEA8B7}"/>
    <cellStyle name="Percent 5 4" xfId="36903" xr:uid="{AE6039D0-B042-452A-87A3-844ED6627820}"/>
    <cellStyle name="Percent 5 4 2" xfId="36904" xr:uid="{37CA816E-B950-47F4-AB9C-426B221F6998}"/>
    <cellStyle name="Percent 5 4 2 2" xfId="36905" xr:uid="{372056DD-B4E6-405F-BF92-3F4BFB649BA1}"/>
    <cellStyle name="Percent 5 4 2 2 2" xfId="36906" xr:uid="{2D8BECFE-8B37-4B79-AB50-5CE7B826117E}"/>
    <cellStyle name="Percent 5 4 2 3" xfId="36907" xr:uid="{0ACD1EAC-D0BD-453B-975E-8579DDD5011B}"/>
    <cellStyle name="Percent 5 4 2 4" xfId="36908" xr:uid="{47CE18AD-20EC-412B-8C02-4089F79BD697}"/>
    <cellStyle name="Percent 5 4 3" xfId="36909" xr:uid="{C81D46A4-ADE8-4693-9074-2AA58530D8CC}"/>
    <cellStyle name="Percent 5 4 3 2" xfId="36910" xr:uid="{5503AE6B-2CB2-4898-B957-3671D6D93E94}"/>
    <cellStyle name="Percent 5 4 3 3" xfId="36911" xr:uid="{44C4B43D-4870-4F18-ADA4-C3CED0B8B284}"/>
    <cellStyle name="Percent 5 4 4" xfId="36912" xr:uid="{C9C81E06-8643-4428-B6E6-C8B40D1EEDF8}"/>
    <cellStyle name="Percent 5 4 4 2" xfId="36913" xr:uid="{36C9C636-2662-4085-85F6-272C00FB9AA6}"/>
    <cellStyle name="Percent 5 4 4 3" xfId="36914" xr:uid="{A418931D-4B37-4919-88C8-CF0FDB971698}"/>
    <cellStyle name="Percent 5 4 5" xfId="36915" xr:uid="{3864D869-29E6-400C-9852-133A272C6E6A}"/>
    <cellStyle name="Percent 5 5" xfId="36916" xr:uid="{B7A37A27-1068-4D76-925E-3DE0D172FD21}"/>
    <cellStyle name="Percent 5 5 2" xfId="36917" xr:uid="{C00F1F69-FFD3-4FB8-AE27-CCB2414839C9}"/>
    <cellStyle name="Percent 5 6" xfId="36918" xr:uid="{FB10AE9E-4A45-4B6A-9039-87CB4600242D}"/>
    <cellStyle name="Percent 5 6 2" xfId="36919" xr:uid="{43A53F5D-CFAB-4476-BA65-8FBABC923453}"/>
    <cellStyle name="Percent 5 6 3" xfId="36920" xr:uid="{3FDC7D25-F581-4830-A5FD-4C7AE3A14133}"/>
    <cellStyle name="Percent 5 7" xfId="36921" xr:uid="{8DD51645-6929-4D1B-BBEA-F70D445AA9F6}"/>
    <cellStyle name="Percent 5 8" xfId="36922" xr:uid="{E20B11CA-BB86-43C7-B6AB-CFE58602D461}"/>
    <cellStyle name="Percent 5 9" xfId="36923" xr:uid="{8ECD7793-7199-4EDB-8026-E09F1D2B120A}"/>
    <cellStyle name="Percent 50" xfId="36924" xr:uid="{0AA19223-58E6-4532-BB69-9CCF2DFEC75A}"/>
    <cellStyle name="Percent 51" xfId="36925" xr:uid="{F877AE69-5F23-4D50-BF51-CB3A0F607CC8}"/>
    <cellStyle name="Percent 6" xfId="36926" xr:uid="{5B3C9FDB-9749-4D91-9138-4DAF0BD3B916}"/>
    <cellStyle name="Percent 6 2" xfId="36927" xr:uid="{688D55FF-3588-40C1-B365-71DC55776C1B}"/>
    <cellStyle name="Percent 6 2 2" xfId="36928" xr:uid="{E59C4EF3-9374-45B5-B9C5-3ECD1A355734}"/>
    <cellStyle name="Percent 6 2 2 2" xfId="36929" xr:uid="{8A9E99E4-CD5F-43D6-91F3-10C5FE7B39AF}"/>
    <cellStyle name="Percent 6 2 2 3" xfId="36930" xr:uid="{2DEBFE10-4667-4F2B-93AF-8294378C4B5E}"/>
    <cellStyle name="Percent 6 2 3" xfId="36931" xr:uid="{FDB63553-9E3A-4F61-90C7-E47DD6736609}"/>
    <cellStyle name="Percent 6 2 3 2" xfId="36932" xr:uid="{2A41250B-9D60-46B9-99D4-FEF197C9B842}"/>
    <cellStyle name="Percent 6 2 4" xfId="36933" xr:uid="{3E47DCA1-DF56-49B3-BE53-3D4E3A3DB513}"/>
    <cellStyle name="Percent 6 2 4 2" xfId="36934" xr:uid="{B299F77B-CE4C-46F0-864F-49D3CA6BE511}"/>
    <cellStyle name="Percent 6 2 5" xfId="36935" xr:uid="{61B6ABB5-8587-447F-ACB1-3095C4E9B4E2}"/>
    <cellStyle name="Percent 6 3" xfId="36936" xr:uid="{0D1CE868-0AE2-4050-B2F2-26CC0C0FB229}"/>
    <cellStyle name="Percent 6 3 2" xfId="36937" xr:uid="{455FBEE2-72D4-488A-85BE-FF6250492858}"/>
    <cellStyle name="Percent 6 3 2 2" xfId="36938" xr:uid="{C3BAE9F0-6981-4B58-83A6-84B582338A69}"/>
    <cellStyle name="Percent 6 3 2 3" xfId="36939" xr:uid="{0518B4A6-700E-40DC-95B9-675E1098E238}"/>
    <cellStyle name="Percent 6 3 3" xfId="36940" xr:uid="{60C0870E-295E-4581-928E-6B8F7F83866A}"/>
    <cellStyle name="Percent 6 3 3 2" xfId="36941" xr:uid="{768A2194-2FC4-4710-9E4C-445A8DA6CDB1}"/>
    <cellStyle name="Percent 6 3 4" xfId="36942" xr:uid="{8D8A57DF-05BA-4778-8379-0C2B89371739}"/>
    <cellStyle name="Percent 6 3 4 2" xfId="36943" xr:uid="{0F56D54F-60EA-46A3-8303-62E1423AC71B}"/>
    <cellStyle name="Percent 6 3 4 3" xfId="36944" xr:uid="{C409ABFA-1019-4DB8-AED4-43805FC55F8C}"/>
    <cellStyle name="Percent 6 3 5" xfId="36945" xr:uid="{B979BD7D-50B7-403A-B06E-F13403C4BD10}"/>
    <cellStyle name="Percent 6 4" xfId="36946" xr:uid="{474E0DAE-5DA9-4E67-975F-0DBA5D07E2B2}"/>
    <cellStyle name="Percent 6 4 2" xfId="36947" xr:uid="{60DF8462-303E-41A5-8FD6-5AE06E1A1F46}"/>
    <cellStyle name="Percent 6 4 2 2" xfId="36948" xr:uid="{74A72D3C-591B-4912-A772-93C0488CDD1E}"/>
    <cellStyle name="Percent 6 4 3" xfId="36949" xr:uid="{05C2DD18-9401-44C5-B3AF-40CF049F9EE9}"/>
    <cellStyle name="Percent 6 4 3 2" xfId="36950" xr:uid="{7DAC47D4-8BC6-4AAB-867A-AC5CEE4A8C33}"/>
    <cellStyle name="Percent 6 4 4" xfId="36951" xr:uid="{1565B76F-4E26-4D1C-9C1D-871C255C7DE7}"/>
    <cellStyle name="Percent 6 5" xfId="36952" xr:uid="{FBBA1FE6-3B5C-4875-89BD-914A9763B959}"/>
    <cellStyle name="Percent 6 5 2" xfId="36953" xr:uid="{5FA5B0A2-3C9C-45C1-8A06-45079D91BC05}"/>
    <cellStyle name="Percent 6 6" xfId="36954" xr:uid="{0F6E4980-B795-48D6-924E-08794DF79BE2}"/>
    <cellStyle name="Percent 6 7" xfId="36955" xr:uid="{17CDA52F-5268-4ADC-B8E1-8CAFC315EC9E}"/>
    <cellStyle name="Percent 7" xfId="36956" xr:uid="{6BC22BF0-09B9-4636-864D-0C8B331B7725}"/>
    <cellStyle name="Percent 7 2" xfId="36957" xr:uid="{E51AFF7A-43B4-4170-9CAF-7EA13F5D9977}"/>
    <cellStyle name="Percent 7 2 2" xfId="36958" xr:uid="{53A84FF4-467E-4B3B-9023-CF25A6E6B83C}"/>
    <cellStyle name="Percent 7 2 2 2" xfId="36959" xr:uid="{E804CF0A-BB12-40FB-B0E1-9E2390E85302}"/>
    <cellStyle name="Percent 7 2 2 3" xfId="36960" xr:uid="{A9548816-1858-4B5B-9153-285653C0AFD9}"/>
    <cellStyle name="Percent 7 2 3" xfId="36961" xr:uid="{42D16E2E-E6D5-4F99-A8BA-C7E3ACF0D0F3}"/>
    <cellStyle name="Percent 7 2 3 2" xfId="36962" xr:uid="{14EA958C-F90A-45A4-A473-7B31D591449C}"/>
    <cellStyle name="Percent 7 2 4" xfId="36963" xr:uid="{B957DC8C-7DFC-4670-AC5C-F0C2B18CF82B}"/>
    <cellStyle name="Percent 7 2 4 2" xfId="36964" xr:uid="{6ABE9F37-2348-495A-A089-89BABFCB1E53}"/>
    <cellStyle name="Percent 7 2 5" xfId="36965" xr:uid="{8C10AF21-5764-4C71-B550-BE3E59AF1693}"/>
    <cellStyle name="Percent 7 3" xfId="36966" xr:uid="{D50585AD-9A3C-4D87-887E-120D9B321AE2}"/>
    <cellStyle name="Percent 7 3 2" xfId="36967" xr:uid="{E9033C35-F415-4524-8578-A738E6BEE1F1}"/>
    <cellStyle name="Percent 7 3 2 2" xfId="36968" xr:uid="{59B13B27-3D8D-414C-9771-1A6591998AE2}"/>
    <cellStyle name="Percent 7 3 2 3" xfId="36969" xr:uid="{0F08C274-C7EF-4856-8C8F-77C182867D49}"/>
    <cellStyle name="Percent 7 3 3" xfId="36970" xr:uid="{8D66526F-066F-4C95-B4A7-4E85BAC8375D}"/>
    <cellStyle name="Percent 7 3 3 2" xfId="36971" xr:uid="{467F8B93-57A8-406A-8823-55EDEE9644AE}"/>
    <cellStyle name="Percent 7 3 4" xfId="36972" xr:uid="{85F7EE31-9D9C-4FD1-AAD8-F4DC213770BE}"/>
    <cellStyle name="Percent 7 3 5" xfId="36973" xr:uid="{42C539B4-642E-43FE-A6A1-B8E3301F9223}"/>
    <cellStyle name="Percent 7 4" xfId="36974" xr:uid="{61CB4CEE-54EA-44DE-BBDB-C00BC34E0AC5}"/>
    <cellStyle name="Percent 7 4 2" xfId="36975" xr:uid="{6EE1D807-4AAD-4E01-B0B1-2A29FACB26D6}"/>
    <cellStyle name="Percent 7 4 2 2" xfId="36976" xr:uid="{EB2ED17E-FEF4-4A70-A64F-A92F40486AA9}"/>
    <cellStyle name="Percent 7 4 3" xfId="36977" xr:uid="{A3B95F7B-E853-4941-AF79-424C0B77FBB1}"/>
    <cellStyle name="Percent 7 4 3 2" xfId="36978" xr:uid="{4C8D49EF-631E-4011-A2A7-9673AA7DF79B}"/>
    <cellStyle name="Percent 7 4 4" xfId="36979" xr:uid="{41C00BE8-D15F-4667-9FE0-1BEFA12DF8C4}"/>
    <cellStyle name="Percent 7 5" xfId="36980" xr:uid="{73C9FC3D-3A68-46B0-8C6A-95B6C0ABC429}"/>
    <cellStyle name="Percent 7 5 2" xfId="36981" xr:uid="{CAADEA0B-B483-4ADB-A11B-4D2CA53737EC}"/>
    <cellStyle name="Percent 7 6" xfId="36982" xr:uid="{3AF73178-DE82-430A-88C4-948643BB7190}"/>
    <cellStyle name="Percent 7 7" xfId="36983" xr:uid="{B4F2F0A1-F6BE-4C5C-84CC-BEC616B1A954}"/>
    <cellStyle name="Percent 8" xfId="36984" xr:uid="{7BBD7AC8-92A2-46D5-86CF-6AFBD5F1F4B3}"/>
    <cellStyle name="Percent 8 2" xfId="36985" xr:uid="{96BDCA0A-7A47-45A0-9657-4896FB2696F6}"/>
    <cellStyle name="Percent 8 2 2" xfId="36986" xr:uid="{D91891CC-CC05-40FA-B83E-A383A909F4AD}"/>
    <cellStyle name="Percent 8 2 2 2" xfId="36987" xr:uid="{C4113AAD-770E-4C12-B21D-75DBA905792D}"/>
    <cellStyle name="Percent 8 2 2 3" xfId="36988" xr:uid="{ECE37A5A-2275-46FE-87FC-423CE9B35F76}"/>
    <cellStyle name="Percent 8 2 3" xfId="36989" xr:uid="{B0794143-3D58-451E-9179-78DF16BAADD8}"/>
    <cellStyle name="Percent 8 2 3 2" xfId="36990" xr:uid="{2E1C3595-20D7-4611-AA02-06F442C7A6A1}"/>
    <cellStyle name="Percent 8 2 4" xfId="36991" xr:uid="{57DEF36E-6D6B-4231-867C-4F0B0A6E5955}"/>
    <cellStyle name="Percent 8 2 4 2" xfId="36992" xr:uid="{AF9846E7-305F-46C9-B1FC-880F045728C8}"/>
    <cellStyle name="Percent 8 2 5" xfId="36993" xr:uid="{B0B49D7E-2F08-4252-9EF9-142E7FC32DFC}"/>
    <cellStyle name="Percent 8 3" xfId="36994" xr:uid="{4C78CE50-42B1-45DB-8307-41586C19F53C}"/>
    <cellStyle name="Percent 8 3 2" xfId="36995" xr:uid="{27C22260-B2B8-425C-8F1D-D6D209653B92}"/>
    <cellStyle name="Percent 8 3 2 2" xfId="36996" xr:uid="{2E9585EC-E057-4417-8DFB-0701B31667EC}"/>
    <cellStyle name="Percent 8 3 2 3" xfId="36997" xr:uid="{EFC7EE4F-0651-4806-A585-ADD35A1E72D2}"/>
    <cellStyle name="Percent 8 3 3" xfId="36998" xr:uid="{47D41A01-D7BB-47F4-ABF3-2B3BEA27CC12}"/>
    <cellStyle name="Percent 8 3 4" xfId="36999" xr:uid="{101378E7-ABD6-4E07-AD98-C2FBA580526E}"/>
    <cellStyle name="Percent 8 4" xfId="37000" xr:uid="{F6F9DD97-E0DE-481B-BAA1-F974410E6F8F}"/>
    <cellStyle name="Percent 8 4 2" xfId="37001" xr:uid="{4834DE80-9846-4E4E-9550-AEA4725359CA}"/>
    <cellStyle name="Percent 8 4 3" xfId="37002" xr:uid="{F5FA4FBD-1D8D-4070-AA20-8A18CBEBC484}"/>
    <cellStyle name="Percent 8 5" xfId="37003" xr:uid="{33597A50-078F-4F96-8E7E-EA89B97D3031}"/>
    <cellStyle name="Percent 8 5 2" xfId="37004" xr:uid="{933E03B0-FEBD-424F-A36E-BB3D18CA1D4F}"/>
    <cellStyle name="Percent 8 6" xfId="37005" xr:uid="{638EED5C-1833-49AC-B8EB-16878E03A5AA}"/>
    <cellStyle name="Percent 8 7" xfId="37006" xr:uid="{C74944A2-B83A-4F75-AE3E-E0408EEA9D9E}"/>
    <cellStyle name="Percent 9" xfId="37007" xr:uid="{19F0EBA4-42C9-4A74-99D9-FBF43703D09E}"/>
    <cellStyle name="Percent 9 2" xfId="37008" xr:uid="{77F9AD85-0FEA-4A49-AA45-3C788D9D0DDB}"/>
    <cellStyle name="Percent 9 2 2" xfId="37009" xr:uid="{093BC023-5B13-4AEF-820A-BFE8C8774E67}"/>
    <cellStyle name="Percent 9 2 2 2" xfId="37010" xr:uid="{C259BC98-B2CC-44E9-A195-1471D7B7F1CE}"/>
    <cellStyle name="Percent 9 2 2 3" xfId="37011" xr:uid="{53C4B084-D951-4163-BCD8-B676F06C2C81}"/>
    <cellStyle name="Percent 9 2 3" xfId="37012" xr:uid="{EEB4355D-FCE4-4145-8EBF-E36A46D09DEB}"/>
    <cellStyle name="Percent 9 2 3 2" xfId="37013" xr:uid="{17E007DB-26B2-4021-A13D-69D74A63DD7F}"/>
    <cellStyle name="Percent 9 2 4" xfId="37014" xr:uid="{16819E04-21E4-4443-8CF1-E08B26CB93CA}"/>
    <cellStyle name="Percent 9 2 4 2" xfId="37015" xr:uid="{B8FF99DF-B7A4-4C58-BB8A-7B81E895E87E}"/>
    <cellStyle name="Percent 9 2 5" xfId="37016" xr:uid="{589B3079-5DA3-401E-AA93-EDE90B4F93DC}"/>
    <cellStyle name="Percent 9 3" xfId="37017" xr:uid="{F7466C52-16C4-4546-99D1-9F8111F8B23B}"/>
    <cellStyle name="Percent 9 3 2" xfId="37018" xr:uid="{E39080BF-A8C2-45CE-93A9-FC95D18C2842}"/>
    <cellStyle name="Percent 9 3 2 2" xfId="37019" xr:uid="{06C5E25F-3218-4017-BC2D-39AE5D5E5167}"/>
    <cellStyle name="Percent 9 3 2 3" xfId="37020" xr:uid="{D3E31BAA-D3FD-48A5-9FF6-746D55AF5EC3}"/>
    <cellStyle name="Percent 9 3 3" xfId="37021" xr:uid="{528F72D7-099F-4448-B52C-8E86E03CD982}"/>
    <cellStyle name="Percent 9 3 4" xfId="37022" xr:uid="{B290C4B2-7A55-4060-A138-DCBF088D38ED}"/>
    <cellStyle name="Percent 9 4" xfId="37023" xr:uid="{81A3547D-E811-48FA-ADEB-4AC652EADE1D}"/>
    <cellStyle name="Percent 9 4 2" xfId="37024" xr:uid="{543CB997-927C-4A58-81C0-129ED1956209}"/>
    <cellStyle name="Percent 9 4 3" xfId="37025" xr:uid="{A02B443D-29B5-44DA-BCA1-53DB5946A1BA}"/>
    <cellStyle name="Percent 9 5" xfId="37026" xr:uid="{FA922D91-290A-474B-9D78-0C2D5EE5CBC4}"/>
    <cellStyle name="Percent 9 5 2" xfId="37027" xr:uid="{71EB2C08-8C13-42A8-A1BD-6CAFC8EBEF9F}"/>
    <cellStyle name="Percent 9 6" xfId="37028" xr:uid="{59B8D19C-96FC-40B3-8F8C-860B883AE6B6}"/>
    <cellStyle name="Percent 9 6 2" xfId="37029" xr:uid="{9D122513-7CE2-4A56-B837-A6A5089FC95C}"/>
    <cellStyle name="Percent 9 6 3" xfId="37030" xr:uid="{BBB7AADA-2DD0-4EB4-8164-59592E9FCB2D}"/>
    <cellStyle name="Percent 9 7" xfId="37031" xr:uid="{CF3D2459-6A40-4F1A-BB9D-55F75E5E5EDC}"/>
    <cellStyle name="Percent 9 8" xfId="37032" xr:uid="{3B04178F-CB54-424C-8352-B487CC460BB4}"/>
    <cellStyle name="Reset " xfId="37033" xr:uid="{8E58C06F-36FB-4E50-B855-3429ADEB7244}"/>
    <cellStyle name="Single underline" xfId="37034" xr:uid="{ADE55FEB-43FC-4BA1-B6E2-68658404DDAA}"/>
    <cellStyle name="Subheads" xfId="37035" xr:uid="{30F5D1CA-648F-4805-B587-CD12B4A962B9}"/>
    <cellStyle name="Subheads 2" xfId="37036" xr:uid="{B8950FFA-B3B5-4F54-99C8-6C34C9302956}"/>
    <cellStyle name="Subheads 3" xfId="37037" xr:uid="{074EB232-D1D6-40BA-BE20-9162561E84C6}"/>
    <cellStyle name="Subheads 3 2" xfId="37038" xr:uid="{DABE6185-1E2D-4961-AB03-FBE83ABD0E7D}"/>
    <cellStyle name="Table " xfId="37039" xr:uid="{1B7FC36F-F8F9-45C8-AAEF-3A654AA5AB62}"/>
    <cellStyle name="Title" xfId="37040" builtinId="15" customBuiltin="1"/>
    <cellStyle name="Title " xfId="37041" xr:uid="{99229B58-E546-429C-B03B-5604405DA63A}"/>
    <cellStyle name="Title 10" xfId="37042" xr:uid="{3054CAA8-112A-4BF7-867F-C34EE490B96D}"/>
    <cellStyle name="Title 11" xfId="37043" xr:uid="{84B77495-D3CA-4284-8CE2-3E47D59FD8A4}"/>
    <cellStyle name="Title 12" xfId="37044" xr:uid="{839C0AF3-2978-408E-BBAE-BE0B7E5AE07D}"/>
    <cellStyle name="Title 13" xfId="37045" xr:uid="{8E1DEB86-79E5-4499-9E92-B95EC1758BA5}"/>
    <cellStyle name="Title 14" xfId="37046" xr:uid="{BDFAB947-5051-42DF-BA4C-C84C55B881CF}"/>
    <cellStyle name="Title 15" xfId="37047" xr:uid="{1AF4E55E-AD45-46AD-8B35-E5EF768EC685}"/>
    <cellStyle name="Title 16" xfId="37048" xr:uid="{FBB3E95F-3826-4A39-ADD6-7053C42B83AF}"/>
    <cellStyle name="Title 17" xfId="37049" xr:uid="{73067CC9-42E2-444B-8840-7F8CBB8747E3}"/>
    <cellStyle name="Title 18" xfId="37050" xr:uid="{AEE3ADA5-2ED7-41F7-9937-E309D724A42D}"/>
    <cellStyle name="Title 19" xfId="37051" xr:uid="{12485F7B-9EE3-436A-B25F-3718E22E063B}"/>
    <cellStyle name="Title 2" xfId="37052" xr:uid="{8A5AF515-1B26-4BED-A4E1-4E2E46F69D03}"/>
    <cellStyle name="Title 2 2" xfId="37053" xr:uid="{C665A9FE-A16F-4286-924F-71952464FC12}"/>
    <cellStyle name="Title 2 3" xfId="37054" xr:uid="{0F113778-CFD1-4380-8F73-1C00B84EDB4E}"/>
    <cellStyle name="Title 2 3 2" xfId="37055" xr:uid="{E5250008-5B2E-41D2-9215-F38B3C741DE2}"/>
    <cellStyle name="Title 2 4" xfId="37056" xr:uid="{3404351D-4E3E-45AB-A892-376A325F52FC}"/>
    <cellStyle name="Title 2 5" xfId="37057" xr:uid="{72566DEC-FEB3-4026-ADEA-A6EE69BD2C2F}"/>
    <cellStyle name="Title 2 6" xfId="37058" xr:uid="{A15F62E7-A661-4B5F-8623-1DCFD7467D0C}"/>
    <cellStyle name="Title 2 7" xfId="37059" xr:uid="{A2798239-5C60-4906-9703-71E214EA1471}"/>
    <cellStyle name="Title 2 8" xfId="37060" xr:uid="{FF20CB9A-3180-4CB1-98C7-9815869BA26B}"/>
    <cellStyle name="Title 20" xfId="37061" xr:uid="{F3323057-E708-493E-9028-F9673FB4B37E}"/>
    <cellStyle name="Title 21" xfId="37062" xr:uid="{8D2FFEBF-840C-48F7-8C26-81C583982BAF}"/>
    <cellStyle name="Title 22" xfId="37063" xr:uid="{0F00ACD8-7876-465B-B0B0-FDA24738E468}"/>
    <cellStyle name="Title 23" xfId="37064" xr:uid="{1D7B0646-24ED-4C7B-8B92-622AD5DF70C9}"/>
    <cellStyle name="Title 24" xfId="37065" xr:uid="{2E23384D-96AD-4A38-8F60-C6EB85B003B2}"/>
    <cellStyle name="Title 25" xfId="37066" xr:uid="{FB9B455C-99E5-483C-8E50-ABA027A9FC11}"/>
    <cellStyle name="Title 26" xfId="37067" xr:uid="{E43295E9-6D8A-456F-AF0E-2158C2A61193}"/>
    <cellStyle name="Title 27" xfId="37068" xr:uid="{6578F8D9-C8C2-4518-BE25-AE1D151751E6}"/>
    <cellStyle name="Title 28" xfId="37069" xr:uid="{E1CC158D-46DB-4FF0-9E3C-3414E67A0EEE}"/>
    <cellStyle name="Title 29" xfId="37070" xr:uid="{5D36D4E0-FD50-4D5E-BA10-34B8361EE481}"/>
    <cellStyle name="Title 3" xfId="37071" xr:uid="{25AF7CC6-0025-4A9C-A0CD-CB5CEBFB8347}"/>
    <cellStyle name="Title 3 2" xfId="37072" xr:uid="{20ADCD82-0412-4308-BBF4-38B6C25E247F}"/>
    <cellStyle name="Title 30" xfId="37073" xr:uid="{61551A83-DFE8-4394-9AFC-F7FA076D8BDC}"/>
    <cellStyle name="Title 4" xfId="37074" xr:uid="{4ACB9FB1-46D5-45D4-A379-430122699D91}"/>
    <cellStyle name="Title 4 2" xfId="37075" xr:uid="{DB2742FB-6D54-42D6-8262-62E5C0EB7B38}"/>
    <cellStyle name="Title 4 3" xfId="37076" xr:uid="{64F1FA40-D6A8-40A0-A1CF-F09D521FE030}"/>
    <cellStyle name="Title 5" xfId="37077" xr:uid="{7EB6DEC7-0397-4F3E-868F-E2690EADBE98}"/>
    <cellStyle name="Title 5 2" xfId="37078" xr:uid="{9E1B8998-9272-4AAA-95AC-B7A4CB12AD06}"/>
    <cellStyle name="Title 5 3" xfId="37079" xr:uid="{D88CF554-BA72-4A1D-BDA8-4E3A7D9609F6}"/>
    <cellStyle name="Title 6" xfId="37080" xr:uid="{EC1CC0D3-C29B-4DE2-BB69-200583363B6E}"/>
    <cellStyle name="Title 7" xfId="37081" xr:uid="{17830D18-2DBC-4DDA-9A76-B0C5E96C88D4}"/>
    <cellStyle name="Title 8" xfId="37082" xr:uid="{AA0A74B6-CDB8-4D90-BE87-30084A1236B3}"/>
    <cellStyle name="Title 9" xfId="37083" xr:uid="{B928D41E-19FC-4104-84C2-83C4DC689290}"/>
    <cellStyle name="Total" xfId="37084" builtinId="25" customBuiltin="1"/>
    <cellStyle name="Total 2" xfId="37085" xr:uid="{1ADF8CE5-840C-4D3B-9885-7EBB7004393F}"/>
    <cellStyle name="Total 2 2" xfId="37086" xr:uid="{29A32940-4071-45DC-BE6A-93C6E1075C81}"/>
    <cellStyle name="Total 2 2 2" xfId="37087" xr:uid="{5E97C4DE-4026-4D42-A235-5666C0FC8C09}"/>
    <cellStyle name="Total 2 2 3" xfId="37088" xr:uid="{18F9A48D-28BE-411F-87A5-FFDFC43C9D70}"/>
    <cellStyle name="Total 2 2 3 2" xfId="37089" xr:uid="{3E69FF1F-A65D-4094-BF46-BBCAC4E25B6E}"/>
    <cellStyle name="Total 2 2 4" xfId="37090" xr:uid="{AFAD75EA-79D7-4088-BFB3-F2FA0D35FBC6}"/>
    <cellStyle name="Total 2 3" xfId="37091" xr:uid="{1BE8412F-01E2-4A8F-92A7-57A82963E673}"/>
    <cellStyle name="Total 2 3 2" xfId="37092" xr:uid="{B7A21716-2B6B-4B9C-B330-1E3611A19297}"/>
    <cellStyle name="Total 2 4" xfId="37093" xr:uid="{B7803C8E-352A-4B26-BCF6-9ED03076B70F}"/>
    <cellStyle name="Total 2 4 2" xfId="37094" xr:uid="{B65BADB4-788F-4E2A-8C6A-EAE3E912075D}"/>
    <cellStyle name="Total 2 5" xfId="37095" xr:uid="{B9DFA473-49D3-4619-AFEA-00E7194E5402}"/>
    <cellStyle name="Total 2 6" xfId="37096" xr:uid="{6E734ABB-4A82-4BBC-8E4F-BF7D389CD5EC}"/>
    <cellStyle name="Total 2 7" xfId="37097" xr:uid="{2D3225D5-93A7-469D-B36D-5E9C256E53B7}"/>
    <cellStyle name="Total 2 8" xfId="37098" xr:uid="{CC13BD6B-8D6B-4BB9-9BC1-FA65E2AB81DF}"/>
    <cellStyle name="Total 2 9" xfId="37099" xr:uid="{1EF07E5C-EE59-4E88-9410-ABA78E6DAAB8}"/>
    <cellStyle name="Total 3" xfId="37100" xr:uid="{719D00C7-AAF7-4404-9765-7B9670155C7E}"/>
    <cellStyle name="Total 3 2" xfId="37101" xr:uid="{C48C833F-1AF9-449D-81F2-B64F5D8C3D56}"/>
    <cellStyle name="Total 3 2 2" xfId="37102" xr:uid="{B889EAA9-F2B4-4F79-81E0-EEF01C1FD2EF}"/>
    <cellStyle name="Total 3 2 2 2" xfId="37103" xr:uid="{1F76E499-10B9-47EA-A26A-A368759DFDD5}"/>
    <cellStyle name="Total 3 2 2 3" xfId="37104" xr:uid="{C40E85E4-8EA4-48B4-850D-75D585CF7B82}"/>
    <cellStyle name="Total 3 2 3" xfId="37105" xr:uid="{5E93545A-0724-44D2-8FB8-6CC684259F89}"/>
    <cellStyle name="Total 3 2 3 2" xfId="37106" xr:uid="{67B751CE-F64D-4D1B-99B4-681779B97F04}"/>
    <cellStyle name="Total 3 2 4" xfId="37107" xr:uid="{8CDD6922-A919-4893-BFF8-2577A9997979}"/>
    <cellStyle name="Total 3 3" xfId="37108" xr:uid="{AF098048-CFE7-4497-8116-2B53DA543548}"/>
    <cellStyle name="Total 3 3 2" xfId="37109" xr:uid="{0DBC01B8-A283-46BC-B04D-09FF63FABE6B}"/>
    <cellStyle name="Total 3 3 2 2" xfId="37110" xr:uid="{917B8F0C-1F26-4CA8-B80A-AD01B7C1EA6B}"/>
    <cellStyle name="Total 3 3 2 3" xfId="37111" xr:uid="{E2F98483-5594-4A53-AC27-D1B1B2C838D1}"/>
    <cellStyle name="Total 3 3 3" xfId="37112" xr:uid="{2C3C43C8-5B13-43A7-966A-E56603769EEF}"/>
    <cellStyle name="Total 3 3 4" xfId="37113" xr:uid="{7B5F650D-870A-4125-A4FF-290E175067F3}"/>
    <cellStyle name="Total 3 4" xfId="37114" xr:uid="{B1ECF314-C01D-49B8-97AE-FC591B2C98FA}"/>
    <cellStyle name="Total 3 4 2" xfId="37115" xr:uid="{EDD357FD-0E84-4246-A09B-7B0770FCAD50}"/>
    <cellStyle name="Total 3 4 3" xfId="37116" xr:uid="{E933D38A-07FA-4CF0-BA3A-3AEDA2A5B338}"/>
    <cellStyle name="Total 3 5" xfId="37117" xr:uid="{54671C2D-CEF6-4746-85A2-0707DCF29A8A}"/>
    <cellStyle name="Total 3 5 2" xfId="37118" xr:uid="{A3F40289-87C8-43E6-9A37-BCC8B0C9D1FE}"/>
    <cellStyle name="Total 3 6" xfId="37119" xr:uid="{19562CA5-972F-4C02-ACA4-A7BBD8D531E4}"/>
    <cellStyle name="Total 3 6 2" xfId="37120" xr:uid="{C98CAD39-E1C6-4709-AF0C-7DB1D47A18F0}"/>
    <cellStyle name="Total 3 7" xfId="37121" xr:uid="{429984BD-508C-4151-A4F8-4C06DE9C5541}"/>
    <cellStyle name="Total 3 8" xfId="37122" xr:uid="{21DF7FEF-8F57-406F-A12D-A12A46EE1BC1}"/>
    <cellStyle name="Total 3 9" xfId="37123" xr:uid="{81DDC9F9-D40B-4B3A-8F17-8F4CE51C4FAB}"/>
    <cellStyle name="Total 4" xfId="37124" xr:uid="{AE90B066-9899-4A23-A93A-1286359EB212}"/>
    <cellStyle name="Total 4 2" xfId="37125" xr:uid="{17C26314-6223-4FE4-96C6-5A532A27D7DB}"/>
    <cellStyle name="Total 4 3" xfId="37126" xr:uid="{29D7A4BB-3E99-4837-BEC3-3831D3D45B1E}"/>
    <cellStyle name="Total 4 3 2" xfId="37127" xr:uid="{AD1F7A6E-13A3-4558-80DF-4B9265226B4B}"/>
    <cellStyle name="Total 4 3 3" xfId="37128" xr:uid="{A345EFF0-BD24-4ADD-BA4C-BFB30886B3C1}"/>
    <cellStyle name="Total 4 4" xfId="37129" xr:uid="{D3B6BB5C-2129-41A2-9079-95FEB7E56FD8}"/>
    <cellStyle name="Total 4 5" xfId="37130" xr:uid="{C16FF12E-B4D0-4042-AA30-1F6394142FD9}"/>
    <cellStyle name="Total 5" xfId="37131" xr:uid="{5F9FF3A5-9B9B-48DA-A8C2-4A0A031C5E0B}"/>
    <cellStyle name="Total 6" xfId="37132" xr:uid="{95C8B876-8AD6-4C4D-B4BD-8F73A14758B7}"/>
    <cellStyle name="TotCol" xfId="37133" xr:uid="{3C80D22F-BCCF-4F71-8712-A1E8453E1B20}"/>
    <cellStyle name="TotRow" xfId="37134" xr:uid="{F1B9C4D2-050A-47CB-BE66-7288CD0BC8CE}"/>
    <cellStyle name="Warning Text" xfId="37135" builtinId="11" customBuiltin="1"/>
    <cellStyle name="Warning Text 2" xfId="37136" xr:uid="{2B63293B-BCD7-4BAD-B3C9-E0015D7909B5}"/>
    <cellStyle name="Warning Text 2 2" xfId="37137" xr:uid="{E8137BAA-FF8F-47E4-AC28-F3CC9736AD01}"/>
    <cellStyle name="Warning Text 2 2 2" xfId="37138" xr:uid="{87395F02-6076-4D37-8EE2-34BC79C0F12E}"/>
    <cellStyle name="Warning Text 2 3" xfId="37139" xr:uid="{331DFC5B-CD93-48CC-9E32-D9C81A742E72}"/>
    <cellStyle name="Warning Text 2 4" xfId="37140" xr:uid="{18C1B6C8-B109-44A0-939A-DA57DF11EAA8}"/>
    <cellStyle name="Warning Text 2 4 2" xfId="37141" xr:uid="{AEE88E0F-86F2-4235-BD3D-C3367A8D4333}"/>
    <cellStyle name="Warning Text 2 5" xfId="37142" xr:uid="{4EAC8898-F07E-46C3-868B-2CBFC4A0A3A4}"/>
    <cellStyle name="Warning Text 2 6" xfId="37143" xr:uid="{293CA3C2-4997-46E1-B409-90B44514F576}"/>
    <cellStyle name="Warning Text 3" xfId="37144" xr:uid="{145F2668-6D72-484D-9F80-F7CA2F8D810B}"/>
    <cellStyle name="Warning Text 3 2" xfId="37145" xr:uid="{6A141B98-CDC1-4031-A667-CB921E8352AA}"/>
    <cellStyle name="Warning Text 3 3" xfId="37146" xr:uid="{04F95F1C-7402-4F55-ACEC-69168A266052}"/>
    <cellStyle name="Warning Text 4" xfId="37147" xr:uid="{D48FD866-AF23-4B08-8E16-18CB8A4EA12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CC99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5</xdr:col>
      <xdr:colOff>819150</xdr:colOff>
      <xdr:row>0</xdr:row>
      <xdr:rowOff>544830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0BDA9EEA-DD5D-DE65-F4C5-E16DB541E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9700" y="0"/>
          <a:ext cx="1854200" cy="5448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mft.wa.gov/" TargetMode="External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https://sft.wa.gov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mft.wa.gov/" TargetMode="External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https://sft.wa.gov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6B367-3311-492A-AEAB-91C9213426D7}">
  <sheetPr syncVertical="1" syncRef="A1" transitionEvaluation="1" transitionEntry="1" codeName="Sheet1">
    <tabColor rgb="FF92D050"/>
    <pageSetUpPr autoPageBreaks="0" fitToPage="1"/>
  </sheetPr>
  <dimension ref="A1:CF716"/>
  <sheetViews>
    <sheetView tabSelected="1" workbookViewId="0">
      <selection activeCell="A430" sqref="A430"/>
    </sheetView>
  </sheetViews>
  <sheetFormatPr defaultColWidth="11.75" defaultRowHeight="14.5"/>
  <cols>
    <col min="1" max="1" width="44.4140625" style="11" customWidth="1"/>
    <col min="2" max="84" width="13.58203125" style="11" customWidth="1"/>
    <col min="85" max="87" width="11.75" style="11" customWidth="1"/>
    <col min="88" max="16384" width="11.75" style="11"/>
  </cols>
  <sheetData>
    <row r="1" spans="1:5" ht="43.5" customHeight="1"/>
    <row r="2" spans="1:5">
      <c r="C2" s="13"/>
      <c r="E2" s="352" t="s">
        <v>1373</v>
      </c>
    </row>
    <row r="3" spans="1:5">
      <c r="A3" s="65" t="s">
        <v>0</v>
      </c>
      <c r="C3" s="13"/>
    </row>
    <row r="4" spans="1:5">
      <c r="A4" s="65" t="s">
        <v>1</v>
      </c>
      <c r="C4" s="13"/>
    </row>
    <row r="5" spans="1:5">
      <c r="A5" s="11" t="s">
        <v>2</v>
      </c>
    </row>
    <row r="7" spans="1:5">
      <c r="A7" s="11" t="s">
        <v>1372</v>
      </c>
    </row>
    <row r="8" spans="1:5">
      <c r="C8" s="13"/>
    </row>
    <row r="9" spans="1:5">
      <c r="A9" s="65" t="s">
        <v>6</v>
      </c>
      <c r="C9" s="13"/>
    </row>
    <row r="10" spans="1:5">
      <c r="A10" s="11" t="s">
        <v>7</v>
      </c>
      <c r="C10" s="13"/>
    </row>
    <row r="11" spans="1:5">
      <c r="A11" s="14" t="s">
        <v>8</v>
      </c>
      <c r="C11" s="13"/>
    </row>
    <row r="12" spans="1:5">
      <c r="A12" s="12" t="s">
        <v>9</v>
      </c>
      <c r="C12" s="13"/>
    </row>
    <row r="13" spans="1:5">
      <c r="A13" s="11" t="s">
        <v>10</v>
      </c>
      <c r="C13" s="13"/>
    </row>
    <row r="14" spans="1:5">
      <c r="C14" s="13"/>
    </row>
    <row r="15" spans="1:5">
      <c r="A15" s="68" t="s">
        <v>11</v>
      </c>
    </row>
    <row r="16" spans="1:5">
      <c r="A16" s="12" t="s">
        <v>12</v>
      </c>
    </row>
    <row r="17" spans="1:10">
      <c r="A17" s="14" t="s">
        <v>13</v>
      </c>
    </row>
    <row r="18" spans="1:10" ht="14.5" customHeight="1">
      <c r="A18" s="14" t="s">
        <v>14</v>
      </c>
    </row>
    <row r="19" spans="1:10" ht="14.5" customHeight="1">
      <c r="A19" s="14" t="s">
        <v>15</v>
      </c>
    </row>
    <row r="20" spans="1:10" ht="14.5" customHeight="1">
      <c r="A20" s="12"/>
      <c r="E20" s="67"/>
      <c r="F20" s="67"/>
      <c r="G20" s="67"/>
    </row>
    <row r="21" spans="1:10" ht="14.5" customHeight="1">
      <c r="A21" s="69" t="s">
        <v>16</v>
      </c>
      <c r="E21" s="67"/>
      <c r="F21" s="67"/>
      <c r="G21" s="67"/>
      <c r="I21" s="67"/>
      <c r="J21" s="67"/>
    </row>
    <row r="22" spans="1:10">
      <c r="A22" s="14" t="s">
        <v>17</v>
      </c>
      <c r="E22" s="66"/>
      <c r="F22" s="66"/>
      <c r="G22" s="66"/>
      <c r="I22" s="66"/>
      <c r="J22" s="66"/>
    </row>
    <row r="23" spans="1:10">
      <c r="A23" s="14" t="s">
        <v>18</v>
      </c>
      <c r="E23" s="66"/>
      <c r="F23" s="66"/>
      <c r="G23" s="66"/>
      <c r="I23" s="66"/>
      <c r="J23" s="66"/>
    </row>
    <row r="24" spans="1:10">
      <c r="A24" s="14" t="s">
        <v>19</v>
      </c>
    </row>
    <row r="25" spans="1:10">
      <c r="A25" s="14" t="s">
        <v>20</v>
      </c>
    </row>
    <row r="26" spans="1:10">
      <c r="A26" s="14"/>
    </row>
    <row r="27" spans="1:10">
      <c r="A27" s="12" t="s">
        <v>21</v>
      </c>
      <c r="C27" s="13"/>
    </row>
    <row r="28" spans="1:10">
      <c r="A28" s="14" t="s">
        <v>22</v>
      </c>
      <c r="C28" s="13"/>
    </row>
    <row r="29" spans="1:10">
      <c r="C29" s="13"/>
    </row>
    <row r="30" spans="1:10">
      <c r="A30" s="11" t="s">
        <v>23</v>
      </c>
      <c r="C30" s="259" t="s">
        <v>24</v>
      </c>
      <c r="F30" s="15"/>
    </row>
    <row r="31" spans="1:10">
      <c r="C31" s="13"/>
    </row>
    <row r="32" spans="1:10">
      <c r="A32" s="65" t="s">
        <v>25</v>
      </c>
      <c r="B32" s="67"/>
      <c r="C32" s="67"/>
      <c r="D32" s="67"/>
    </row>
    <row r="33" spans="1:83">
      <c r="A33" s="14" t="s">
        <v>26</v>
      </c>
      <c r="B33" s="67"/>
      <c r="C33" s="67"/>
      <c r="D33" s="67"/>
    </row>
    <row r="34" spans="1:83">
      <c r="A34" s="353" t="s">
        <v>27</v>
      </c>
      <c r="B34" s="354"/>
      <c r="C34" s="354"/>
      <c r="D34" s="354"/>
      <c r="E34" s="355"/>
      <c r="F34" s="355"/>
      <c r="G34" s="355"/>
      <c r="H34" s="355"/>
    </row>
    <row r="35" spans="1:83">
      <c r="A35" s="355"/>
      <c r="B35" s="354"/>
      <c r="C35" s="354"/>
      <c r="D35" s="354"/>
      <c r="E35" s="355"/>
      <c r="F35" s="355"/>
      <c r="G35" s="355"/>
      <c r="H35" s="355"/>
    </row>
    <row r="36" spans="1:83">
      <c r="A36" s="359" t="s">
        <v>28</v>
      </c>
      <c r="B36" s="358"/>
      <c r="C36" s="357"/>
      <c r="D36" s="358"/>
      <c r="E36" s="358"/>
      <c r="F36" s="358"/>
      <c r="G36" s="358"/>
      <c r="H36" s="355"/>
    </row>
    <row r="37" spans="1:83">
      <c r="A37" s="360" t="s">
        <v>29</v>
      </c>
      <c r="B37" s="356"/>
      <c r="C37" s="357"/>
      <c r="D37" s="358"/>
      <c r="E37" s="358"/>
      <c r="F37" s="358"/>
      <c r="G37" s="358"/>
      <c r="H37" s="355"/>
    </row>
    <row r="38" spans="1:83">
      <c r="A38" s="361" t="s">
        <v>30</v>
      </c>
      <c r="B38" s="356"/>
      <c r="C38" s="357"/>
      <c r="D38" s="358"/>
      <c r="E38" s="358"/>
      <c r="F38" s="358"/>
      <c r="G38" s="358"/>
      <c r="H38" s="355"/>
    </row>
    <row r="39" spans="1:83">
      <c r="A39" s="362" t="s">
        <v>31</v>
      </c>
      <c r="B39" s="358"/>
      <c r="C39" s="357"/>
      <c r="D39" s="358"/>
      <c r="E39" s="358"/>
      <c r="F39" s="358"/>
      <c r="G39" s="358"/>
      <c r="H39" s="355"/>
    </row>
    <row r="40" spans="1:83">
      <c r="A40" s="361" t="s">
        <v>32</v>
      </c>
      <c r="B40" s="358"/>
      <c r="C40" s="357"/>
      <c r="D40" s="358"/>
      <c r="E40" s="358"/>
      <c r="F40" s="358"/>
      <c r="G40" s="358"/>
      <c r="H40" s="355"/>
    </row>
    <row r="41" spans="1:83">
      <c r="A41" s="355"/>
      <c r="B41" s="355"/>
      <c r="C41" s="363"/>
      <c r="D41" s="355"/>
      <c r="E41" s="355"/>
      <c r="F41" s="355"/>
      <c r="G41" s="355"/>
      <c r="H41" s="355"/>
    </row>
    <row r="42" spans="1:83">
      <c r="A42" s="11" t="s">
        <v>33</v>
      </c>
      <c r="C42" s="13"/>
      <c r="F42" s="15" t="s">
        <v>34</v>
      </c>
    </row>
    <row r="43" spans="1:83">
      <c r="A43" s="15" t="s">
        <v>35</v>
      </c>
      <c r="C43" s="13"/>
    </row>
    <row r="44" spans="1:83">
      <c r="A44" s="16"/>
      <c r="B44" s="16"/>
      <c r="C44" s="17" t="s">
        <v>36</v>
      </c>
      <c r="D44" s="18" t="s">
        <v>37</v>
      </c>
      <c r="E44" s="18" t="s">
        <v>38</v>
      </c>
      <c r="F44" s="18" t="s">
        <v>39</v>
      </c>
      <c r="G44" s="18" t="s">
        <v>40</v>
      </c>
      <c r="H44" s="18" t="s">
        <v>41</v>
      </c>
      <c r="I44" s="18" t="s">
        <v>42</v>
      </c>
      <c r="J44" s="18" t="s">
        <v>43</v>
      </c>
      <c r="K44" s="18" t="s">
        <v>44</v>
      </c>
      <c r="L44" s="18" t="s">
        <v>45</v>
      </c>
      <c r="M44" s="18" t="s">
        <v>46</v>
      </c>
      <c r="N44" s="18" t="s">
        <v>47</v>
      </c>
      <c r="O44" s="18" t="s">
        <v>48</v>
      </c>
      <c r="P44" s="18" t="s">
        <v>49</v>
      </c>
      <c r="Q44" s="18" t="s">
        <v>50</v>
      </c>
      <c r="R44" s="18" t="s">
        <v>51</v>
      </c>
      <c r="S44" s="18" t="s">
        <v>52</v>
      </c>
      <c r="T44" s="18" t="s">
        <v>53</v>
      </c>
      <c r="U44" s="18" t="s">
        <v>54</v>
      </c>
      <c r="V44" s="18" t="s">
        <v>55</v>
      </c>
      <c r="W44" s="18" t="s">
        <v>56</v>
      </c>
      <c r="X44" s="18" t="s">
        <v>57</v>
      </c>
      <c r="Y44" s="18" t="s">
        <v>58</v>
      </c>
      <c r="Z44" s="18" t="s">
        <v>59</v>
      </c>
      <c r="AA44" s="18" t="s">
        <v>60</v>
      </c>
      <c r="AB44" s="18" t="s">
        <v>61</v>
      </c>
      <c r="AC44" s="18" t="s">
        <v>62</v>
      </c>
      <c r="AD44" s="18" t="s">
        <v>63</v>
      </c>
      <c r="AE44" s="18" t="s">
        <v>64</v>
      </c>
      <c r="AF44" s="18" t="s">
        <v>65</v>
      </c>
      <c r="AG44" s="18" t="s">
        <v>66</v>
      </c>
      <c r="AH44" s="18" t="s">
        <v>67</v>
      </c>
      <c r="AI44" s="18" t="s">
        <v>68</v>
      </c>
      <c r="AJ44" s="18" t="s">
        <v>69</v>
      </c>
      <c r="AK44" s="18" t="s">
        <v>70</v>
      </c>
      <c r="AL44" s="18" t="s">
        <v>71</v>
      </c>
      <c r="AM44" s="18" t="s">
        <v>72</v>
      </c>
      <c r="AN44" s="18" t="s">
        <v>73</v>
      </c>
      <c r="AO44" s="18" t="s">
        <v>74</v>
      </c>
      <c r="AP44" s="18" t="s">
        <v>75</v>
      </c>
      <c r="AQ44" s="18" t="s">
        <v>76</v>
      </c>
      <c r="AR44" s="18" t="s">
        <v>77</v>
      </c>
      <c r="AS44" s="18" t="s">
        <v>78</v>
      </c>
      <c r="AT44" s="18" t="s">
        <v>79</v>
      </c>
      <c r="AU44" s="18" t="s">
        <v>80</v>
      </c>
      <c r="AV44" s="18" t="s">
        <v>81</v>
      </c>
      <c r="AW44" s="18" t="s">
        <v>82</v>
      </c>
      <c r="AX44" s="18" t="s">
        <v>83</v>
      </c>
      <c r="AY44" s="18" t="s">
        <v>84</v>
      </c>
      <c r="AZ44" s="18" t="s">
        <v>85</v>
      </c>
      <c r="BA44" s="18" t="s">
        <v>86</v>
      </c>
      <c r="BB44" s="18" t="s">
        <v>87</v>
      </c>
      <c r="BC44" s="18" t="s">
        <v>88</v>
      </c>
      <c r="BD44" s="18" t="s">
        <v>89</v>
      </c>
      <c r="BE44" s="18" t="s">
        <v>90</v>
      </c>
      <c r="BF44" s="18" t="s">
        <v>91</v>
      </c>
      <c r="BG44" s="18" t="s">
        <v>92</v>
      </c>
      <c r="BH44" s="18" t="s">
        <v>93</v>
      </c>
      <c r="BI44" s="18" t="s">
        <v>94</v>
      </c>
      <c r="BJ44" s="18" t="s">
        <v>95</v>
      </c>
      <c r="BK44" s="18" t="s">
        <v>96</v>
      </c>
      <c r="BL44" s="18" t="s">
        <v>97</v>
      </c>
      <c r="BM44" s="18" t="s">
        <v>98</v>
      </c>
      <c r="BN44" s="18" t="s">
        <v>99</v>
      </c>
      <c r="BO44" s="18" t="s">
        <v>100</v>
      </c>
      <c r="BP44" s="18" t="s">
        <v>101</v>
      </c>
      <c r="BQ44" s="18" t="s">
        <v>102</v>
      </c>
      <c r="BR44" s="18" t="s">
        <v>103</v>
      </c>
      <c r="BS44" s="18" t="s">
        <v>104</v>
      </c>
      <c r="BT44" s="18" t="s">
        <v>105</v>
      </c>
      <c r="BU44" s="18" t="s">
        <v>106</v>
      </c>
      <c r="BV44" s="18" t="s">
        <v>107</v>
      </c>
      <c r="BW44" s="18" t="s">
        <v>108</v>
      </c>
      <c r="BX44" s="18" t="s">
        <v>109</v>
      </c>
      <c r="BY44" s="18" t="s">
        <v>110</v>
      </c>
      <c r="BZ44" s="18" t="s">
        <v>111</v>
      </c>
      <c r="CA44" s="18" t="s">
        <v>112</v>
      </c>
      <c r="CB44" s="18" t="s">
        <v>113</v>
      </c>
      <c r="CC44" s="18" t="s">
        <v>114</v>
      </c>
      <c r="CD44" s="18" t="s">
        <v>115</v>
      </c>
      <c r="CE44" s="18" t="s">
        <v>116</v>
      </c>
    </row>
    <row r="45" spans="1:83">
      <c r="A45" s="16"/>
      <c r="B45" s="19" t="s">
        <v>117</v>
      </c>
      <c r="C45" s="17" t="s">
        <v>118</v>
      </c>
      <c r="D45" s="18" t="s">
        <v>119</v>
      </c>
      <c r="E45" s="18" t="s">
        <v>120</v>
      </c>
      <c r="F45" s="18" t="s">
        <v>121</v>
      </c>
      <c r="G45" s="18" t="s">
        <v>122</v>
      </c>
      <c r="H45" s="18" t="s">
        <v>123</v>
      </c>
      <c r="I45" s="18" t="s">
        <v>124</v>
      </c>
      <c r="J45" s="18" t="s">
        <v>125</v>
      </c>
      <c r="K45" s="18" t="s">
        <v>126</v>
      </c>
      <c r="L45" s="18" t="s">
        <v>127</v>
      </c>
      <c r="M45" s="18" t="s">
        <v>128</v>
      </c>
      <c r="N45" s="18" t="s">
        <v>129</v>
      </c>
      <c r="O45" s="18" t="s">
        <v>130</v>
      </c>
      <c r="P45" s="18" t="s">
        <v>131</v>
      </c>
      <c r="Q45" s="18" t="s">
        <v>132</v>
      </c>
      <c r="R45" s="18" t="s">
        <v>133</v>
      </c>
      <c r="S45" s="18" t="s">
        <v>134</v>
      </c>
      <c r="T45" s="18" t="s">
        <v>135</v>
      </c>
      <c r="U45" s="18" t="s">
        <v>136</v>
      </c>
      <c r="V45" s="18" t="s">
        <v>137</v>
      </c>
      <c r="W45" s="18" t="s">
        <v>138</v>
      </c>
      <c r="X45" s="18" t="s">
        <v>139</v>
      </c>
      <c r="Y45" s="18" t="s">
        <v>140</v>
      </c>
      <c r="Z45" s="18" t="s">
        <v>140</v>
      </c>
      <c r="AA45" s="18" t="s">
        <v>141</v>
      </c>
      <c r="AB45" s="18" t="s">
        <v>142</v>
      </c>
      <c r="AC45" s="18" t="s">
        <v>143</v>
      </c>
      <c r="AD45" s="18" t="s">
        <v>144</v>
      </c>
      <c r="AE45" s="18" t="s">
        <v>122</v>
      </c>
      <c r="AF45" s="18" t="s">
        <v>123</v>
      </c>
      <c r="AG45" s="18" t="s">
        <v>145</v>
      </c>
      <c r="AH45" s="18" t="s">
        <v>146</v>
      </c>
      <c r="AI45" s="18" t="s">
        <v>147</v>
      </c>
      <c r="AJ45" s="18" t="s">
        <v>148</v>
      </c>
      <c r="AK45" s="18" t="s">
        <v>149</v>
      </c>
      <c r="AL45" s="18" t="s">
        <v>150</v>
      </c>
      <c r="AM45" s="18" t="s">
        <v>151</v>
      </c>
      <c r="AN45" s="18" t="s">
        <v>137</v>
      </c>
      <c r="AO45" s="18" t="s">
        <v>152</v>
      </c>
      <c r="AP45" s="18" t="s">
        <v>153</v>
      </c>
      <c r="AQ45" s="18" t="s">
        <v>154</v>
      </c>
      <c r="AR45" s="18" t="s">
        <v>155</v>
      </c>
      <c r="AS45" s="18" t="s">
        <v>156</v>
      </c>
      <c r="AT45" s="18" t="s">
        <v>157</v>
      </c>
      <c r="AU45" s="18" t="s">
        <v>158</v>
      </c>
      <c r="AV45" s="18" t="s">
        <v>159</v>
      </c>
      <c r="AW45" s="18" t="s">
        <v>160</v>
      </c>
      <c r="AX45" s="18" t="s">
        <v>161</v>
      </c>
      <c r="AY45" s="18" t="s">
        <v>162</v>
      </c>
      <c r="AZ45" s="18" t="s">
        <v>163</v>
      </c>
      <c r="BA45" s="18" t="s">
        <v>164</v>
      </c>
      <c r="BB45" s="18" t="s">
        <v>165</v>
      </c>
      <c r="BC45" s="18" t="s">
        <v>134</v>
      </c>
      <c r="BD45" s="18" t="s">
        <v>166</v>
      </c>
      <c r="BE45" s="18" t="s">
        <v>167</v>
      </c>
      <c r="BF45" s="18" t="s">
        <v>168</v>
      </c>
      <c r="BG45" s="18" t="s">
        <v>169</v>
      </c>
      <c r="BH45" s="18" t="s">
        <v>170</v>
      </c>
      <c r="BI45" s="18" t="s">
        <v>171</v>
      </c>
      <c r="BJ45" s="18" t="s">
        <v>172</v>
      </c>
      <c r="BK45" s="18" t="s">
        <v>173</v>
      </c>
      <c r="BL45" s="18" t="s">
        <v>174</v>
      </c>
      <c r="BM45" s="18" t="s">
        <v>159</v>
      </c>
      <c r="BN45" s="18" t="s">
        <v>175</v>
      </c>
      <c r="BO45" s="18" t="s">
        <v>176</v>
      </c>
      <c r="BP45" s="18" t="s">
        <v>177</v>
      </c>
      <c r="BQ45" s="18" t="s">
        <v>178</v>
      </c>
      <c r="BR45" s="18" t="s">
        <v>179</v>
      </c>
      <c r="BS45" s="18" t="s">
        <v>180</v>
      </c>
      <c r="BT45" s="18" t="s">
        <v>181</v>
      </c>
      <c r="BU45" s="18" t="s">
        <v>182</v>
      </c>
      <c r="BV45" s="18" t="s">
        <v>182</v>
      </c>
      <c r="BW45" s="18" t="s">
        <v>182</v>
      </c>
      <c r="BX45" s="18" t="s">
        <v>183</v>
      </c>
      <c r="BY45" s="18" t="s">
        <v>184</v>
      </c>
      <c r="BZ45" s="18" t="s">
        <v>185</v>
      </c>
      <c r="CA45" s="18" t="s">
        <v>186</v>
      </c>
      <c r="CB45" s="18" t="s">
        <v>187</v>
      </c>
      <c r="CC45" s="18" t="s">
        <v>159</v>
      </c>
      <c r="CD45" s="18"/>
      <c r="CE45" s="18" t="s">
        <v>188</v>
      </c>
    </row>
    <row r="46" spans="1:83">
      <c r="A46" s="16" t="s">
        <v>11</v>
      </c>
      <c r="B46" s="18" t="s">
        <v>189</v>
      </c>
      <c r="C46" s="17" t="s">
        <v>190</v>
      </c>
      <c r="D46" s="18" t="s">
        <v>190</v>
      </c>
      <c r="E46" s="18" t="s">
        <v>190</v>
      </c>
      <c r="F46" s="18" t="s">
        <v>191</v>
      </c>
      <c r="G46" s="18" t="s">
        <v>192</v>
      </c>
      <c r="H46" s="18" t="s">
        <v>190</v>
      </c>
      <c r="I46" s="18" t="s">
        <v>193</v>
      </c>
      <c r="J46" s="18"/>
      <c r="K46" s="18" t="s">
        <v>184</v>
      </c>
      <c r="L46" s="18" t="s">
        <v>194</v>
      </c>
      <c r="M46" s="18" t="s">
        <v>195</v>
      </c>
      <c r="N46" s="18" t="s">
        <v>196</v>
      </c>
      <c r="O46" s="18" t="s">
        <v>197</v>
      </c>
      <c r="P46" s="18" t="s">
        <v>196</v>
      </c>
      <c r="Q46" s="18" t="s">
        <v>198</v>
      </c>
      <c r="R46" s="18"/>
      <c r="S46" s="18" t="s">
        <v>196</v>
      </c>
      <c r="T46" s="18" t="s">
        <v>199</v>
      </c>
      <c r="U46" s="18"/>
      <c r="V46" s="18" t="s">
        <v>200</v>
      </c>
      <c r="W46" s="18" t="s">
        <v>201</v>
      </c>
      <c r="X46" s="18" t="s">
        <v>202</v>
      </c>
      <c r="Y46" s="18" t="s">
        <v>203</v>
      </c>
      <c r="Z46" s="18" t="s">
        <v>204</v>
      </c>
      <c r="AA46" s="18" t="s">
        <v>205</v>
      </c>
      <c r="AB46" s="18"/>
      <c r="AC46" s="18" t="s">
        <v>199</v>
      </c>
      <c r="AD46" s="18"/>
      <c r="AE46" s="18" t="s">
        <v>199</v>
      </c>
      <c r="AF46" s="18" t="s">
        <v>206</v>
      </c>
      <c r="AG46" s="18" t="s">
        <v>198</v>
      </c>
      <c r="AH46" s="18"/>
      <c r="AI46" s="18" t="s">
        <v>207</v>
      </c>
      <c r="AJ46" s="18"/>
      <c r="AK46" s="18" t="s">
        <v>199</v>
      </c>
      <c r="AL46" s="18" t="s">
        <v>199</v>
      </c>
      <c r="AM46" s="18" t="s">
        <v>199</v>
      </c>
      <c r="AN46" s="18" t="s">
        <v>208</v>
      </c>
      <c r="AO46" s="18" t="s">
        <v>209</v>
      </c>
      <c r="AP46" s="18" t="s">
        <v>148</v>
      </c>
      <c r="AQ46" s="18" t="s">
        <v>210</v>
      </c>
      <c r="AR46" s="18" t="s">
        <v>196</v>
      </c>
      <c r="AS46" s="18"/>
      <c r="AT46" s="18" t="s">
        <v>211</v>
      </c>
      <c r="AU46" s="18" t="s">
        <v>212</v>
      </c>
      <c r="AV46" s="18" t="s">
        <v>213</v>
      </c>
      <c r="AW46" s="18" t="s">
        <v>214</v>
      </c>
      <c r="AX46" s="18" t="s">
        <v>215</v>
      </c>
      <c r="AY46" s="18"/>
      <c r="AZ46" s="18"/>
      <c r="BA46" s="18" t="s">
        <v>216</v>
      </c>
      <c r="BB46" s="18" t="s">
        <v>196</v>
      </c>
      <c r="BC46" s="18" t="s">
        <v>210</v>
      </c>
      <c r="BD46" s="18"/>
      <c r="BE46" s="18"/>
      <c r="BF46" s="18"/>
      <c r="BG46" s="18"/>
      <c r="BH46" s="18" t="s">
        <v>217</v>
      </c>
      <c r="BI46" s="18" t="s">
        <v>196</v>
      </c>
      <c r="BJ46" s="18"/>
      <c r="BK46" s="18" t="s">
        <v>218</v>
      </c>
      <c r="BL46" s="18"/>
      <c r="BM46" s="18" t="s">
        <v>219</v>
      </c>
      <c r="BN46" s="18" t="s">
        <v>220</v>
      </c>
      <c r="BO46" s="18" t="s">
        <v>221</v>
      </c>
      <c r="BP46" s="18" t="s">
        <v>222</v>
      </c>
      <c r="BQ46" s="18" t="s">
        <v>223</v>
      </c>
      <c r="BR46" s="18"/>
      <c r="BS46" s="18" t="s">
        <v>224</v>
      </c>
      <c r="BT46" s="18" t="s">
        <v>196</v>
      </c>
      <c r="BU46" s="18" t="s">
        <v>225</v>
      </c>
      <c r="BV46" s="18" t="s">
        <v>226</v>
      </c>
      <c r="BW46" s="18" t="s">
        <v>227</v>
      </c>
      <c r="BX46" s="18" t="s">
        <v>178</v>
      </c>
      <c r="BY46" s="18" t="s">
        <v>220</v>
      </c>
      <c r="BZ46" s="18" t="s">
        <v>179</v>
      </c>
      <c r="CA46" s="18" t="s">
        <v>228</v>
      </c>
      <c r="CB46" s="18" t="s">
        <v>228</v>
      </c>
      <c r="CC46" s="18" t="s">
        <v>229</v>
      </c>
      <c r="CD46" s="18"/>
      <c r="CE46" s="18" t="s">
        <v>230</v>
      </c>
    </row>
    <row r="47" spans="1:83">
      <c r="A47" s="16" t="s">
        <v>231</v>
      </c>
      <c r="B47" s="319">
        <v>0</v>
      </c>
      <c r="C47" s="320">
        <v>0</v>
      </c>
      <c r="D47" s="320">
        <v>0</v>
      </c>
      <c r="E47" s="320">
        <v>0</v>
      </c>
      <c r="F47" s="320">
        <v>0</v>
      </c>
      <c r="G47" s="320">
        <v>0</v>
      </c>
      <c r="H47" s="320">
        <v>0</v>
      </c>
      <c r="I47" s="320">
        <v>0</v>
      </c>
      <c r="J47" s="320">
        <v>0</v>
      </c>
      <c r="K47" s="320">
        <v>0</v>
      </c>
      <c r="L47" s="320">
        <v>0</v>
      </c>
      <c r="M47" s="320">
        <v>0</v>
      </c>
      <c r="N47" s="320">
        <v>0</v>
      </c>
      <c r="O47" s="320">
        <v>0</v>
      </c>
      <c r="P47" s="320">
        <v>0</v>
      </c>
      <c r="Q47" s="320">
        <v>0</v>
      </c>
      <c r="R47" s="320">
        <v>0</v>
      </c>
      <c r="S47" s="320">
        <v>0</v>
      </c>
      <c r="T47" s="320">
        <v>0</v>
      </c>
      <c r="U47" s="320">
        <v>0</v>
      </c>
      <c r="V47" s="320">
        <v>0</v>
      </c>
      <c r="W47" s="320">
        <v>0</v>
      </c>
      <c r="X47" s="320">
        <v>0</v>
      </c>
      <c r="Y47" s="320">
        <v>0</v>
      </c>
      <c r="Z47" s="320">
        <v>0</v>
      </c>
      <c r="AA47" s="320">
        <v>0</v>
      </c>
      <c r="AB47" s="320">
        <v>0</v>
      </c>
      <c r="AC47" s="320">
        <v>0</v>
      </c>
      <c r="AD47" s="320">
        <v>0</v>
      </c>
      <c r="AE47" s="320">
        <v>0</v>
      </c>
      <c r="AF47" s="320">
        <v>0</v>
      </c>
      <c r="AG47" s="320">
        <v>0</v>
      </c>
      <c r="AH47" s="320">
        <v>0</v>
      </c>
      <c r="AI47" s="320">
        <v>0</v>
      </c>
      <c r="AJ47" s="320">
        <v>0</v>
      </c>
      <c r="AK47" s="320">
        <v>0</v>
      </c>
      <c r="AL47" s="320">
        <v>0</v>
      </c>
      <c r="AM47" s="320">
        <v>0</v>
      </c>
      <c r="AN47" s="320">
        <v>0</v>
      </c>
      <c r="AO47" s="320">
        <v>0</v>
      </c>
      <c r="AP47" s="320">
        <v>0</v>
      </c>
      <c r="AQ47" s="320">
        <v>0</v>
      </c>
      <c r="AR47" s="320">
        <v>0</v>
      </c>
      <c r="AS47" s="320">
        <v>0</v>
      </c>
      <c r="AT47" s="320">
        <v>0</v>
      </c>
      <c r="AU47" s="320">
        <v>0</v>
      </c>
      <c r="AV47" s="320">
        <v>0</v>
      </c>
      <c r="AW47" s="320">
        <v>0</v>
      </c>
      <c r="AX47" s="320">
        <v>0</v>
      </c>
      <c r="AY47" s="320">
        <v>0</v>
      </c>
      <c r="AZ47" s="320">
        <v>0</v>
      </c>
      <c r="BA47" s="320">
        <v>0</v>
      </c>
      <c r="BB47" s="320">
        <v>0</v>
      </c>
      <c r="BC47" s="320">
        <v>0</v>
      </c>
      <c r="BD47" s="320">
        <v>0</v>
      </c>
      <c r="BE47" s="320">
        <v>0</v>
      </c>
      <c r="BF47" s="320">
        <v>0</v>
      </c>
      <c r="BG47" s="320">
        <v>0</v>
      </c>
      <c r="BH47" s="320">
        <v>0</v>
      </c>
      <c r="BI47" s="320">
        <v>0</v>
      </c>
      <c r="BJ47" s="320">
        <v>0</v>
      </c>
      <c r="BK47" s="320">
        <v>0</v>
      </c>
      <c r="BL47" s="320">
        <v>0</v>
      </c>
      <c r="BM47" s="320">
        <v>0</v>
      </c>
      <c r="BN47" s="320">
        <v>0</v>
      </c>
      <c r="BO47" s="320">
        <v>0</v>
      </c>
      <c r="BP47" s="320">
        <v>0</v>
      </c>
      <c r="BQ47" s="320">
        <v>0</v>
      </c>
      <c r="BR47" s="320">
        <v>0</v>
      </c>
      <c r="BS47" s="320">
        <v>0</v>
      </c>
      <c r="BT47" s="320">
        <v>0</v>
      </c>
      <c r="BU47" s="320">
        <v>0</v>
      </c>
      <c r="BV47" s="320">
        <v>0</v>
      </c>
      <c r="BW47" s="320">
        <v>0</v>
      </c>
      <c r="BX47" s="320">
        <v>0</v>
      </c>
      <c r="BY47" s="320">
        <v>0</v>
      </c>
      <c r="BZ47" s="320">
        <v>0</v>
      </c>
      <c r="CA47" s="320">
        <v>0</v>
      </c>
      <c r="CB47" s="320">
        <v>0</v>
      </c>
      <c r="CC47" s="320">
        <v>0</v>
      </c>
      <c r="CD47" s="16"/>
      <c r="CE47" s="28">
        <f>SUM(C47:CC47)</f>
        <v>0</v>
      </c>
    </row>
    <row r="48" spans="1:83">
      <c r="A48" s="28" t="s">
        <v>232</v>
      </c>
      <c r="B48" s="319">
        <v>3599409</v>
      </c>
      <c r="C48" s="28">
        <f t="shared" ref="C48:AH48" si="0">IF($B$48,(ROUND((($B$48/$CE$61)*C61),0)))</f>
        <v>0</v>
      </c>
      <c r="D48" s="28">
        <f t="shared" si="0"/>
        <v>0</v>
      </c>
      <c r="E48" s="28">
        <f t="shared" si="0"/>
        <v>103660</v>
      </c>
      <c r="F48" s="28">
        <f t="shared" si="0"/>
        <v>0</v>
      </c>
      <c r="G48" s="28">
        <f t="shared" si="0"/>
        <v>0</v>
      </c>
      <c r="H48" s="28">
        <f t="shared" si="0"/>
        <v>0</v>
      </c>
      <c r="I48" s="28">
        <f t="shared" si="0"/>
        <v>0</v>
      </c>
      <c r="J48" s="28">
        <f t="shared" si="0"/>
        <v>0</v>
      </c>
      <c r="K48" s="28">
        <f t="shared" si="0"/>
        <v>30809</v>
      </c>
      <c r="L48" s="28">
        <f t="shared" si="0"/>
        <v>522621</v>
      </c>
      <c r="M48" s="28">
        <f t="shared" si="0"/>
        <v>0</v>
      </c>
      <c r="N48" s="28">
        <f t="shared" si="0"/>
        <v>344263</v>
      </c>
      <c r="O48" s="28">
        <f t="shared" si="0"/>
        <v>0</v>
      </c>
      <c r="P48" s="28">
        <f t="shared" si="0"/>
        <v>0</v>
      </c>
      <c r="Q48" s="28">
        <f t="shared" si="0"/>
        <v>0</v>
      </c>
      <c r="R48" s="28">
        <f t="shared" si="0"/>
        <v>0</v>
      </c>
      <c r="S48" s="28">
        <f t="shared" si="0"/>
        <v>0</v>
      </c>
      <c r="T48" s="28">
        <f t="shared" si="0"/>
        <v>0</v>
      </c>
      <c r="U48" s="28">
        <f t="shared" si="0"/>
        <v>94274</v>
      </c>
      <c r="V48" s="28">
        <f t="shared" si="0"/>
        <v>0</v>
      </c>
      <c r="W48" s="28">
        <f t="shared" si="0"/>
        <v>6266</v>
      </c>
      <c r="X48" s="28">
        <f t="shared" si="0"/>
        <v>23678</v>
      </c>
      <c r="Y48" s="28">
        <f t="shared" si="0"/>
        <v>46575</v>
      </c>
      <c r="Z48" s="28">
        <f t="shared" si="0"/>
        <v>0</v>
      </c>
      <c r="AA48" s="28">
        <f t="shared" si="0"/>
        <v>0</v>
      </c>
      <c r="AB48" s="28">
        <f t="shared" si="0"/>
        <v>47093</v>
      </c>
      <c r="AC48" s="28">
        <f t="shared" si="0"/>
        <v>47160</v>
      </c>
      <c r="AD48" s="28">
        <f t="shared" si="0"/>
        <v>0</v>
      </c>
      <c r="AE48" s="28">
        <f t="shared" si="0"/>
        <v>201719</v>
      </c>
      <c r="AF48" s="28">
        <f t="shared" si="0"/>
        <v>0</v>
      </c>
      <c r="AG48" s="28">
        <f t="shared" si="0"/>
        <v>81954</v>
      </c>
      <c r="AH48" s="28">
        <f t="shared" si="0"/>
        <v>0</v>
      </c>
      <c r="AI48" s="28">
        <f t="shared" ref="AI48:BN48" si="1">IF($B$48,(ROUND((($B$48/$CE$61)*AI61),0)))</f>
        <v>0</v>
      </c>
      <c r="AJ48" s="28">
        <f t="shared" si="1"/>
        <v>688010</v>
      </c>
      <c r="AK48" s="28">
        <f t="shared" si="1"/>
        <v>69909</v>
      </c>
      <c r="AL48" s="28">
        <f t="shared" si="1"/>
        <v>49</v>
      </c>
      <c r="AM48" s="28">
        <f t="shared" si="1"/>
        <v>0</v>
      </c>
      <c r="AN48" s="28">
        <f t="shared" si="1"/>
        <v>0</v>
      </c>
      <c r="AO48" s="28">
        <f t="shared" si="1"/>
        <v>9718</v>
      </c>
      <c r="AP48" s="28">
        <f t="shared" si="1"/>
        <v>0</v>
      </c>
      <c r="AQ48" s="28">
        <f t="shared" si="1"/>
        <v>0</v>
      </c>
      <c r="AR48" s="28">
        <f t="shared" si="1"/>
        <v>0</v>
      </c>
      <c r="AS48" s="28">
        <f t="shared" si="1"/>
        <v>0</v>
      </c>
      <c r="AT48" s="28">
        <f t="shared" si="1"/>
        <v>0</v>
      </c>
      <c r="AU48" s="28">
        <f t="shared" si="1"/>
        <v>0</v>
      </c>
      <c r="AV48" s="28">
        <f t="shared" si="1"/>
        <v>104898</v>
      </c>
      <c r="AW48" s="28">
        <f t="shared" si="1"/>
        <v>0</v>
      </c>
      <c r="AX48" s="28">
        <f t="shared" si="1"/>
        <v>0</v>
      </c>
      <c r="AY48" s="28">
        <f t="shared" si="1"/>
        <v>174046</v>
      </c>
      <c r="AZ48" s="28">
        <f t="shared" si="1"/>
        <v>0</v>
      </c>
      <c r="BA48" s="28">
        <f t="shared" si="1"/>
        <v>6014</v>
      </c>
      <c r="BB48" s="28">
        <f t="shared" si="1"/>
        <v>4061</v>
      </c>
      <c r="BC48" s="28">
        <f t="shared" si="1"/>
        <v>0</v>
      </c>
      <c r="BD48" s="28">
        <f t="shared" si="1"/>
        <v>20741</v>
      </c>
      <c r="BE48" s="28">
        <f t="shared" si="1"/>
        <v>56877</v>
      </c>
      <c r="BF48" s="28">
        <f t="shared" si="1"/>
        <v>84046</v>
      </c>
      <c r="BG48" s="28">
        <f t="shared" si="1"/>
        <v>0</v>
      </c>
      <c r="BH48" s="28">
        <f t="shared" si="1"/>
        <v>121419</v>
      </c>
      <c r="BI48" s="28">
        <f t="shared" si="1"/>
        <v>0</v>
      </c>
      <c r="BJ48" s="28">
        <f t="shared" si="1"/>
        <v>88523</v>
      </c>
      <c r="BK48" s="28">
        <f t="shared" si="1"/>
        <v>220245</v>
      </c>
      <c r="BL48" s="28">
        <f t="shared" si="1"/>
        <v>38587</v>
      </c>
      <c r="BM48" s="28">
        <f t="shared" si="1"/>
        <v>0</v>
      </c>
      <c r="BN48" s="28">
        <f t="shared" si="1"/>
        <v>272668</v>
      </c>
      <c r="BO48" s="28">
        <f t="shared" ref="BO48:CD48" si="2">IF($B$48,(ROUND((($B$48/$CE$61)*BO61),0)))</f>
        <v>0</v>
      </c>
      <c r="BP48" s="28">
        <f t="shared" si="2"/>
        <v>17214</v>
      </c>
      <c r="BQ48" s="28">
        <f t="shared" si="2"/>
        <v>0</v>
      </c>
      <c r="BR48" s="28">
        <f t="shared" si="2"/>
        <v>0</v>
      </c>
      <c r="BS48" s="28">
        <f t="shared" si="2"/>
        <v>0</v>
      </c>
      <c r="BT48" s="28">
        <f t="shared" si="2"/>
        <v>0</v>
      </c>
      <c r="BU48" s="28">
        <f t="shared" si="2"/>
        <v>0</v>
      </c>
      <c r="BV48" s="28">
        <f t="shared" si="2"/>
        <v>29407</v>
      </c>
      <c r="BW48" s="28">
        <f t="shared" si="2"/>
        <v>0</v>
      </c>
      <c r="BX48" s="28">
        <f t="shared" si="2"/>
        <v>0</v>
      </c>
      <c r="BY48" s="28">
        <f t="shared" si="2"/>
        <v>42903</v>
      </c>
      <c r="BZ48" s="28">
        <f t="shared" si="2"/>
        <v>0</v>
      </c>
      <c r="CA48" s="28">
        <f t="shared" si="2"/>
        <v>0</v>
      </c>
      <c r="CB48" s="28">
        <f t="shared" si="2"/>
        <v>0</v>
      </c>
      <c r="CC48" s="28">
        <f t="shared" si="2"/>
        <v>0</v>
      </c>
      <c r="CD48" s="28">
        <f t="shared" si="2"/>
        <v>0</v>
      </c>
      <c r="CE48" s="28">
        <f>SUM(C48:CD48)</f>
        <v>3599407</v>
      </c>
    </row>
    <row r="49" spans="1:83">
      <c r="A49" s="16" t="s">
        <v>233</v>
      </c>
      <c r="B49" s="28">
        <f>B47+B48</f>
        <v>3599409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</row>
    <row r="50" spans="1:83">
      <c r="A50" s="16" t="s">
        <v>16</v>
      </c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</row>
    <row r="51" spans="1:83">
      <c r="A51" s="22" t="s">
        <v>234</v>
      </c>
      <c r="B51" s="320">
        <v>0</v>
      </c>
      <c r="C51" s="320">
        <v>0</v>
      </c>
      <c r="D51" s="320">
        <v>0</v>
      </c>
      <c r="E51" s="320">
        <v>0</v>
      </c>
      <c r="F51" s="320">
        <v>0</v>
      </c>
      <c r="G51" s="320">
        <v>0</v>
      </c>
      <c r="H51" s="320">
        <v>0</v>
      </c>
      <c r="I51" s="320">
        <v>0</v>
      </c>
      <c r="J51" s="320">
        <v>0</v>
      </c>
      <c r="K51" s="320">
        <v>0</v>
      </c>
      <c r="L51" s="320">
        <v>0</v>
      </c>
      <c r="M51" s="320">
        <v>0</v>
      </c>
      <c r="N51" s="320">
        <v>312810</v>
      </c>
      <c r="O51" s="320">
        <v>0</v>
      </c>
      <c r="P51" s="320">
        <v>0</v>
      </c>
      <c r="Q51" s="320">
        <v>0</v>
      </c>
      <c r="R51" s="320">
        <v>0</v>
      </c>
      <c r="S51" s="320">
        <v>0</v>
      </c>
      <c r="T51" s="320">
        <v>0</v>
      </c>
      <c r="U51" s="320">
        <v>0</v>
      </c>
      <c r="V51" s="320">
        <v>0</v>
      </c>
      <c r="W51" s="320">
        <v>0</v>
      </c>
      <c r="X51" s="320">
        <v>0</v>
      </c>
      <c r="Y51" s="320">
        <v>0</v>
      </c>
      <c r="Z51" s="320">
        <v>0</v>
      </c>
      <c r="AA51" s="320">
        <v>0</v>
      </c>
      <c r="AB51" s="320">
        <v>0</v>
      </c>
      <c r="AC51" s="320">
        <v>0</v>
      </c>
      <c r="AD51" s="320">
        <v>0</v>
      </c>
      <c r="AE51" s="320">
        <v>0</v>
      </c>
      <c r="AF51" s="320">
        <v>0</v>
      </c>
      <c r="AG51" s="320">
        <v>0</v>
      </c>
      <c r="AH51" s="320">
        <v>0</v>
      </c>
      <c r="AI51" s="320">
        <v>0</v>
      </c>
      <c r="AJ51" s="320">
        <v>0</v>
      </c>
      <c r="AK51" s="320">
        <v>0</v>
      </c>
      <c r="AL51" s="320">
        <v>0</v>
      </c>
      <c r="AM51" s="320">
        <v>0</v>
      </c>
      <c r="AN51" s="320">
        <v>0</v>
      </c>
      <c r="AO51" s="320">
        <v>0</v>
      </c>
      <c r="AP51" s="320">
        <v>0</v>
      </c>
      <c r="AQ51" s="320">
        <v>0</v>
      </c>
      <c r="AR51" s="320">
        <v>0</v>
      </c>
      <c r="AS51" s="320">
        <v>0</v>
      </c>
      <c r="AT51" s="320">
        <v>0</v>
      </c>
      <c r="AU51" s="320">
        <v>0</v>
      </c>
      <c r="AV51" s="320">
        <v>0</v>
      </c>
      <c r="AW51" s="320">
        <v>0</v>
      </c>
      <c r="AX51" s="320">
        <v>0</v>
      </c>
      <c r="AY51" s="320">
        <v>0</v>
      </c>
      <c r="AZ51" s="320">
        <v>0</v>
      </c>
      <c r="BA51" s="320">
        <v>0</v>
      </c>
      <c r="BB51" s="320">
        <v>0</v>
      </c>
      <c r="BC51" s="320">
        <v>0</v>
      </c>
      <c r="BD51" s="320">
        <v>0</v>
      </c>
      <c r="BE51" s="320">
        <v>0</v>
      </c>
      <c r="BF51" s="320">
        <v>0</v>
      </c>
      <c r="BG51" s="320">
        <v>0</v>
      </c>
      <c r="BH51" s="320">
        <v>0</v>
      </c>
      <c r="BI51" s="320">
        <v>0</v>
      </c>
      <c r="BJ51" s="320">
        <v>0</v>
      </c>
      <c r="BK51" s="320">
        <v>0</v>
      </c>
      <c r="BL51" s="320">
        <v>0</v>
      </c>
      <c r="BM51" s="320">
        <v>0</v>
      </c>
      <c r="BN51" s="320">
        <v>0</v>
      </c>
      <c r="BO51" s="320">
        <v>0</v>
      </c>
      <c r="BP51" s="320">
        <v>0</v>
      </c>
      <c r="BQ51" s="320">
        <v>0</v>
      </c>
      <c r="BR51" s="320">
        <v>0</v>
      </c>
      <c r="BS51" s="320">
        <v>0</v>
      </c>
      <c r="BT51" s="320">
        <v>0</v>
      </c>
      <c r="BU51" s="320">
        <v>0</v>
      </c>
      <c r="BV51" s="320">
        <v>0</v>
      </c>
      <c r="BW51" s="320">
        <v>0</v>
      </c>
      <c r="BX51" s="320">
        <v>0</v>
      </c>
      <c r="BY51" s="320">
        <v>0</v>
      </c>
      <c r="BZ51" s="320">
        <v>0</v>
      </c>
      <c r="CA51" s="320">
        <v>0</v>
      </c>
      <c r="CB51" s="320">
        <v>0</v>
      </c>
      <c r="CC51" s="320">
        <v>0</v>
      </c>
      <c r="CD51" s="16"/>
      <c r="CE51" s="28">
        <f>SUM(C51:CD51)</f>
        <v>312810</v>
      </c>
    </row>
    <row r="52" spans="1:83">
      <c r="A52" s="35" t="s">
        <v>235</v>
      </c>
      <c r="B52" s="321">
        <v>1020186</v>
      </c>
      <c r="C52" s="28">
        <f t="shared" ref="C52:AH52" si="3">IF($B$52,ROUND(($B$52/($CE$90+$CF$90)*C90),0))</f>
        <v>0</v>
      </c>
      <c r="D52" s="28">
        <f t="shared" si="3"/>
        <v>0</v>
      </c>
      <c r="E52" s="28">
        <f t="shared" si="3"/>
        <v>20536</v>
      </c>
      <c r="F52" s="28">
        <f t="shared" si="3"/>
        <v>0</v>
      </c>
      <c r="G52" s="28">
        <f t="shared" si="3"/>
        <v>0</v>
      </c>
      <c r="H52" s="28">
        <f t="shared" si="3"/>
        <v>0</v>
      </c>
      <c r="I52" s="28">
        <f t="shared" si="3"/>
        <v>0</v>
      </c>
      <c r="J52" s="28">
        <f t="shared" si="3"/>
        <v>0</v>
      </c>
      <c r="K52" s="28">
        <f t="shared" si="3"/>
        <v>4390</v>
      </c>
      <c r="L52" s="28">
        <f t="shared" si="3"/>
        <v>103511</v>
      </c>
      <c r="M52" s="28">
        <f t="shared" si="3"/>
        <v>0</v>
      </c>
      <c r="N52" s="28">
        <f t="shared" si="3"/>
        <v>67999</v>
      </c>
      <c r="O52" s="28">
        <f t="shared" si="3"/>
        <v>0</v>
      </c>
      <c r="P52" s="28">
        <f t="shared" si="3"/>
        <v>0</v>
      </c>
      <c r="Q52" s="28">
        <f t="shared" si="3"/>
        <v>0</v>
      </c>
      <c r="R52" s="28">
        <f t="shared" si="3"/>
        <v>0</v>
      </c>
      <c r="S52" s="28">
        <f t="shared" si="3"/>
        <v>0</v>
      </c>
      <c r="T52" s="28">
        <f t="shared" si="3"/>
        <v>0</v>
      </c>
      <c r="U52" s="28">
        <f t="shared" si="3"/>
        <v>16162</v>
      </c>
      <c r="V52" s="28">
        <f t="shared" si="3"/>
        <v>0</v>
      </c>
      <c r="W52" s="28">
        <f t="shared" si="3"/>
        <v>2000</v>
      </c>
      <c r="X52" s="28">
        <f t="shared" si="3"/>
        <v>7577</v>
      </c>
      <c r="Y52" s="28">
        <f t="shared" si="3"/>
        <v>14894</v>
      </c>
      <c r="Z52" s="28">
        <f t="shared" si="3"/>
        <v>0</v>
      </c>
      <c r="AA52" s="28">
        <f t="shared" si="3"/>
        <v>0</v>
      </c>
      <c r="AB52" s="28">
        <f t="shared" si="3"/>
        <v>6260</v>
      </c>
      <c r="AC52" s="28">
        <f t="shared" si="3"/>
        <v>6976</v>
      </c>
      <c r="AD52" s="28">
        <f t="shared" si="3"/>
        <v>0</v>
      </c>
      <c r="AE52" s="28">
        <f t="shared" si="3"/>
        <v>77983</v>
      </c>
      <c r="AF52" s="28">
        <f t="shared" si="3"/>
        <v>0</v>
      </c>
      <c r="AG52" s="28">
        <f t="shared" si="3"/>
        <v>25821</v>
      </c>
      <c r="AH52" s="28">
        <f t="shared" si="3"/>
        <v>0</v>
      </c>
      <c r="AI52" s="28">
        <f t="shared" ref="AI52:BN52" si="4">IF($B$52,ROUND(($B$52/($CE$90+$CF$90)*AI90),0))</f>
        <v>0</v>
      </c>
      <c r="AJ52" s="28">
        <f t="shared" si="4"/>
        <v>84357</v>
      </c>
      <c r="AK52" s="28">
        <f t="shared" si="4"/>
        <v>2943</v>
      </c>
      <c r="AL52" s="28">
        <f t="shared" si="4"/>
        <v>2065</v>
      </c>
      <c r="AM52" s="28">
        <f t="shared" si="4"/>
        <v>0</v>
      </c>
      <c r="AN52" s="28">
        <f t="shared" si="4"/>
        <v>0</v>
      </c>
      <c r="AO52" s="28">
        <f t="shared" si="4"/>
        <v>1919</v>
      </c>
      <c r="AP52" s="28">
        <f t="shared" si="4"/>
        <v>0</v>
      </c>
      <c r="AQ52" s="28">
        <f t="shared" si="4"/>
        <v>0</v>
      </c>
      <c r="AR52" s="28">
        <f t="shared" si="4"/>
        <v>0</v>
      </c>
      <c r="AS52" s="28">
        <f t="shared" si="4"/>
        <v>0</v>
      </c>
      <c r="AT52" s="28">
        <f t="shared" si="4"/>
        <v>0</v>
      </c>
      <c r="AU52" s="28">
        <f t="shared" si="4"/>
        <v>0</v>
      </c>
      <c r="AV52" s="28">
        <f t="shared" si="4"/>
        <v>17740</v>
      </c>
      <c r="AW52" s="28">
        <f t="shared" si="4"/>
        <v>0</v>
      </c>
      <c r="AX52" s="28">
        <f t="shared" si="4"/>
        <v>0</v>
      </c>
      <c r="AY52" s="28">
        <f t="shared" si="4"/>
        <v>33609</v>
      </c>
      <c r="AZ52" s="28">
        <f t="shared" si="4"/>
        <v>0</v>
      </c>
      <c r="BA52" s="28">
        <f t="shared" si="4"/>
        <v>19024</v>
      </c>
      <c r="BB52" s="28">
        <f t="shared" si="4"/>
        <v>5740</v>
      </c>
      <c r="BC52" s="28">
        <f t="shared" si="4"/>
        <v>0</v>
      </c>
      <c r="BD52" s="28">
        <f t="shared" si="4"/>
        <v>0</v>
      </c>
      <c r="BE52" s="28">
        <f t="shared" si="4"/>
        <v>310355</v>
      </c>
      <c r="BF52" s="28">
        <f t="shared" si="4"/>
        <v>64390</v>
      </c>
      <c r="BG52" s="28">
        <f t="shared" si="4"/>
        <v>0</v>
      </c>
      <c r="BH52" s="28">
        <f t="shared" si="4"/>
        <v>5219</v>
      </c>
      <c r="BI52" s="28">
        <f t="shared" si="4"/>
        <v>0</v>
      </c>
      <c r="BJ52" s="28">
        <f t="shared" si="4"/>
        <v>5431</v>
      </c>
      <c r="BK52" s="28">
        <f t="shared" si="4"/>
        <v>0</v>
      </c>
      <c r="BL52" s="28">
        <f t="shared" si="4"/>
        <v>0</v>
      </c>
      <c r="BM52" s="28">
        <f t="shared" si="4"/>
        <v>0</v>
      </c>
      <c r="BN52" s="28">
        <f t="shared" si="4"/>
        <v>77642</v>
      </c>
      <c r="BO52" s="28">
        <f t="shared" ref="BO52:CD52" si="5">IF($B$52,ROUND(($B$52/($CE$90+$CF$90)*BO90),0))</f>
        <v>0</v>
      </c>
      <c r="BP52" s="28">
        <f t="shared" si="5"/>
        <v>0</v>
      </c>
      <c r="BQ52" s="28">
        <f t="shared" si="5"/>
        <v>0</v>
      </c>
      <c r="BR52" s="28">
        <f t="shared" si="5"/>
        <v>0</v>
      </c>
      <c r="BS52" s="28">
        <f t="shared" si="5"/>
        <v>0</v>
      </c>
      <c r="BT52" s="28">
        <f t="shared" si="5"/>
        <v>0</v>
      </c>
      <c r="BU52" s="28">
        <f t="shared" si="5"/>
        <v>0</v>
      </c>
      <c r="BV52" s="28">
        <f t="shared" si="5"/>
        <v>32244</v>
      </c>
      <c r="BW52" s="28">
        <f t="shared" si="5"/>
        <v>0</v>
      </c>
      <c r="BX52" s="28">
        <f t="shared" si="5"/>
        <v>0</v>
      </c>
      <c r="BY52" s="28">
        <f t="shared" si="5"/>
        <v>3398</v>
      </c>
      <c r="BZ52" s="28">
        <f t="shared" si="5"/>
        <v>0</v>
      </c>
      <c r="CA52" s="28">
        <f t="shared" si="5"/>
        <v>0</v>
      </c>
      <c r="CB52" s="28">
        <f t="shared" si="5"/>
        <v>0</v>
      </c>
      <c r="CC52" s="28">
        <f t="shared" si="5"/>
        <v>0</v>
      </c>
      <c r="CD52" s="28">
        <f t="shared" si="5"/>
        <v>0</v>
      </c>
      <c r="CE52" s="28">
        <f>SUM(C52:CD52)</f>
        <v>1020185</v>
      </c>
    </row>
    <row r="53" spans="1:83">
      <c r="A53" s="16" t="s">
        <v>233</v>
      </c>
      <c r="B53" s="28">
        <f>B51+B52</f>
        <v>1020186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</row>
    <row r="54" spans="1:83">
      <c r="A54" s="16"/>
      <c r="B54" s="16"/>
      <c r="C54" s="23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</row>
    <row r="55" spans="1:83">
      <c r="A55" s="22" t="s">
        <v>236</v>
      </c>
      <c r="B55" s="16"/>
      <c r="C55" s="17" t="s">
        <v>36</v>
      </c>
      <c r="D55" s="18" t="s">
        <v>37</v>
      </c>
      <c r="E55" s="18" t="s">
        <v>38</v>
      </c>
      <c r="F55" s="18" t="s">
        <v>39</v>
      </c>
      <c r="G55" s="18" t="s">
        <v>40</v>
      </c>
      <c r="H55" s="18" t="s">
        <v>41</v>
      </c>
      <c r="I55" s="18" t="s">
        <v>42</v>
      </c>
      <c r="J55" s="18" t="s">
        <v>43</v>
      </c>
      <c r="K55" s="18" t="s">
        <v>44</v>
      </c>
      <c r="L55" s="18" t="s">
        <v>45</v>
      </c>
      <c r="M55" s="18" t="s">
        <v>46</v>
      </c>
      <c r="N55" s="18" t="s">
        <v>47</v>
      </c>
      <c r="O55" s="18" t="s">
        <v>48</v>
      </c>
      <c r="P55" s="18" t="s">
        <v>49</v>
      </c>
      <c r="Q55" s="18" t="s">
        <v>50</v>
      </c>
      <c r="R55" s="18" t="s">
        <v>51</v>
      </c>
      <c r="S55" s="18" t="s">
        <v>52</v>
      </c>
      <c r="T55" s="24" t="s">
        <v>53</v>
      </c>
      <c r="U55" s="18" t="s">
        <v>54</v>
      </c>
      <c r="V55" s="18" t="s">
        <v>55</v>
      </c>
      <c r="W55" s="18" t="s">
        <v>56</v>
      </c>
      <c r="X55" s="18" t="s">
        <v>57</v>
      </c>
      <c r="Y55" s="18" t="s">
        <v>58</v>
      </c>
      <c r="Z55" s="18" t="s">
        <v>59</v>
      </c>
      <c r="AA55" s="18" t="s">
        <v>60</v>
      </c>
      <c r="AB55" s="18" t="s">
        <v>61</v>
      </c>
      <c r="AC55" s="18" t="s">
        <v>62</v>
      </c>
      <c r="AD55" s="18" t="s">
        <v>63</v>
      </c>
      <c r="AE55" s="18" t="s">
        <v>64</v>
      </c>
      <c r="AF55" s="18" t="s">
        <v>65</v>
      </c>
      <c r="AG55" s="18" t="s">
        <v>66</v>
      </c>
      <c r="AH55" s="18" t="s">
        <v>67</v>
      </c>
      <c r="AI55" s="18" t="s">
        <v>68</v>
      </c>
      <c r="AJ55" s="18" t="s">
        <v>69</v>
      </c>
      <c r="AK55" s="18" t="s">
        <v>70</v>
      </c>
      <c r="AL55" s="18" t="s">
        <v>71</v>
      </c>
      <c r="AM55" s="18" t="s">
        <v>72</v>
      </c>
      <c r="AN55" s="18" t="s">
        <v>73</v>
      </c>
      <c r="AO55" s="18" t="s">
        <v>74</v>
      </c>
      <c r="AP55" s="18" t="s">
        <v>75</v>
      </c>
      <c r="AQ55" s="18" t="s">
        <v>76</v>
      </c>
      <c r="AR55" s="18" t="s">
        <v>77</v>
      </c>
      <c r="AS55" s="18" t="s">
        <v>78</v>
      </c>
      <c r="AT55" s="18" t="s">
        <v>79</v>
      </c>
      <c r="AU55" s="18" t="s">
        <v>80</v>
      </c>
      <c r="AV55" s="18" t="s">
        <v>81</v>
      </c>
      <c r="AW55" s="18" t="s">
        <v>82</v>
      </c>
      <c r="AX55" s="18" t="s">
        <v>83</v>
      </c>
      <c r="AY55" s="18" t="s">
        <v>84</v>
      </c>
      <c r="AZ55" s="18" t="s">
        <v>85</v>
      </c>
      <c r="BA55" s="18" t="s">
        <v>86</v>
      </c>
      <c r="BB55" s="18" t="s">
        <v>87</v>
      </c>
      <c r="BC55" s="18" t="s">
        <v>88</v>
      </c>
      <c r="BD55" s="18" t="s">
        <v>89</v>
      </c>
      <c r="BE55" s="18" t="s">
        <v>90</v>
      </c>
      <c r="BF55" s="18" t="s">
        <v>91</v>
      </c>
      <c r="BG55" s="18" t="s">
        <v>92</v>
      </c>
      <c r="BH55" s="18" t="s">
        <v>93</v>
      </c>
      <c r="BI55" s="18" t="s">
        <v>94</v>
      </c>
      <c r="BJ55" s="18" t="s">
        <v>95</v>
      </c>
      <c r="BK55" s="18" t="s">
        <v>96</v>
      </c>
      <c r="BL55" s="18" t="s">
        <v>97</v>
      </c>
      <c r="BM55" s="18" t="s">
        <v>98</v>
      </c>
      <c r="BN55" s="18" t="s">
        <v>99</v>
      </c>
      <c r="BO55" s="18" t="s">
        <v>100</v>
      </c>
      <c r="BP55" s="18" t="s">
        <v>101</v>
      </c>
      <c r="BQ55" s="18" t="s">
        <v>102</v>
      </c>
      <c r="BR55" s="18" t="s">
        <v>103</v>
      </c>
      <c r="BS55" s="18" t="s">
        <v>104</v>
      </c>
      <c r="BT55" s="18" t="s">
        <v>105</v>
      </c>
      <c r="BU55" s="18" t="s">
        <v>106</v>
      </c>
      <c r="BV55" s="18" t="s">
        <v>107</v>
      </c>
      <c r="BW55" s="18" t="s">
        <v>108</v>
      </c>
      <c r="BX55" s="18" t="s">
        <v>109</v>
      </c>
      <c r="BY55" s="18" t="s">
        <v>110</v>
      </c>
      <c r="BZ55" s="18" t="s">
        <v>111</v>
      </c>
      <c r="CA55" s="18" t="s">
        <v>112</v>
      </c>
      <c r="CB55" s="18" t="s">
        <v>113</v>
      </c>
      <c r="CC55" s="18" t="s">
        <v>114</v>
      </c>
      <c r="CD55" s="18" t="s">
        <v>115</v>
      </c>
      <c r="CE55" s="18" t="s">
        <v>116</v>
      </c>
    </row>
    <row r="56" spans="1:83">
      <c r="A56" s="22" t="s">
        <v>237</v>
      </c>
      <c r="B56" s="16"/>
      <c r="C56" s="17" t="s">
        <v>118</v>
      </c>
      <c r="D56" s="18" t="s">
        <v>119</v>
      </c>
      <c r="E56" s="18" t="s">
        <v>120</v>
      </c>
      <c r="F56" s="18" t="s">
        <v>121</v>
      </c>
      <c r="G56" s="18" t="s">
        <v>122</v>
      </c>
      <c r="H56" s="18" t="s">
        <v>123</v>
      </c>
      <c r="I56" s="18" t="s">
        <v>124</v>
      </c>
      <c r="J56" s="18" t="s">
        <v>125</v>
      </c>
      <c r="K56" s="18" t="s">
        <v>126</v>
      </c>
      <c r="L56" s="18" t="s">
        <v>127</v>
      </c>
      <c r="M56" s="18" t="s">
        <v>128</v>
      </c>
      <c r="N56" s="18" t="s">
        <v>129</v>
      </c>
      <c r="O56" s="18" t="s">
        <v>130</v>
      </c>
      <c r="P56" s="18" t="s">
        <v>131</v>
      </c>
      <c r="Q56" s="18" t="s">
        <v>132</v>
      </c>
      <c r="R56" s="18" t="s">
        <v>133</v>
      </c>
      <c r="S56" s="18" t="s">
        <v>134</v>
      </c>
      <c r="T56" s="18" t="s">
        <v>135</v>
      </c>
      <c r="U56" s="18" t="s">
        <v>136</v>
      </c>
      <c r="V56" s="18" t="s">
        <v>137</v>
      </c>
      <c r="W56" s="18" t="s">
        <v>138</v>
      </c>
      <c r="X56" s="18" t="s">
        <v>139</v>
      </c>
      <c r="Y56" s="18" t="s">
        <v>140</v>
      </c>
      <c r="Z56" s="18" t="s">
        <v>140</v>
      </c>
      <c r="AA56" s="18" t="s">
        <v>141</v>
      </c>
      <c r="AB56" s="18" t="s">
        <v>142</v>
      </c>
      <c r="AC56" s="18" t="s">
        <v>143</v>
      </c>
      <c r="AD56" s="18" t="s">
        <v>144</v>
      </c>
      <c r="AE56" s="18" t="s">
        <v>122</v>
      </c>
      <c r="AF56" s="18" t="s">
        <v>123</v>
      </c>
      <c r="AG56" s="18" t="s">
        <v>145</v>
      </c>
      <c r="AH56" s="18" t="s">
        <v>146</v>
      </c>
      <c r="AI56" s="18" t="s">
        <v>147</v>
      </c>
      <c r="AJ56" s="18" t="s">
        <v>148</v>
      </c>
      <c r="AK56" s="18" t="s">
        <v>149</v>
      </c>
      <c r="AL56" s="18" t="s">
        <v>150</v>
      </c>
      <c r="AM56" s="18" t="s">
        <v>151</v>
      </c>
      <c r="AN56" s="18" t="s">
        <v>137</v>
      </c>
      <c r="AO56" s="18" t="s">
        <v>152</v>
      </c>
      <c r="AP56" s="18" t="s">
        <v>153</v>
      </c>
      <c r="AQ56" s="18" t="s">
        <v>154</v>
      </c>
      <c r="AR56" s="18" t="s">
        <v>155</v>
      </c>
      <c r="AS56" s="18" t="s">
        <v>156</v>
      </c>
      <c r="AT56" s="18" t="s">
        <v>157</v>
      </c>
      <c r="AU56" s="18" t="s">
        <v>158</v>
      </c>
      <c r="AV56" s="18" t="s">
        <v>159</v>
      </c>
      <c r="AW56" s="18" t="s">
        <v>160</v>
      </c>
      <c r="AX56" s="18" t="s">
        <v>161</v>
      </c>
      <c r="AY56" s="18" t="s">
        <v>162</v>
      </c>
      <c r="AZ56" s="18" t="s">
        <v>163</v>
      </c>
      <c r="BA56" s="18" t="s">
        <v>164</v>
      </c>
      <c r="BB56" s="18" t="s">
        <v>165</v>
      </c>
      <c r="BC56" s="18" t="s">
        <v>134</v>
      </c>
      <c r="BD56" s="18" t="s">
        <v>166</v>
      </c>
      <c r="BE56" s="18" t="s">
        <v>167</v>
      </c>
      <c r="BF56" s="18" t="s">
        <v>168</v>
      </c>
      <c r="BG56" s="18" t="s">
        <v>169</v>
      </c>
      <c r="BH56" s="18" t="s">
        <v>170</v>
      </c>
      <c r="BI56" s="18" t="s">
        <v>171</v>
      </c>
      <c r="BJ56" s="18" t="s">
        <v>172</v>
      </c>
      <c r="BK56" s="18" t="s">
        <v>173</v>
      </c>
      <c r="BL56" s="18" t="s">
        <v>174</v>
      </c>
      <c r="BM56" s="18" t="s">
        <v>159</v>
      </c>
      <c r="BN56" s="18" t="s">
        <v>175</v>
      </c>
      <c r="BO56" s="18" t="s">
        <v>176</v>
      </c>
      <c r="BP56" s="18" t="s">
        <v>177</v>
      </c>
      <c r="BQ56" s="18" t="s">
        <v>178</v>
      </c>
      <c r="BR56" s="18" t="s">
        <v>179</v>
      </c>
      <c r="BS56" s="18" t="s">
        <v>180</v>
      </c>
      <c r="BT56" s="18" t="s">
        <v>181</v>
      </c>
      <c r="BU56" s="18" t="s">
        <v>182</v>
      </c>
      <c r="BV56" s="18" t="s">
        <v>182</v>
      </c>
      <c r="BW56" s="18" t="s">
        <v>182</v>
      </c>
      <c r="BX56" s="18" t="s">
        <v>183</v>
      </c>
      <c r="BY56" s="18" t="s">
        <v>184</v>
      </c>
      <c r="BZ56" s="18" t="s">
        <v>185</v>
      </c>
      <c r="CA56" s="18" t="s">
        <v>186</v>
      </c>
      <c r="CB56" s="18" t="s">
        <v>187</v>
      </c>
      <c r="CC56" s="18" t="s">
        <v>159</v>
      </c>
      <c r="CD56" s="18" t="s">
        <v>238</v>
      </c>
      <c r="CE56" s="18" t="s">
        <v>188</v>
      </c>
    </row>
    <row r="57" spans="1:83">
      <c r="A57" s="22" t="s">
        <v>239</v>
      </c>
      <c r="B57" s="16"/>
      <c r="C57" s="17" t="s">
        <v>190</v>
      </c>
      <c r="D57" s="18" t="s">
        <v>190</v>
      </c>
      <c r="E57" s="18" t="s">
        <v>190</v>
      </c>
      <c r="F57" s="18" t="s">
        <v>191</v>
      </c>
      <c r="G57" s="18" t="s">
        <v>192</v>
      </c>
      <c r="H57" s="18" t="s">
        <v>190</v>
      </c>
      <c r="I57" s="18" t="s">
        <v>193</v>
      </c>
      <c r="J57" s="18"/>
      <c r="K57" s="18" t="s">
        <v>184</v>
      </c>
      <c r="L57" s="18" t="s">
        <v>194</v>
      </c>
      <c r="M57" s="18" t="s">
        <v>195</v>
      </c>
      <c r="N57" s="18" t="s">
        <v>196</v>
      </c>
      <c r="O57" s="18" t="s">
        <v>197</v>
      </c>
      <c r="P57" s="18" t="s">
        <v>196</v>
      </c>
      <c r="Q57" s="18" t="s">
        <v>198</v>
      </c>
      <c r="R57" s="18"/>
      <c r="S57" s="18" t="s">
        <v>196</v>
      </c>
      <c r="T57" s="18" t="s">
        <v>199</v>
      </c>
      <c r="U57" s="18"/>
      <c r="V57" s="18" t="s">
        <v>200</v>
      </c>
      <c r="W57" s="18" t="s">
        <v>201</v>
      </c>
      <c r="X57" s="18" t="s">
        <v>202</v>
      </c>
      <c r="Y57" s="18" t="s">
        <v>203</v>
      </c>
      <c r="Z57" s="18" t="s">
        <v>204</v>
      </c>
      <c r="AA57" s="18" t="s">
        <v>205</v>
      </c>
      <c r="AB57" s="18"/>
      <c r="AC57" s="18" t="s">
        <v>199</v>
      </c>
      <c r="AD57" s="18"/>
      <c r="AE57" s="18" t="s">
        <v>199</v>
      </c>
      <c r="AF57" s="18" t="s">
        <v>206</v>
      </c>
      <c r="AG57" s="18" t="s">
        <v>198</v>
      </c>
      <c r="AH57" s="18"/>
      <c r="AI57" s="18" t="s">
        <v>207</v>
      </c>
      <c r="AJ57" s="18"/>
      <c r="AK57" s="18" t="s">
        <v>199</v>
      </c>
      <c r="AL57" s="18" t="s">
        <v>199</v>
      </c>
      <c r="AM57" s="18" t="s">
        <v>199</v>
      </c>
      <c r="AN57" s="18" t="s">
        <v>208</v>
      </c>
      <c r="AO57" s="18" t="s">
        <v>209</v>
      </c>
      <c r="AP57" s="18" t="s">
        <v>148</v>
      </c>
      <c r="AQ57" s="18" t="s">
        <v>210</v>
      </c>
      <c r="AR57" s="18" t="s">
        <v>196</v>
      </c>
      <c r="AS57" s="18"/>
      <c r="AT57" s="18" t="s">
        <v>211</v>
      </c>
      <c r="AU57" s="18" t="s">
        <v>212</v>
      </c>
      <c r="AV57" s="18" t="s">
        <v>213</v>
      </c>
      <c r="AW57" s="18" t="s">
        <v>214</v>
      </c>
      <c r="AX57" s="18" t="s">
        <v>215</v>
      </c>
      <c r="AY57" s="18"/>
      <c r="AZ57" s="18"/>
      <c r="BA57" s="18" t="s">
        <v>216</v>
      </c>
      <c r="BB57" s="18" t="s">
        <v>196</v>
      </c>
      <c r="BC57" s="18" t="s">
        <v>210</v>
      </c>
      <c r="BD57" s="18"/>
      <c r="BE57" s="18"/>
      <c r="BF57" s="18"/>
      <c r="BG57" s="18"/>
      <c r="BH57" s="18" t="s">
        <v>217</v>
      </c>
      <c r="BI57" s="18" t="s">
        <v>196</v>
      </c>
      <c r="BJ57" s="18"/>
      <c r="BK57" s="18" t="s">
        <v>218</v>
      </c>
      <c r="BL57" s="18"/>
      <c r="BM57" s="18" t="s">
        <v>219</v>
      </c>
      <c r="BN57" s="18" t="s">
        <v>220</v>
      </c>
      <c r="BO57" s="18" t="s">
        <v>221</v>
      </c>
      <c r="BP57" s="18" t="s">
        <v>222</v>
      </c>
      <c r="BQ57" s="18" t="s">
        <v>223</v>
      </c>
      <c r="BR57" s="18"/>
      <c r="BS57" s="18" t="s">
        <v>224</v>
      </c>
      <c r="BT57" s="18" t="s">
        <v>196</v>
      </c>
      <c r="BU57" s="18" t="s">
        <v>225</v>
      </c>
      <c r="BV57" s="18" t="s">
        <v>226</v>
      </c>
      <c r="BW57" s="18" t="s">
        <v>227</v>
      </c>
      <c r="BX57" s="18" t="s">
        <v>178</v>
      </c>
      <c r="BY57" s="18" t="s">
        <v>220</v>
      </c>
      <c r="BZ57" s="18" t="s">
        <v>179</v>
      </c>
      <c r="CA57" s="18" t="s">
        <v>228</v>
      </c>
      <c r="CB57" s="18" t="s">
        <v>228</v>
      </c>
      <c r="CC57" s="18" t="s">
        <v>229</v>
      </c>
      <c r="CD57" s="18" t="s">
        <v>240</v>
      </c>
      <c r="CE57" s="18" t="s">
        <v>230</v>
      </c>
    </row>
    <row r="58" spans="1:83">
      <c r="A58" s="22" t="s">
        <v>241</v>
      </c>
      <c r="B58" s="16"/>
      <c r="C58" s="17" t="s">
        <v>242</v>
      </c>
      <c r="D58" s="18" t="s">
        <v>242</v>
      </c>
      <c r="E58" s="18" t="s">
        <v>242</v>
      </c>
      <c r="F58" s="18" t="s">
        <v>242</v>
      </c>
      <c r="G58" s="18" t="s">
        <v>242</v>
      </c>
      <c r="H58" s="18" t="s">
        <v>242</v>
      </c>
      <c r="I58" s="18" t="s">
        <v>242</v>
      </c>
      <c r="J58" s="18" t="s">
        <v>243</v>
      </c>
      <c r="K58" s="18" t="s">
        <v>242</v>
      </c>
      <c r="L58" s="18" t="s">
        <v>242</v>
      </c>
      <c r="M58" s="18" t="s">
        <v>242</v>
      </c>
      <c r="N58" s="18" t="s">
        <v>242</v>
      </c>
      <c r="O58" s="18" t="s">
        <v>244</v>
      </c>
      <c r="P58" s="18" t="s">
        <v>245</v>
      </c>
      <c r="Q58" s="18" t="s">
        <v>246</v>
      </c>
      <c r="R58" s="19" t="s">
        <v>247</v>
      </c>
      <c r="S58" s="25" t="s">
        <v>248</v>
      </c>
      <c r="T58" s="25" t="s">
        <v>248</v>
      </c>
      <c r="U58" s="18" t="s">
        <v>249</v>
      </c>
      <c r="V58" s="18" t="s">
        <v>249</v>
      </c>
      <c r="W58" s="18" t="s">
        <v>250</v>
      </c>
      <c r="X58" s="18" t="s">
        <v>251</v>
      </c>
      <c r="Y58" s="18" t="s">
        <v>252</v>
      </c>
      <c r="Z58" s="18" t="s">
        <v>252</v>
      </c>
      <c r="AA58" s="18" t="s">
        <v>252</v>
      </c>
      <c r="AB58" s="25" t="s">
        <v>248</v>
      </c>
      <c r="AC58" s="18" t="s">
        <v>253</v>
      </c>
      <c r="AD58" s="18" t="s">
        <v>254</v>
      </c>
      <c r="AE58" s="18" t="s">
        <v>253</v>
      </c>
      <c r="AF58" s="18" t="s">
        <v>255</v>
      </c>
      <c r="AG58" s="18" t="s">
        <v>255</v>
      </c>
      <c r="AH58" s="18" t="s">
        <v>256</v>
      </c>
      <c r="AI58" s="18" t="s">
        <v>257</v>
      </c>
      <c r="AJ58" s="18" t="s">
        <v>255</v>
      </c>
      <c r="AK58" s="18" t="s">
        <v>253</v>
      </c>
      <c r="AL58" s="18" t="s">
        <v>253</v>
      </c>
      <c r="AM58" s="18" t="s">
        <v>253</v>
      </c>
      <c r="AN58" s="18" t="s">
        <v>244</v>
      </c>
      <c r="AO58" s="18" t="s">
        <v>254</v>
      </c>
      <c r="AP58" s="18" t="s">
        <v>255</v>
      </c>
      <c r="AQ58" s="18" t="s">
        <v>256</v>
      </c>
      <c r="AR58" s="18" t="s">
        <v>255</v>
      </c>
      <c r="AS58" s="18" t="s">
        <v>253</v>
      </c>
      <c r="AT58" s="18" t="s">
        <v>258</v>
      </c>
      <c r="AU58" s="18" t="s">
        <v>255</v>
      </c>
      <c r="AV58" s="25" t="s">
        <v>248</v>
      </c>
      <c r="AW58" s="25" t="s">
        <v>248</v>
      </c>
      <c r="AX58" s="25" t="s">
        <v>248</v>
      </c>
      <c r="AY58" s="18" t="s">
        <v>259</v>
      </c>
      <c r="AZ58" s="18" t="s">
        <v>259</v>
      </c>
      <c r="BA58" s="25" t="s">
        <v>248</v>
      </c>
      <c r="BB58" s="25" t="s">
        <v>248</v>
      </c>
      <c r="BC58" s="25" t="s">
        <v>248</v>
      </c>
      <c r="BD58" s="25" t="s">
        <v>248</v>
      </c>
      <c r="BE58" s="18" t="s">
        <v>260</v>
      </c>
      <c r="BF58" s="25" t="s">
        <v>248</v>
      </c>
      <c r="BG58" s="25" t="s">
        <v>248</v>
      </c>
      <c r="BH58" s="25" t="s">
        <v>248</v>
      </c>
      <c r="BI58" s="25" t="s">
        <v>248</v>
      </c>
      <c r="BJ58" s="25" t="s">
        <v>248</v>
      </c>
      <c r="BK58" s="25" t="s">
        <v>248</v>
      </c>
      <c r="BL58" s="25" t="s">
        <v>248</v>
      </c>
      <c r="BM58" s="25" t="s">
        <v>248</v>
      </c>
      <c r="BN58" s="25" t="s">
        <v>248</v>
      </c>
      <c r="BO58" s="25" t="s">
        <v>248</v>
      </c>
      <c r="BP58" s="25" t="s">
        <v>248</v>
      </c>
      <c r="BQ58" s="25" t="s">
        <v>248</v>
      </c>
      <c r="BR58" s="25" t="s">
        <v>248</v>
      </c>
      <c r="BS58" s="25" t="s">
        <v>248</v>
      </c>
      <c r="BT58" s="25" t="s">
        <v>248</v>
      </c>
      <c r="BU58" s="25" t="s">
        <v>248</v>
      </c>
      <c r="BV58" s="25" t="s">
        <v>248</v>
      </c>
      <c r="BW58" s="25" t="s">
        <v>248</v>
      </c>
      <c r="BX58" s="25" t="s">
        <v>248</v>
      </c>
      <c r="BY58" s="25" t="s">
        <v>248</v>
      </c>
      <c r="BZ58" s="25" t="s">
        <v>248</v>
      </c>
      <c r="CA58" s="25" t="s">
        <v>248</v>
      </c>
      <c r="CB58" s="25" t="s">
        <v>248</v>
      </c>
      <c r="CC58" s="25" t="s">
        <v>248</v>
      </c>
      <c r="CD58" s="25" t="s">
        <v>248</v>
      </c>
      <c r="CE58" s="25" t="s">
        <v>248</v>
      </c>
    </row>
    <row r="59" spans="1:83">
      <c r="A59" s="35" t="s">
        <v>261</v>
      </c>
      <c r="B59" s="28"/>
      <c r="C59" s="320">
        <v>0</v>
      </c>
      <c r="D59" s="320">
        <v>0</v>
      </c>
      <c r="E59" s="320">
        <v>480</v>
      </c>
      <c r="F59" s="320">
        <v>0</v>
      </c>
      <c r="G59" s="320">
        <v>0</v>
      </c>
      <c r="H59" s="320">
        <v>0</v>
      </c>
      <c r="I59" s="320">
        <v>0</v>
      </c>
      <c r="J59" s="320">
        <v>0</v>
      </c>
      <c r="K59" s="320">
        <v>800</v>
      </c>
      <c r="L59" s="320">
        <v>2420</v>
      </c>
      <c r="M59" s="320">
        <v>0</v>
      </c>
      <c r="N59" s="320">
        <v>8020</v>
      </c>
      <c r="O59" s="320">
        <v>0</v>
      </c>
      <c r="P59" s="322">
        <v>0</v>
      </c>
      <c r="Q59" s="322">
        <v>0</v>
      </c>
      <c r="R59" s="322">
        <v>0</v>
      </c>
      <c r="S59" s="244">
        <v>0</v>
      </c>
      <c r="T59" s="244">
        <v>0</v>
      </c>
      <c r="U59" s="323">
        <v>37122</v>
      </c>
      <c r="V59" s="322">
        <v>0</v>
      </c>
      <c r="W59" s="322">
        <v>289</v>
      </c>
      <c r="X59" s="322">
        <v>1092</v>
      </c>
      <c r="Y59" s="322">
        <v>2148</v>
      </c>
      <c r="Z59" s="322">
        <v>0</v>
      </c>
      <c r="AA59" s="322">
        <v>0</v>
      </c>
      <c r="AB59" s="244">
        <v>0</v>
      </c>
      <c r="AC59" s="322">
        <v>2834</v>
      </c>
      <c r="AD59" s="322">
        <v>0</v>
      </c>
      <c r="AE59" s="322">
        <v>43521</v>
      </c>
      <c r="AF59" s="322">
        <v>0</v>
      </c>
      <c r="AG59" s="322">
        <v>2176</v>
      </c>
      <c r="AH59" s="322">
        <v>0</v>
      </c>
      <c r="AI59" s="322">
        <v>0</v>
      </c>
      <c r="AJ59" s="322">
        <v>15421</v>
      </c>
      <c r="AK59" s="322">
        <v>12308</v>
      </c>
      <c r="AL59" s="322">
        <v>668</v>
      </c>
      <c r="AM59" s="322">
        <v>0</v>
      </c>
      <c r="AN59" s="322">
        <v>0</v>
      </c>
      <c r="AO59" s="322">
        <v>1080</v>
      </c>
      <c r="AP59" s="322">
        <v>0</v>
      </c>
      <c r="AQ59" s="322">
        <v>0</v>
      </c>
      <c r="AR59" s="322">
        <v>0</v>
      </c>
      <c r="AS59" s="322">
        <v>0</v>
      </c>
      <c r="AT59" s="322">
        <v>0</v>
      </c>
      <c r="AU59" s="322">
        <v>0</v>
      </c>
      <c r="AV59" s="244">
        <v>0</v>
      </c>
      <c r="AW59" s="244">
        <v>0</v>
      </c>
      <c r="AX59" s="244">
        <v>0</v>
      </c>
      <c r="AY59" s="322">
        <v>53409</v>
      </c>
      <c r="AZ59" s="322">
        <v>0</v>
      </c>
      <c r="BA59" s="244">
        <v>0</v>
      </c>
      <c r="BB59" s="244">
        <v>0</v>
      </c>
      <c r="BC59" s="244">
        <v>0</v>
      </c>
      <c r="BD59" s="244">
        <v>0</v>
      </c>
      <c r="BE59" s="322">
        <v>62742</v>
      </c>
      <c r="BF59" s="244">
        <v>0</v>
      </c>
      <c r="BG59" s="244">
        <v>0</v>
      </c>
      <c r="BH59" s="244">
        <v>0</v>
      </c>
      <c r="BI59" s="244">
        <v>0</v>
      </c>
      <c r="BJ59" s="244">
        <v>0</v>
      </c>
      <c r="BK59" s="244">
        <v>0</v>
      </c>
      <c r="BL59" s="244">
        <v>0</v>
      </c>
      <c r="BM59" s="244">
        <v>0</v>
      </c>
      <c r="BN59" s="244">
        <v>0</v>
      </c>
      <c r="BO59" s="244">
        <v>0</v>
      </c>
      <c r="BP59" s="244">
        <v>0</v>
      </c>
      <c r="BQ59" s="244">
        <v>0</v>
      </c>
      <c r="BR59" s="244">
        <v>0</v>
      </c>
      <c r="BS59" s="244">
        <v>0</v>
      </c>
      <c r="BT59" s="244">
        <v>0</v>
      </c>
      <c r="BU59" s="244">
        <v>0</v>
      </c>
      <c r="BV59" s="244">
        <v>0</v>
      </c>
      <c r="BW59" s="244">
        <v>0</v>
      </c>
      <c r="BX59" s="244">
        <v>0</v>
      </c>
      <c r="BY59" s="244">
        <v>0</v>
      </c>
      <c r="BZ59" s="244">
        <v>0</v>
      </c>
      <c r="CA59" s="244">
        <v>0</v>
      </c>
      <c r="CB59" s="244">
        <v>0</v>
      </c>
      <c r="CC59" s="244">
        <v>0</v>
      </c>
      <c r="CD59" s="234">
        <v>0</v>
      </c>
      <c r="CE59" s="28">
        <v>0</v>
      </c>
    </row>
    <row r="60" spans="1:83" s="210" customFormat="1">
      <c r="A60" s="217" t="s">
        <v>262</v>
      </c>
      <c r="B60" s="218"/>
      <c r="C60" s="324">
        <v>0</v>
      </c>
      <c r="D60" s="324">
        <v>0</v>
      </c>
      <c r="E60" s="324">
        <v>6.44</v>
      </c>
      <c r="F60" s="324">
        <v>0</v>
      </c>
      <c r="G60" s="324">
        <v>0</v>
      </c>
      <c r="H60" s="324">
        <v>0</v>
      </c>
      <c r="I60" s="324">
        <v>0</v>
      </c>
      <c r="J60" s="324">
        <v>0</v>
      </c>
      <c r="K60" s="324">
        <v>4.28</v>
      </c>
      <c r="L60" s="324">
        <v>32.47</v>
      </c>
      <c r="M60" s="324">
        <v>0</v>
      </c>
      <c r="N60" s="324">
        <v>32.770000000000003</v>
      </c>
      <c r="O60" s="324">
        <v>0</v>
      </c>
      <c r="P60" s="325">
        <v>0</v>
      </c>
      <c r="Q60" s="325">
        <v>0</v>
      </c>
      <c r="R60" s="325">
        <v>0</v>
      </c>
      <c r="S60" s="326">
        <v>0</v>
      </c>
      <c r="T60" s="326">
        <v>0</v>
      </c>
      <c r="U60" s="327">
        <v>6.9</v>
      </c>
      <c r="V60" s="325">
        <v>0</v>
      </c>
      <c r="W60" s="325">
        <v>0.47</v>
      </c>
      <c r="X60" s="325">
        <v>1.77</v>
      </c>
      <c r="Y60" s="325">
        <v>3.48</v>
      </c>
      <c r="Z60" s="325">
        <v>0</v>
      </c>
      <c r="AA60" s="325">
        <v>0</v>
      </c>
      <c r="AB60" s="326">
        <v>2.02</v>
      </c>
      <c r="AC60" s="325">
        <v>2.77</v>
      </c>
      <c r="AD60" s="325">
        <v>0</v>
      </c>
      <c r="AE60" s="325">
        <v>13.25</v>
      </c>
      <c r="AF60" s="325">
        <v>0</v>
      </c>
      <c r="AG60" s="325">
        <v>1.36</v>
      </c>
      <c r="AH60" s="325">
        <v>0</v>
      </c>
      <c r="AI60" s="325">
        <v>0</v>
      </c>
      <c r="AJ60" s="325">
        <v>33.54</v>
      </c>
      <c r="AK60" s="325">
        <v>2.98</v>
      </c>
      <c r="AL60" s="325">
        <v>0</v>
      </c>
      <c r="AM60" s="325">
        <v>0</v>
      </c>
      <c r="AN60" s="325">
        <v>0</v>
      </c>
      <c r="AO60" s="325">
        <v>0.6</v>
      </c>
      <c r="AP60" s="325">
        <v>0</v>
      </c>
      <c r="AQ60" s="325">
        <v>0</v>
      </c>
      <c r="AR60" s="325">
        <v>0</v>
      </c>
      <c r="AS60" s="325">
        <v>0</v>
      </c>
      <c r="AT60" s="325">
        <v>0</v>
      </c>
      <c r="AU60" s="325">
        <v>0</v>
      </c>
      <c r="AV60" s="326">
        <v>5.56</v>
      </c>
      <c r="AW60" s="326">
        <v>0</v>
      </c>
      <c r="AX60" s="326">
        <v>0</v>
      </c>
      <c r="AY60" s="325">
        <v>19.12</v>
      </c>
      <c r="AZ60" s="325">
        <v>0</v>
      </c>
      <c r="BA60" s="326">
        <v>0.8</v>
      </c>
      <c r="BB60" s="326">
        <v>2.93</v>
      </c>
      <c r="BC60" s="326">
        <v>0</v>
      </c>
      <c r="BD60" s="326">
        <v>2.0299999999999998</v>
      </c>
      <c r="BE60" s="325">
        <v>6.57</v>
      </c>
      <c r="BF60" s="326">
        <v>9.82</v>
      </c>
      <c r="BG60" s="326">
        <v>0</v>
      </c>
      <c r="BH60" s="326">
        <v>9.9600000000000009</v>
      </c>
      <c r="BI60" s="326">
        <v>0</v>
      </c>
      <c r="BJ60" s="326">
        <v>4</v>
      </c>
      <c r="BK60" s="326">
        <v>13.38</v>
      </c>
      <c r="BL60" s="326">
        <v>4.18</v>
      </c>
      <c r="BM60" s="326">
        <v>0</v>
      </c>
      <c r="BN60" s="326">
        <v>15.79</v>
      </c>
      <c r="BO60" s="326">
        <v>0</v>
      </c>
      <c r="BP60" s="326">
        <v>1.03</v>
      </c>
      <c r="BQ60" s="326">
        <v>0</v>
      </c>
      <c r="BR60" s="326">
        <v>0</v>
      </c>
      <c r="BS60" s="326">
        <v>0</v>
      </c>
      <c r="BT60" s="326">
        <v>0</v>
      </c>
      <c r="BU60" s="326">
        <v>0</v>
      </c>
      <c r="BV60" s="326">
        <v>3.03</v>
      </c>
      <c r="BW60" s="326">
        <v>0</v>
      </c>
      <c r="BX60" s="326">
        <v>0</v>
      </c>
      <c r="BY60" s="326">
        <v>2.21</v>
      </c>
      <c r="BZ60" s="326">
        <v>0</v>
      </c>
      <c r="CA60" s="326">
        <v>0</v>
      </c>
      <c r="CB60" s="326">
        <v>0</v>
      </c>
      <c r="CC60" s="326">
        <v>0</v>
      </c>
      <c r="CD60" s="219" t="s">
        <v>248</v>
      </c>
      <c r="CE60" s="237">
        <f t="shared" ref="CE60:CE68" si="6">SUM(C60:CD60)</f>
        <v>245.51000000000002</v>
      </c>
    </row>
    <row r="61" spans="1:83">
      <c r="A61" s="35" t="s">
        <v>263</v>
      </c>
      <c r="B61" s="16"/>
      <c r="C61" s="320">
        <v>0</v>
      </c>
      <c r="D61" s="320">
        <v>0</v>
      </c>
      <c r="E61" s="320">
        <v>473422</v>
      </c>
      <c r="F61" s="320">
        <v>0</v>
      </c>
      <c r="G61" s="320">
        <v>0</v>
      </c>
      <c r="H61" s="320">
        <v>0</v>
      </c>
      <c r="I61" s="320">
        <v>0</v>
      </c>
      <c r="J61" s="320">
        <v>0</v>
      </c>
      <c r="K61" s="320">
        <v>140704</v>
      </c>
      <c r="L61" s="320">
        <v>2386834</v>
      </c>
      <c r="M61" s="320">
        <v>0</v>
      </c>
      <c r="N61" s="320">
        <v>1572264</v>
      </c>
      <c r="O61" s="320">
        <v>0</v>
      </c>
      <c r="P61" s="322">
        <v>0</v>
      </c>
      <c r="Q61" s="322">
        <v>0</v>
      </c>
      <c r="R61" s="322">
        <v>0</v>
      </c>
      <c r="S61" s="328">
        <v>0</v>
      </c>
      <c r="T61" s="328">
        <v>0</v>
      </c>
      <c r="U61" s="323">
        <v>430555</v>
      </c>
      <c r="V61" s="322">
        <v>0</v>
      </c>
      <c r="W61" s="322">
        <v>28619</v>
      </c>
      <c r="X61" s="322">
        <v>108138</v>
      </c>
      <c r="Y61" s="322">
        <v>212712</v>
      </c>
      <c r="Z61" s="322">
        <v>0</v>
      </c>
      <c r="AA61" s="322">
        <v>0</v>
      </c>
      <c r="AB61" s="329">
        <v>215078</v>
      </c>
      <c r="AC61" s="322">
        <v>215382</v>
      </c>
      <c r="AD61" s="322">
        <v>0</v>
      </c>
      <c r="AE61" s="322">
        <v>921260</v>
      </c>
      <c r="AF61" s="322">
        <v>0</v>
      </c>
      <c r="AG61" s="322">
        <v>374288</v>
      </c>
      <c r="AH61" s="322">
        <v>0</v>
      </c>
      <c r="AI61" s="322">
        <v>0</v>
      </c>
      <c r="AJ61" s="322">
        <v>3142172</v>
      </c>
      <c r="AK61" s="322">
        <v>319277</v>
      </c>
      <c r="AL61" s="322">
        <v>225</v>
      </c>
      <c r="AM61" s="322">
        <v>0</v>
      </c>
      <c r="AN61" s="322">
        <v>0</v>
      </c>
      <c r="AO61" s="322">
        <v>44384</v>
      </c>
      <c r="AP61" s="322">
        <v>0</v>
      </c>
      <c r="AQ61" s="322">
        <v>0</v>
      </c>
      <c r="AR61" s="322">
        <v>0</v>
      </c>
      <c r="AS61" s="322">
        <v>0</v>
      </c>
      <c r="AT61" s="322">
        <v>0</v>
      </c>
      <c r="AU61" s="322">
        <v>0</v>
      </c>
      <c r="AV61" s="328">
        <v>479072</v>
      </c>
      <c r="AW61" s="328">
        <v>0</v>
      </c>
      <c r="AX61" s="328">
        <v>0</v>
      </c>
      <c r="AY61" s="322">
        <v>794875</v>
      </c>
      <c r="AZ61" s="322">
        <v>0</v>
      </c>
      <c r="BA61" s="328">
        <v>27464</v>
      </c>
      <c r="BB61" s="328">
        <v>18549</v>
      </c>
      <c r="BC61" s="328">
        <v>0</v>
      </c>
      <c r="BD61" s="328">
        <v>94727</v>
      </c>
      <c r="BE61" s="322">
        <v>259759</v>
      </c>
      <c r="BF61" s="328">
        <v>383840</v>
      </c>
      <c r="BG61" s="328">
        <v>0</v>
      </c>
      <c r="BH61" s="328">
        <v>554527</v>
      </c>
      <c r="BI61" s="328">
        <v>0</v>
      </c>
      <c r="BJ61" s="328">
        <v>404288</v>
      </c>
      <c r="BK61" s="328">
        <v>1005867</v>
      </c>
      <c r="BL61" s="328">
        <v>176229</v>
      </c>
      <c r="BM61" s="328">
        <v>0</v>
      </c>
      <c r="BN61" s="328">
        <v>1245288</v>
      </c>
      <c r="BO61" s="328">
        <v>0</v>
      </c>
      <c r="BP61" s="328">
        <v>78616</v>
      </c>
      <c r="BQ61" s="328">
        <v>0</v>
      </c>
      <c r="BR61" s="328">
        <v>0</v>
      </c>
      <c r="BS61" s="328">
        <v>0</v>
      </c>
      <c r="BT61" s="328">
        <v>0</v>
      </c>
      <c r="BU61" s="328">
        <v>0</v>
      </c>
      <c r="BV61" s="328">
        <v>134304</v>
      </c>
      <c r="BW61" s="328">
        <v>0</v>
      </c>
      <c r="BX61" s="328">
        <v>0</v>
      </c>
      <c r="BY61" s="328">
        <v>195941</v>
      </c>
      <c r="BZ61" s="328">
        <v>0</v>
      </c>
      <c r="CA61" s="328">
        <v>0</v>
      </c>
      <c r="CB61" s="328">
        <v>0</v>
      </c>
      <c r="CC61" s="328">
        <v>0</v>
      </c>
      <c r="CD61" s="25" t="s">
        <v>248</v>
      </c>
      <c r="CE61" s="28">
        <f t="shared" si="6"/>
        <v>16438660</v>
      </c>
    </row>
    <row r="62" spans="1:83">
      <c r="A62" s="35" t="s">
        <v>11</v>
      </c>
      <c r="B62" s="16"/>
      <c r="C62" s="28">
        <f t="shared" ref="C62:AH62" si="7">ROUND(C47+C48,0)</f>
        <v>0</v>
      </c>
      <c r="D62" s="28">
        <f t="shared" si="7"/>
        <v>0</v>
      </c>
      <c r="E62" s="28">
        <f t="shared" si="7"/>
        <v>103660</v>
      </c>
      <c r="F62" s="28">
        <f t="shared" si="7"/>
        <v>0</v>
      </c>
      <c r="G62" s="28">
        <f t="shared" si="7"/>
        <v>0</v>
      </c>
      <c r="H62" s="28">
        <f t="shared" si="7"/>
        <v>0</v>
      </c>
      <c r="I62" s="28">
        <f t="shared" si="7"/>
        <v>0</v>
      </c>
      <c r="J62" s="28">
        <f t="shared" si="7"/>
        <v>0</v>
      </c>
      <c r="K62" s="28">
        <f t="shared" si="7"/>
        <v>30809</v>
      </c>
      <c r="L62" s="28">
        <f t="shared" si="7"/>
        <v>522621</v>
      </c>
      <c r="M62" s="28">
        <f t="shared" si="7"/>
        <v>0</v>
      </c>
      <c r="N62" s="28">
        <f t="shared" si="7"/>
        <v>344263</v>
      </c>
      <c r="O62" s="28">
        <f t="shared" si="7"/>
        <v>0</v>
      </c>
      <c r="P62" s="28">
        <f t="shared" si="7"/>
        <v>0</v>
      </c>
      <c r="Q62" s="28">
        <f t="shared" si="7"/>
        <v>0</v>
      </c>
      <c r="R62" s="28">
        <f t="shared" si="7"/>
        <v>0</v>
      </c>
      <c r="S62" s="28">
        <f t="shared" si="7"/>
        <v>0</v>
      </c>
      <c r="T62" s="28">
        <f t="shared" si="7"/>
        <v>0</v>
      </c>
      <c r="U62" s="28">
        <f t="shared" si="7"/>
        <v>94274</v>
      </c>
      <c r="V62" s="28">
        <f t="shared" si="7"/>
        <v>0</v>
      </c>
      <c r="W62" s="28">
        <f t="shared" si="7"/>
        <v>6266</v>
      </c>
      <c r="X62" s="28">
        <f t="shared" si="7"/>
        <v>23678</v>
      </c>
      <c r="Y62" s="28">
        <f t="shared" si="7"/>
        <v>46575</v>
      </c>
      <c r="Z62" s="28">
        <f t="shared" si="7"/>
        <v>0</v>
      </c>
      <c r="AA62" s="28">
        <f t="shared" si="7"/>
        <v>0</v>
      </c>
      <c r="AB62" s="28">
        <f t="shared" si="7"/>
        <v>47093</v>
      </c>
      <c r="AC62" s="28">
        <f t="shared" si="7"/>
        <v>47160</v>
      </c>
      <c r="AD62" s="28">
        <f t="shared" si="7"/>
        <v>0</v>
      </c>
      <c r="AE62" s="28">
        <f t="shared" si="7"/>
        <v>201719</v>
      </c>
      <c r="AF62" s="28">
        <f t="shared" si="7"/>
        <v>0</v>
      </c>
      <c r="AG62" s="28">
        <f t="shared" si="7"/>
        <v>81954</v>
      </c>
      <c r="AH62" s="28">
        <f t="shared" si="7"/>
        <v>0</v>
      </c>
      <c r="AI62" s="28">
        <f t="shared" ref="AI62:BN62" si="8">ROUND(AI47+AI48,0)</f>
        <v>0</v>
      </c>
      <c r="AJ62" s="28">
        <f t="shared" si="8"/>
        <v>688010</v>
      </c>
      <c r="AK62" s="28">
        <f t="shared" si="8"/>
        <v>69909</v>
      </c>
      <c r="AL62" s="28">
        <f t="shared" si="8"/>
        <v>49</v>
      </c>
      <c r="AM62" s="28">
        <f t="shared" si="8"/>
        <v>0</v>
      </c>
      <c r="AN62" s="28">
        <f t="shared" si="8"/>
        <v>0</v>
      </c>
      <c r="AO62" s="28">
        <f t="shared" si="8"/>
        <v>9718</v>
      </c>
      <c r="AP62" s="28">
        <f t="shared" si="8"/>
        <v>0</v>
      </c>
      <c r="AQ62" s="28">
        <f t="shared" si="8"/>
        <v>0</v>
      </c>
      <c r="AR62" s="28">
        <f t="shared" si="8"/>
        <v>0</v>
      </c>
      <c r="AS62" s="28">
        <f t="shared" si="8"/>
        <v>0</v>
      </c>
      <c r="AT62" s="28">
        <f t="shared" si="8"/>
        <v>0</v>
      </c>
      <c r="AU62" s="28">
        <f t="shared" si="8"/>
        <v>0</v>
      </c>
      <c r="AV62" s="28">
        <f t="shared" si="8"/>
        <v>104898</v>
      </c>
      <c r="AW62" s="28">
        <f t="shared" si="8"/>
        <v>0</v>
      </c>
      <c r="AX62" s="28">
        <f t="shared" si="8"/>
        <v>0</v>
      </c>
      <c r="AY62" s="28">
        <f t="shared" si="8"/>
        <v>174046</v>
      </c>
      <c r="AZ62" s="28">
        <f t="shared" si="8"/>
        <v>0</v>
      </c>
      <c r="BA62" s="28">
        <f t="shared" si="8"/>
        <v>6014</v>
      </c>
      <c r="BB62" s="28">
        <f t="shared" si="8"/>
        <v>4061</v>
      </c>
      <c r="BC62" s="28">
        <f t="shared" si="8"/>
        <v>0</v>
      </c>
      <c r="BD62" s="28">
        <f t="shared" si="8"/>
        <v>20741</v>
      </c>
      <c r="BE62" s="28">
        <f t="shared" si="8"/>
        <v>56877</v>
      </c>
      <c r="BF62" s="28">
        <f t="shared" si="8"/>
        <v>84046</v>
      </c>
      <c r="BG62" s="28">
        <f t="shared" si="8"/>
        <v>0</v>
      </c>
      <c r="BH62" s="28">
        <f t="shared" si="8"/>
        <v>121419</v>
      </c>
      <c r="BI62" s="28">
        <f t="shared" si="8"/>
        <v>0</v>
      </c>
      <c r="BJ62" s="28">
        <f t="shared" si="8"/>
        <v>88523</v>
      </c>
      <c r="BK62" s="28">
        <f t="shared" si="8"/>
        <v>220245</v>
      </c>
      <c r="BL62" s="28">
        <f t="shared" si="8"/>
        <v>38587</v>
      </c>
      <c r="BM62" s="28">
        <f t="shared" si="8"/>
        <v>0</v>
      </c>
      <c r="BN62" s="28">
        <f t="shared" si="8"/>
        <v>272668</v>
      </c>
      <c r="BO62" s="28">
        <f t="shared" ref="BO62:CC62" si="9">ROUND(BO47+BO48,0)</f>
        <v>0</v>
      </c>
      <c r="BP62" s="28">
        <f t="shared" si="9"/>
        <v>17214</v>
      </c>
      <c r="BQ62" s="28">
        <f t="shared" si="9"/>
        <v>0</v>
      </c>
      <c r="BR62" s="28">
        <f t="shared" si="9"/>
        <v>0</v>
      </c>
      <c r="BS62" s="28">
        <f t="shared" si="9"/>
        <v>0</v>
      </c>
      <c r="BT62" s="28">
        <f t="shared" si="9"/>
        <v>0</v>
      </c>
      <c r="BU62" s="28">
        <f t="shared" si="9"/>
        <v>0</v>
      </c>
      <c r="BV62" s="28">
        <f t="shared" si="9"/>
        <v>29407</v>
      </c>
      <c r="BW62" s="28">
        <f t="shared" si="9"/>
        <v>0</v>
      </c>
      <c r="BX62" s="28">
        <f t="shared" si="9"/>
        <v>0</v>
      </c>
      <c r="BY62" s="28">
        <f t="shared" si="9"/>
        <v>42903</v>
      </c>
      <c r="BZ62" s="28">
        <f t="shared" si="9"/>
        <v>0</v>
      </c>
      <c r="CA62" s="28">
        <f t="shared" si="9"/>
        <v>0</v>
      </c>
      <c r="CB62" s="28">
        <f t="shared" si="9"/>
        <v>0</v>
      </c>
      <c r="CC62" s="28">
        <f t="shared" si="9"/>
        <v>0</v>
      </c>
      <c r="CD62" s="25" t="s">
        <v>248</v>
      </c>
      <c r="CE62" s="28">
        <f t="shared" si="6"/>
        <v>3599407</v>
      </c>
    </row>
    <row r="63" spans="1:83">
      <c r="A63" s="35" t="s">
        <v>264</v>
      </c>
      <c r="B63" s="16"/>
      <c r="C63" s="320">
        <v>0</v>
      </c>
      <c r="D63" s="320">
        <v>0</v>
      </c>
      <c r="E63" s="320">
        <v>97425</v>
      </c>
      <c r="F63" s="320">
        <v>0</v>
      </c>
      <c r="G63" s="320">
        <v>0</v>
      </c>
      <c r="H63" s="320">
        <v>0</v>
      </c>
      <c r="I63" s="320">
        <v>0</v>
      </c>
      <c r="J63" s="320">
        <v>0</v>
      </c>
      <c r="K63" s="320">
        <v>0</v>
      </c>
      <c r="L63" s="320">
        <v>491187</v>
      </c>
      <c r="M63" s="320">
        <v>0</v>
      </c>
      <c r="N63" s="320">
        <v>10860</v>
      </c>
      <c r="O63" s="320">
        <v>0</v>
      </c>
      <c r="P63" s="322">
        <v>0</v>
      </c>
      <c r="Q63" s="322">
        <v>0</v>
      </c>
      <c r="R63" s="322">
        <v>0</v>
      </c>
      <c r="S63" s="328">
        <v>0</v>
      </c>
      <c r="T63" s="328">
        <v>0</v>
      </c>
      <c r="U63" s="323">
        <v>12968</v>
      </c>
      <c r="V63" s="322">
        <v>0</v>
      </c>
      <c r="W63" s="322">
        <v>0</v>
      </c>
      <c r="X63" s="322">
        <v>0</v>
      </c>
      <c r="Y63" s="322">
        <v>129838</v>
      </c>
      <c r="Z63" s="322">
        <v>0</v>
      </c>
      <c r="AA63" s="322">
        <v>0</v>
      </c>
      <c r="AB63" s="329">
        <v>146187</v>
      </c>
      <c r="AC63" s="322">
        <v>0</v>
      </c>
      <c r="AD63" s="322">
        <v>0</v>
      </c>
      <c r="AE63" s="322">
        <v>-1733</v>
      </c>
      <c r="AF63" s="322">
        <v>0</v>
      </c>
      <c r="AG63" s="322">
        <v>1196297</v>
      </c>
      <c r="AH63" s="322">
        <v>0</v>
      </c>
      <c r="AI63" s="322">
        <v>0</v>
      </c>
      <c r="AJ63" s="322">
        <v>446996</v>
      </c>
      <c r="AK63" s="322">
        <v>0</v>
      </c>
      <c r="AL63" s="322">
        <v>0</v>
      </c>
      <c r="AM63" s="322">
        <v>0</v>
      </c>
      <c r="AN63" s="322">
        <v>0</v>
      </c>
      <c r="AO63" s="322">
        <v>9135</v>
      </c>
      <c r="AP63" s="322">
        <v>0</v>
      </c>
      <c r="AQ63" s="322">
        <v>0</v>
      </c>
      <c r="AR63" s="322">
        <v>0</v>
      </c>
      <c r="AS63" s="322">
        <v>0</v>
      </c>
      <c r="AT63" s="322">
        <v>0</v>
      </c>
      <c r="AU63" s="322">
        <v>0</v>
      </c>
      <c r="AV63" s="328">
        <v>174096</v>
      </c>
      <c r="AW63" s="328">
        <v>0</v>
      </c>
      <c r="AX63" s="328">
        <v>0</v>
      </c>
      <c r="AY63" s="322">
        <v>0</v>
      </c>
      <c r="AZ63" s="322">
        <v>0</v>
      </c>
      <c r="BA63" s="328">
        <v>0</v>
      </c>
      <c r="BB63" s="328">
        <v>0</v>
      </c>
      <c r="BC63" s="328">
        <v>0</v>
      </c>
      <c r="BD63" s="328">
        <v>0</v>
      </c>
      <c r="BE63" s="322">
        <v>0</v>
      </c>
      <c r="BF63" s="328">
        <v>0</v>
      </c>
      <c r="BG63" s="328">
        <v>0</v>
      </c>
      <c r="BH63" s="328">
        <v>0</v>
      </c>
      <c r="BI63" s="328">
        <v>0</v>
      </c>
      <c r="BJ63" s="328">
        <v>114712</v>
      </c>
      <c r="BK63" s="328">
        <v>0</v>
      </c>
      <c r="BL63" s="328">
        <v>0</v>
      </c>
      <c r="BM63" s="328">
        <v>0</v>
      </c>
      <c r="BN63" s="328">
        <v>58561</v>
      </c>
      <c r="BO63" s="328">
        <v>0</v>
      </c>
      <c r="BP63" s="328">
        <v>0</v>
      </c>
      <c r="BQ63" s="328">
        <v>0</v>
      </c>
      <c r="BR63" s="328">
        <v>0</v>
      </c>
      <c r="BS63" s="328">
        <v>0</v>
      </c>
      <c r="BT63" s="328">
        <v>0</v>
      </c>
      <c r="BU63" s="328">
        <v>0</v>
      </c>
      <c r="BV63" s="328">
        <v>0</v>
      </c>
      <c r="BW63" s="328">
        <v>0</v>
      </c>
      <c r="BX63" s="328">
        <v>0</v>
      </c>
      <c r="BY63" s="328">
        <v>0</v>
      </c>
      <c r="BZ63" s="328">
        <v>0</v>
      </c>
      <c r="CA63" s="328">
        <v>0</v>
      </c>
      <c r="CB63" s="328">
        <v>0</v>
      </c>
      <c r="CC63" s="328">
        <v>0</v>
      </c>
      <c r="CD63" s="25" t="s">
        <v>248</v>
      </c>
      <c r="CE63" s="28">
        <f t="shared" si="6"/>
        <v>2886529</v>
      </c>
    </row>
    <row r="64" spans="1:83">
      <c r="A64" s="35" t="s">
        <v>265</v>
      </c>
      <c r="B64" s="16"/>
      <c r="C64" s="320">
        <v>0</v>
      </c>
      <c r="D64" s="320">
        <v>0</v>
      </c>
      <c r="E64" s="320">
        <v>27979</v>
      </c>
      <c r="F64" s="320">
        <v>0</v>
      </c>
      <c r="G64" s="320">
        <v>0</v>
      </c>
      <c r="H64" s="320">
        <v>0</v>
      </c>
      <c r="I64" s="320">
        <v>0</v>
      </c>
      <c r="J64" s="320">
        <v>0</v>
      </c>
      <c r="K64" s="320">
        <v>6676</v>
      </c>
      <c r="L64" s="320">
        <v>141058</v>
      </c>
      <c r="M64" s="320">
        <v>0</v>
      </c>
      <c r="N64" s="320">
        <v>71597</v>
      </c>
      <c r="O64" s="320">
        <v>0</v>
      </c>
      <c r="P64" s="322">
        <v>0</v>
      </c>
      <c r="Q64" s="322">
        <v>0</v>
      </c>
      <c r="R64" s="322">
        <v>0</v>
      </c>
      <c r="S64" s="328">
        <v>243447</v>
      </c>
      <c r="T64" s="328">
        <v>0</v>
      </c>
      <c r="U64" s="323">
        <v>374355</v>
      </c>
      <c r="V64" s="322">
        <v>0</v>
      </c>
      <c r="W64" s="322">
        <v>1923</v>
      </c>
      <c r="X64" s="322">
        <v>7267</v>
      </c>
      <c r="Y64" s="322">
        <v>14294</v>
      </c>
      <c r="Z64" s="322">
        <v>0</v>
      </c>
      <c r="AA64" s="322">
        <v>0</v>
      </c>
      <c r="AB64" s="329">
        <v>404105</v>
      </c>
      <c r="AC64" s="322">
        <v>23517</v>
      </c>
      <c r="AD64" s="322">
        <v>0</v>
      </c>
      <c r="AE64" s="322">
        <v>36610</v>
      </c>
      <c r="AF64" s="322">
        <v>0</v>
      </c>
      <c r="AG64" s="322">
        <v>64731</v>
      </c>
      <c r="AH64" s="322">
        <v>0</v>
      </c>
      <c r="AI64" s="322">
        <v>0</v>
      </c>
      <c r="AJ64" s="322">
        <v>140504</v>
      </c>
      <c r="AK64" s="322">
        <v>6298</v>
      </c>
      <c r="AL64" s="322">
        <v>624</v>
      </c>
      <c r="AM64" s="322">
        <v>0</v>
      </c>
      <c r="AN64" s="322">
        <v>0</v>
      </c>
      <c r="AO64" s="322">
        <v>2623</v>
      </c>
      <c r="AP64" s="322">
        <v>0</v>
      </c>
      <c r="AQ64" s="322">
        <v>0</v>
      </c>
      <c r="AR64" s="322">
        <v>0</v>
      </c>
      <c r="AS64" s="322">
        <v>0</v>
      </c>
      <c r="AT64" s="322">
        <v>0</v>
      </c>
      <c r="AU64" s="322">
        <v>0</v>
      </c>
      <c r="AV64" s="328">
        <v>5862</v>
      </c>
      <c r="AW64" s="328">
        <v>0</v>
      </c>
      <c r="AX64" s="328">
        <v>0</v>
      </c>
      <c r="AY64" s="322">
        <v>411308</v>
      </c>
      <c r="AZ64" s="322">
        <v>0</v>
      </c>
      <c r="BA64" s="328">
        <v>1908</v>
      </c>
      <c r="BB64" s="328">
        <v>1237</v>
      </c>
      <c r="BC64" s="328">
        <v>0</v>
      </c>
      <c r="BD64" s="328">
        <v>-17860</v>
      </c>
      <c r="BE64" s="322">
        <v>68200</v>
      </c>
      <c r="BF64" s="328">
        <v>48991</v>
      </c>
      <c r="BG64" s="328">
        <v>0</v>
      </c>
      <c r="BH64" s="328">
        <v>242106</v>
      </c>
      <c r="BI64" s="328">
        <v>0</v>
      </c>
      <c r="BJ64" s="328">
        <v>2272</v>
      </c>
      <c r="BK64" s="328">
        <v>3065</v>
      </c>
      <c r="BL64" s="328">
        <v>2302</v>
      </c>
      <c r="BM64" s="328">
        <v>0</v>
      </c>
      <c r="BN64" s="328">
        <v>23328</v>
      </c>
      <c r="BO64" s="328">
        <v>0</v>
      </c>
      <c r="BP64" s="328">
        <v>1122</v>
      </c>
      <c r="BQ64" s="328">
        <v>0</v>
      </c>
      <c r="BR64" s="328">
        <v>0</v>
      </c>
      <c r="BS64" s="328">
        <v>0</v>
      </c>
      <c r="BT64" s="328">
        <v>0</v>
      </c>
      <c r="BU64" s="328">
        <v>0</v>
      </c>
      <c r="BV64" s="328">
        <v>1096</v>
      </c>
      <c r="BW64" s="328">
        <v>0</v>
      </c>
      <c r="BX64" s="328">
        <v>0</v>
      </c>
      <c r="BY64" s="328">
        <v>1454</v>
      </c>
      <c r="BZ64" s="328">
        <v>0</v>
      </c>
      <c r="CA64" s="328">
        <v>0</v>
      </c>
      <c r="CB64" s="328">
        <v>0</v>
      </c>
      <c r="CC64" s="328">
        <v>0</v>
      </c>
      <c r="CD64" s="25" t="s">
        <v>248</v>
      </c>
      <c r="CE64" s="28">
        <f t="shared" si="6"/>
        <v>2363999</v>
      </c>
    </row>
    <row r="65" spans="1:83">
      <c r="A65" s="35" t="s">
        <v>266</v>
      </c>
      <c r="B65" s="16"/>
      <c r="C65" s="320">
        <v>0</v>
      </c>
      <c r="D65" s="320">
        <v>0</v>
      </c>
      <c r="E65" s="320">
        <v>668</v>
      </c>
      <c r="F65" s="320">
        <v>0</v>
      </c>
      <c r="G65" s="320">
        <v>0</v>
      </c>
      <c r="H65" s="320">
        <v>0</v>
      </c>
      <c r="I65" s="320">
        <v>0</v>
      </c>
      <c r="J65" s="320">
        <v>0</v>
      </c>
      <c r="K65" s="320">
        <v>4022</v>
      </c>
      <c r="L65" s="320">
        <v>3369</v>
      </c>
      <c r="M65" s="320">
        <v>0</v>
      </c>
      <c r="N65" s="320">
        <v>56507</v>
      </c>
      <c r="O65" s="320">
        <v>0</v>
      </c>
      <c r="P65" s="322">
        <v>0</v>
      </c>
      <c r="Q65" s="322">
        <v>0</v>
      </c>
      <c r="R65" s="322">
        <v>0</v>
      </c>
      <c r="S65" s="328">
        <v>0</v>
      </c>
      <c r="T65" s="328">
        <v>0</v>
      </c>
      <c r="U65" s="323">
        <v>0</v>
      </c>
      <c r="V65" s="322">
        <v>0</v>
      </c>
      <c r="W65" s="322">
        <v>26456</v>
      </c>
      <c r="X65" s="322">
        <v>0</v>
      </c>
      <c r="Y65" s="322">
        <v>0</v>
      </c>
      <c r="Z65" s="322">
        <v>0</v>
      </c>
      <c r="AA65" s="322">
        <v>0</v>
      </c>
      <c r="AB65" s="329">
        <v>0</v>
      </c>
      <c r="AC65" s="322">
        <v>0</v>
      </c>
      <c r="AD65" s="322">
        <v>0</v>
      </c>
      <c r="AE65" s="322">
        <v>0</v>
      </c>
      <c r="AF65" s="322">
        <v>0</v>
      </c>
      <c r="AG65" s="322">
        <v>0</v>
      </c>
      <c r="AH65" s="322">
        <v>0</v>
      </c>
      <c r="AI65" s="322">
        <v>0</v>
      </c>
      <c r="AJ65" s="322">
        <v>6945</v>
      </c>
      <c r="AK65" s="322">
        <v>0</v>
      </c>
      <c r="AL65" s="322">
        <v>0</v>
      </c>
      <c r="AM65" s="322">
        <v>0</v>
      </c>
      <c r="AN65" s="322">
        <v>0</v>
      </c>
      <c r="AO65" s="322">
        <v>63</v>
      </c>
      <c r="AP65" s="322">
        <v>0</v>
      </c>
      <c r="AQ65" s="322">
        <v>0</v>
      </c>
      <c r="AR65" s="322">
        <v>0</v>
      </c>
      <c r="AS65" s="322">
        <v>0</v>
      </c>
      <c r="AT65" s="322">
        <v>0</v>
      </c>
      <c r="AU65" s="322">
        <v>0</v>
      </c>
      <c r="AV65" s="328">
        <v>0</v>
      </c>
      <c r="AW65" s="328">
        <v>0</v>
      </c>
      <c r="AX65" s="328">
        <v>0</v>
      </c>
      <c r="AY65" s="322">
        <v>0</v>
      </c>
      <c r="AZ65" s="322">
        <v>0</v>
      </c>
      <c r="BA65" s="328">
        <v>0</v>
      </c>
      <c r="BB65" s="328">
        <v>0</v>
      </c>
      <c r="BC65" s="328">
        <v>0</v>
      </c>
      <c r="BD65" s="328">
        <v>0</v>
      </c>
      <c r="BE65" s="322">
        <v>302228</v>
      </c>
      <c r="BF65" s="328">
        <v>0</v>
      </c>
      <c r="BG65" s="328">
        <v>0</v>
      </c>
      <c r="BH65" s="328">
        <v>140086</v>
      </c>
      <c r="BI65" s="328">
        <v>0</v>
      </c>
      <c r="BJ65" s="328">
        <v>0</v>
      </c>
      <c r="BK65" s="328">
        <v>0</v>
      </c>
      <c r="BL65" s="328">
        <v>0</v>
      </c>
      <c r="BM65" s="328">
        <v>0</v>
      </c>
      <c r="BN65" s="328">
        <v>6862</v>
      </c>
      <c r="BO65" s="328">
        <v>0</v>
      </c>
      <c r="BP65" s="328">
        <v>0</v>
      </c>
      <c r="BQ65" s="328">
        <v>0</v>
      </c>
      <c r="BR65" s="328">
        <v>0</v>
      </c>
      <c r="BS65" s="328">
        <v>0</v>
      </c>
      <c r="BT65" s="328">
        <v>0</v>
      </c>
      <c r="BU65" s="328">
        <v>0</v>
      </c>
      <c r="BV65" s="328">
        <v>0</v>
      </c>
      <c r="BW65" s="328">
        <v>0</v>
      </c>
      <c r="BX65" s="328">
        <v>0</v>
      </c>
      <c r="BY65" s="328">
        <v>0</v>
      </c>
      <c r="BZ65" s="328">
        <v>0</v>
      </c>
      <c r="CA65" s="328">
        <v>0</v>
      </c>
      <c r="CB65" s="328">
        <v>0</v>
      </c>
      <c r="CC65" s="328">
        <v>0</v>
      </c>
      <c r="CD65" s="25" t="s">
        <v>248</v>
      </c>
      <c r="CE65" s="28">
        <f t="shared" si="6"/>
        <v>547206</v>
      </c>
    </row>
    <row r="66" spans="1:83">
      <c r="A66" s="35" t="s">
        <v>267</v>
      </c>
      <c r="B66" s="16"/>
      <c r="C66" s="320">
        <v>0</v>
      </c>
      <c r="D66" s="320">
        <v>0</v>
      </c>
      <c r="E66" s="320">
        <v>252666</v>
      </c>
      <c r="F66" s="320">
        <v>0</v>
      </c>
      <c r="G66" s="320">
        <v>0</v>
      </c>
      <c r="H66" s="320">
        <v>0</v>
      </c>
      <c r="I66" s="320">
        <v>0</v>
      </c>
      <c r="J66" s="320">
        <v>0</v>
      </c>
      <c r="K66" s="320">
        <v>135</v>
      </c>
      <c r="L66" s="320">
        <v>1273858</v>
      </c>
      <c r="M66" s="320">
        <v>0</v>
      </c>
      <c r="N66" s="320">
        <v>303650</v>
      </c>
      <c r="O66" s="320">
        <v>0</v>
      </c>
      <c r="P66" s="322">
        <v>0</v>
      </c>
      <c r="Q66" s="322">
        <v>0</v>
      </c>
      <c r="R66" s="322">
        <v>0</v>
      </c>
      <c r="S66" s="328">
        <v>0</v>
      </c>
      <c r="T66" s="328">
        <v>0</v>
      </c>
      <c r="U66" s="323">
        <v>428074</v>
      </c>
      <c r="V66" s="322">
        <v>0</v>
      </c>
      <c r="W66" s="322">
        <v>0</v>
      </c>
      <c r="X66" s="322">
        <v>126720</v>
      </c>
      <c r="Y66" s="322">
        <v>96585</v>
      </c>
      <c r="Z66" s="322"/>
      <c r="AA66" s="322">
        <v>0</v>
      </c>
      <c r="AB66" s="329">
        <v>71281</v>
      </c>
      <c r="AC66" s="322">
        <v>9902</v>
      </c>
      <c r="AD66" s="322">
        <v>0</v>
      </c>
      <c r="AE66" s="322">
        <v>799508</v>
      </c>
      <c r="AF66" s="322">
        <v>0</v>
      </c>
      <c r="AG66" s="322">
        <v>10912</v>
      </c>
      <c r="AH66" s="322">
        <v>0</v>
      </c>
      <c r="AI66" s="322">
        <v>0</v>
      </c>
      <c r="AJ66" s="322">
        <v>176167</v>
      </c>
      <c r="AK66" s="322">
        <v>113291</v>
      </c>
      <c r="AL66" s="322">
        <v>117574</v>
      </c>
      <c r="AM66" s="322">
        <v>0</v>
      </c>
      <c r="AN66" s="322">
        <v>0</v>
      </c>
      <c r="AO66" s="322">
        <v>23687</v>
      </c>
      <c r="AP66" s="322">
        <v>0</v>
      </c>
      <c r="AQ66" s="322">
        <v>0</v>
      </c>
      <c r="AR66" s="322">
        <v>0</v>
      </c>
      <c r="AS66" s="322">
        <v>0</v>
      </c>
      <c r="AT66" s="322">
        <v>0</v>
      </c>
      <c r="AU66" s="322">
        <v>0</v>
      </c>
      <c r="AV66" s="328">
        <v>312672</v>
      </c>
      <c r="AW66" s="328">
        <v>0</v>
      </c>
      <c r="AX66" s="328">
        <v>0</v>
      </c>
      <c r="AY66" s="322">
        <v>93356</v>
      </c>
      <c r="AZ66" s="322">
        <v>0</v>
      </c>
      <c r="BA66" s="328">
        <v>66790</v>
      </c>
      <c r="BB66" s="328">
        <v>5493</v>
      </c>
      <c r="BC66" s="328">
        <v>0</v>
      </c>
      <c r="BD66" s="328">
        <v>5882</v>
      </c>
      <c r="BE66" s="322">
        <v>229398</v>
      </c>
      <c r="BF66" s="328">
        <v>6400</v>
      </c>
      <c r="BG66" s="328">
        <v>0</v>
      </c>
      <c r="BH66" s="328">
        <v>1918028</v>
      </c>
      <c r="BI66" s="328">
        <v>0</v>
      </c>
      <c r="BJ66" s="328">
        <v>27596</v>
      </c>
      <c r="BK66" s="328">
        <v>203472</v>
      </c>
      <c r="BL66" s="328">
        <v>17929</v>
      </c>
      <c r="BM66" s="328">
        <v>0</v>
      </c>
      <c r="BN66" s="328">
        <v>450319</v>
      </c>
      <c r="BO66" s="328">
        <v>0</v>
      </c>
      <c r="BP66" s="328">
        <v>1058</v>
      </c>
      <c r="BQ66" s="328">
        <v>0</v>
      </c>
      <c r="BR66" s="328">
        <v>0</v>
      </c>
      <c r="BS66" s="328">
        <v>0</v>
      </c>
      <c r="BT66" s="328">
        <v>0</v>
      </c>
      <c r="BU66" s="328">
        <v>0</v>
      </c>
      <c r="BV66" s="328">
        <v>1600</v>
      </c>
      <c r="BW66" s="328">
        <v>0</v>
      </c>
      <c r="BX66" s="328">
        <v>0</v>
      </c>
      <c r="BY66" s="328">
        <v>8925</v>
      </c>
      <c r="BZ66" s="328">
        <v>0</v>
      </c>
      <c r="CA66" s="328">
        <v>0</v>
      </c>
      <c r="CB66" s="328">
        <v>0</v>
      </c>
      <c r="CC66" s="328">
        <v>0</v>
      </c>
      <c r="CD66" s="25" t="s">
        <v>248</v>
      </c>
      <c r="CE66" s="28">
        <f t="shared" si="6"/>
        <v>7152928</v>
      </c>
    </row>
    <row r="67" spans="1:83">
      <c r="A67" s="35" t="s">
        <v>16</v>
      </c>
      <c r="B67" s="16"/>
      <c r="C67" s="28">
        <f t="shared" ref="C67:AH67" si="10">ROUND(C51+C52,0)</f>
        <v>0</v>
      </c>
      <c r="D67" s="28">
        <f t="shared" si="10"/>
        <v>0</v>
      </c>
      <c r="E67" s="28">
        <f t="shared" si="10"/>
        <v>20536</v>
      </c>
      <c r="F67" s="28">
        <f t="shared" si="10"/>
        <v>0</v>
      </c>
      <c r="G67" s="28">
        <f t="shared" si="10"/>
        <v>0</v>
      </c>
      <c r="H67" s="28">
        <f t="shared" si="10"/>
        <v>0</v>
      </c>
      <c r="I67" s="28">
        <f t="shared" si="10"/>
        <v>0</v>
      </c>
      <c r="J67" s="28">
        <f t="shared" si="10"/>
        <v>0</v>
      </c>
      <c r="K67" s="28">
        <f t="shared" si="10"/>
        <v>4390</v>
      </c>
      <c r="L67" s="28">
        <f t="shared" si="10"/>
        <v>103511</v>
      </c>
      <c r="M67" s="28">
        <f t="shared" si="10"/>
        <v>0</v>
      </c>
      <c r="N67" s="28">
        <f t="shared" si="10"/>
        <v>380809</v>
      </c>
      <c r="O67" s="28">
        <f t="shared" si="10"/>
        <v>0</v>
      </c>
      <c r="P67" s="28">
        <f t="shared" si="10"/>
        <v>0</v>
      </c>
      <c r="Q67" s="28">
        <f t="shared" si="10"/>
        <v>0</v>
      </c>
      <c r="R67" s="28">
        <f t="shared" si="10"/>
        <v>0</v>
      </c>
      <c r="S67" s="28">
        <f t="shared" si="10"/>
        <v>0</v>
      </c>
      <c r="T67" s="28">
        <f t="shared" si="10"/>
        <v>0</v>
      </c>
      <c r="U67" s="28">
        <f t="shared" si="10"/>
        <v>16162</v>
      </c>
      <c r="V67" s="28">
        <f t="shared" si="10"/>
        <v>0</v>
      </c>
      <c r="W67" s="28">
        <f t="shared" si="10"/>
        <v>2000</v>
      </c>
      <c r="X67" s="28">
        <f t="shared" si="10"/>
        <v>7577</v>
      </c>
      <c r="Y67" s="28">
        <f t="shared" si="10"/>
        <v>14894</v>
      </c>
      <c r="Z67" s="28">
        <f t="shared" si="10"/>
        <v>0</v>
      </c>
      <c r="AA67" s="28">
        <f t="shared" si="10"/>
        <v>0</v>
      </c>
      <c r="AB67" s="28">
        <f t="shared" si="10"/>
        <v>6260</v>
      </c>
      <c r="AC67" s="28">
        <f t="shared" si="10"/>
        <v>6976</v>
      </c>
      <c r="AD67" s="28">
        <f t="shared" si="10"/>
        <v>0</v>
      </c>
      <c r="AE67" s="28">
        <f t="shared" si="10"/>
        <v>77983</v>
      </c>
      <c r="AF67" s="28">
        <f t="shared" si="10"/>
        <v>0</v>
      </c>
      <c r="AG67" s="28">
        <f t="shared" si="10"/>
        <v>25821</v>
      </c>
      <c r="AH67" s="28">
        <f t="shared" si="10"/>
        <v>0</v>
      </c>
      <c r="AI67" s="28">
        <f t="shared" ref="AI67:BN67" si="11">ROUND(AI51+AI52,0)</f>
        <v>0</v>
      </c>
      <c r="AJ67" s="28">
        <f t="shared" si="11"/>
        <v>84357</v>
      </c>
      <c r="AK67" s="28">
        <f t="shared" si="11"/>
        <v>2943</v>
      </c>
      <c r="AL67" s="28">
        <f t="shared" si="11"/>
        <v>2065</v>
      </c>
      <c r="AM67" s="28">
        <f t="shared" si="11"/>
        <v>0</v>
      </c>
      <c r="AN67" s="28">
        <f t="shared" si="11"/>
        <v>0</v>
      </c>
      <c r="AO67" s="28">
        <f t="shared" si="11"/>
        <v>1919</v>
      </c>
      <c r="AP67" s="28">
        <f t="shared" si="11"/>
        <v>0</v>
      </c>
      <c r="AQ67" s="28">
        <f t="shared" si="11"/>
        <v>0</v>
      </c>
      <c r="AR67" s="28">
        <f t="shared" si="11"/>
        <v>0</v>
      </c>
      <c r="AS67" s="28">
        <f t="shared" si="11"/>
        <v>0</v>
      </c>
      <c r="AT67" s="28">
        <f t="shared" si="11"/>
        <v>0</v>
      </c>
      <c r="AU67" s="28">
        <f t="shared" si="11"/>
        <v>0</v>
      </c>
      <c r="AV67" s="28">
        <f t="shared" si="11"/>
        <v>17740</v>
      </c>
      <c r="AW67" s="28">
        <f t="shared" si="11"/>
        <v>0</v>
      </c>
      <c r="AX67" s="28">
        <f t="shared" si="11"/>
        <v>0</v>
      </c>
      <c r="AY67" s="28">
        <f t="shared" si="11"/>
        <v>33609</v>
      </c>
      <c r="AZ67" s="28">
        <f t="shared" si="11"/>
        <v>0</v>
      </c>
      <c r="BA67" s="28">
        <f t="shared" si="11"/>
        <v>19024</v>
      </c>
      <c r="BB67" s="28">
        <f t="shared" si="11"/>
        <v>5740</v>
      </c>
      <c r="BC67" s="28">
        <f t="shared" si="11"/>
        <v>0</v>
      </c>
      <c r="BD67" s="28">
        <f t="shared" si="11"/>
        <v>0</v>
      </c>
      <c r="BE67" s="28">
        <f t="shared" si="11"/>
        <v>310355</v>
      </c>
      <c r="BF67" s="28">
        <f t="shared" si="11"/>
        <v>64390</v>
      </c>
      <c r="BG67" s="28">
        <f t="shared" si="11"/>
        <v>0</v>
      </c>
      <c r="BH67" s="28">
        <f t="shared" si="11"/>
        <v>5219</v>
      </c>
      <c r="BI67" s="28">
        <f t="shared" si="11"/>
        <v>0</v>
      </c>
      <c r="BJ67" s="28">
        <f t="shared" si="11"/>
        <v>5431</v>
      </c>
      <c r="BK67" s="28">
        <f t="shared" si="11"/>
        <v>0</v>
      </c>
      <c r="BL67" s="28">
        <f t="shared" si="11"/>
        <v>0</v>
      </c>
      <c r="BM67" s="28">
        <f t="shared" si="11"/>
        <v>0</v>
      </c>
      <c r="BN67" s="28">
        <f t="shared" si="11"/>
        <v>77642</v>
      </c>
      <c r="BO67" s="28">
        <f t="shared" ref="BO67:CC67" si="12">ROUND(BO51+BO52,0)</f>
        <v>0</v>
      </c>
      <c r="BP67" s="28">
        <f t="shared" si="12"/>
        <v>0</v>
      </c>
      <c r="BQ67" s="28">
        <f t="shared" si="12"/>
        <v>0</v>
      </c>
      <c r="BR67" s="28">
        <f t="shared" si="12"/>
        <v>0</v>
      </c>
      <c r="BS67" s="28">
        <f t="shared" si="12"/>
        <v>0</v>
      </c>
      <c r="BT67" s="28">
        <f t="shared" si="12"/>
        <v>0</v>
      </c>
      <c r="BU67" s="28">
        <f t="shared" si="12"/>
        <v>0</v>
      </c>
      <c r="BV67" s="28">
        <f t="shared" si="12"/>
        <v>32244</v>
      </c>
      <c r="BW67" s="28">
        <f t="shared" si="12"/>
        <v>0</v>
      </c>
      <c r="BX67" s="28">
        <f t="shared" si="12"/>
        <v>0</v>
      </c>
      <c r="BY67" s="28">
        <f t="shared" si="12"/>
        <v>3398</v>
      </c>
      <c r="BZ67" s="28">
        <f t="shared" si="12"/>
        <v>0</v>
      </c>
      <c r="CA67" s="28">
        <f t="shared" si="12"/>
        <v>0</v>
      </c>
      <c r="CB67" s="28">
        <f t="shared" si="12"/>
        <v>0</v>
      </c>
      <c r="CC67" s="28">
        <f t="shared" si="12"/>
        <v>0</v>
      </c>
      <c r="CD67" s="25" t="s">
        <v>248</v>
      </c>
      <c r="CE67" s="28">
        <f t="shared" si="6"/>
        <v>1332995</v>
      </c>
    </row>
    <row r="68" spans="1:83">
      <c r="A68" s="35" t="s">
        <v>268</v>
      </c>
      <c r="B68" s="28"/>
      <c r="C68" s="320">
        <v>0</v>
      </c>
      <c r="D68" s="320">
        <v>0</v>
      </c>
      <c r="E68" s="320">
        <v>4268</v>
      </c>
      <c r="F68" s="320">
        <v>0</v>
      </c>
      <c r="G68" s="320">
        <v>0</v>
      </c>
      <c r="H68" s="320">
        <v>0</v>
      </c>
      <c r="I68" s="320">
        <v>0</v>
      </c>
      <c r="J68" s="320">
        <v>0</v>
      </c>
      <c r="K68" s="320">
        <v>2651</v>
      </c>
      <c r="L68" s="320">
        <v>21515</v>
      </c>
      <c r="M68" s="320">
        <v>0</v>
      </c>
      <c r="N68" s="320">
        <v>256</v>
      </c>
      <c r="O68" s="320">
        <v>0</v>
      </c>
      <c r="P68" s="322">
        <v>0</v>
      </c>
      <c r="Q68" s="322">
        <v>0</v>
      </c>
      <c r="R68" s="322">
        <v>0</v>
      </c>
      <c r="S68" s="328">
        <v>0</v>
      </c>
      <c r="T68" s="328">
        <v>0</v>
      </c>
      <c r="U68" s="323">
        <v>14802</v>
      </c>
      <c r="V68" s="322">
        <v>0</v>
      </c>
      <c r="W68" s="322">
        <v>212160</v>
      </c>
      <c r="X68" s="322">
        <v>0</v>
      </c>
      <c r="Y68" s="322">
        <v>0</v>
      </c>
      <c r="Z68" s="322">
        <v>0</v>
      </c>
      <c r="AA68" s="322">
        <v>0</v>
      </c>
      <c r="AB68" s="329">
        <v>73070</v>
      </c>
      <c r="AC68" s="322">
        <v>0</v>
      </c>
      <c r="AD68" s="322">
        <v>0</v>
      </c>
      <c r="AE68" s="322">
        <v>2969</v>
      </c>
      <c r="AF68" s="322">
        <v>0</v>
      </c>
      <c r="AG68" s="322">
        <v>3335</v>
      </c>
      <c r="AH68" s="322">
        <v>0</v>
      </c>
      <c r="AI68" s="322">
        <v>0</v>
      </c>
      <c r="AJ68" s="322">
        <v>11263</v>
      </c>
      <c r="AK68" s="322">
        <v>0</v>
      </c>
      <c r="AL68" s="322">
        <v>0</v>
      </c>
      <c r="AM68" s="322">
        <v>0</v>
      </c>
      <c r="AN68" s="322">
        <v>0</v>
      </c>
      <c r="AO68" s="322">
        <v>400</v>
      </c>
      <c r="AP68" s="322">
        <v>0</v>
      </c>
      <c r="AQ68" s="322">
        <v>0</v>
      </c>
      <c r="AR68" s="322">
        <v>0</v>
      </c>
      <c r="AS68" s="322">
        <v>0</v>
      </c>
      <c r="AT68" s="322">
        <v>0</v>
      </c>
      <c r="AU68" s="322">
        <v>0</v>
      </c>
      <c r="AV68" s="328">
        <v>5282</v>
      </c>
      <c r="AW68" s="328">
        <v>0</v>
      </c>
      <c r="AX68" s="328">
        <v>0</v>
      </c>
      <c r="AY68" s="322">
        <v>292</v>
      </c>
      <c r="AZ68" s="322">
        <v>0</v>
      </c>
      <c r="BA68" s="328">
        <v>0</v>
      </c>
      <c r="BB68" s="328">
        <v>0</v>
      </c>
      <c r="BC68" s="328">
        <v>0</v>
      </c>
      <c r="BD68" s="328">
        <v>0</v>
      </c>
      <c r="BE68" s="322">
        <v>32165</v>
      </c>
      <c r="BF68" s="328">
        <v>0</v>
      </c>
      <c r="BG68" s="328">
        <v>0</v>
      </c>
      <c r="BH68" s="328">
        <v>3968</v>
      </c>
      <c r="BI68" s="328">
        <v>0</v>
      </c>
      <c r="BJ68" s="328">
        <v>915</v>
      </c>
      <c r="BK68" s="328">
        <v>2557</v>
      </c>
      <c r="BL68" s="328">
        <v>2187</v>
      </c>
      <c r="BM68" s="328">
        <v>0</v>
      </c>
      <c r="BN68" s="328">
        <v>80435</v>
      </c>
      <c r="BO68" s="328">
        <v>0</v>
      </c>
      <c r="BP68" s="328">
        <v>4736</v>
      </c>
      <c r="BQ68" s="328">
        <v>0</v>
      </c>
      <c r="BR68" s="328">
        <v>0</v>
      </c>
      <c r="BS68" s="328">
        <v>0</v>
      </c>
      <c r="BT68" s="328">
        <v>0</v>
      </c>
      <c r="BU68" s="328">
        <v>0</v>
      </c>
      <c r="BV68" s="328">
        <v>5016</v>
      </c>
      <c r="BW68" s="328">
        <v>0</v>
      </c>
      <c r="BX68" s="328">
        <v>0</v>
      </c>
      <c r="BY68" s="328">
        <v>0</v>
      </c>
      <c r="BZ68" s="328">
        <v>0</v>
      </c>
      <c r="CA68" s="328">
        <v>0</v>
      </c>
      <c r="CB68" s="328">
        <v>0</v>
      </c>
      <c r="CC68" s="328">
        <v>0</v>
      </c>
      <c r="CD68" s="25" t="s">
        <v>248</v>
      </c>
      <c r="CE68" s="28">
        <f t="shared" si="6"/>
        <v>484242</v>
      </c>
    </row>
    <row r="69" spans="1:83">
      <c r="A69" s="35" t="s">
        <v>269</v>
      </c>
      <c r="B69" s="16"/>
      <c r="C69" s="28">
        <f t="shared" ref="C69:AH69" si="13">SUM(C70:C83)</f>
        <v>0</v>
      </c>
      <c r="D69" s="28">
        <f t="shared" si="13"/>
        <v>0</v>
      </c>
      <c r="E69" s="28">
        <f t="shared" si="13"/>
        <v>17060</v>
      </c>
      <c r="F69" s="28">
        <f t="shared" si="13"/>
        <v>0</v>
      </c>
      <c r="G69" s="28">
        <f t="shared" si="13"/>
        <v>0</v>
      </c>
      <c r="H69" s="28">
        <f t="shared" si="13"/>
        <v>0</v>
      </c>
      <c r="I69" s="28">
        <f t="shared" si="13"/>
        <v>0</v>
      </c>
      <c r="J69" s="28">
        <f t="shared" si="13"/>
        <v>0</v>
      </c>
      <c r="K69" s="28">
        <f t="shared" si="13"/>
        <v>0</v>
      </c>
      <c r="L69" s="28">
        <f t="shared" si="13"/>
        <v>86009</v>
      </c>
      <c r="M69" s="28">
        <f t="shared" si="13"/>
        <v>0</v>
      </c>
      <c r="N69" s="28">
        <f t="shared" si="13"/>
        <v>48472</v>
      </c>
      <c r="O69" s="28">
        <f t="shared" si="13"/>
        <v>0</v>
      </c>
      <c r="P69" s="28">
        <f t="shared" si="13"/>
        <v>0</v>
      </c>
      <c r="Q69" s="28">
        <f t="shared" si="13"/>
        <v>0</v>
      </c>
      <c r="R69" s="28">
        <f t="shared" si="13"/>
        <v>0</v>
      </c>
      <c r="S69" s="28">
        <f t="shared" si="13"/>
        <v>0</v>
      </c>
      <c r="T69" s="28">
        <f t="shared" si="13"/>
        <v>0</v>
      </c>
      <c r="U69" s="28">
        <f t="shared" si="13"/>
        <v>21021</v>
      </c>
      <c r="V69" s="28">
        <f t="shared" si="13"/>
        <v>0</v>
      </c>
      <c r="W69" s="28">
        <f t="shared" si="13"/>
        <v>12.28</v>
      </c>
      <c r="X69" s="28">
        <f t="shared" si="13"/>
        <v>46.42</v>
      </c>
      <c r="Y69" s="28">
        <f t="shared" si="13"/>
        <v>91.3</v>
      </c>
      <c r="Z69" s="28">
        <f t="shared" si="13"/>
        <v>0</v>
      </c>
      <c r="AA69" s="28">
        <f t="shared" si="13"/>
        <v>0</v>
      </c>
      <c r="AB69" s="28">
        <f t="shared" si="13"/>
        <v>9052</v>
      </c>
      <c r="AC69" s="28">
        <f t="shared" si="13"/>
        <v>3841</v>
      </c>
      <c r="AD69" s="28">
        <f t="shared" si="13"/>
        <v>0</v>
      </c>
      <c r="AE69" s="28">
        <f t="shared" si="13"/>
        <v>23083</v>
      </c>
      <c r="AF69" s="28">
        <f t="shared" si="13"/>
        <v>0</v>
      </c>
      <c r="AG69" s="28">
        <f t="shared" si="13"/>
        <v>36039</v>
      </c>
      <c r="AH69" s="28">
        <f t="shared" si="13"/>
        <v>0</v>
      </c>
      <c r="AI69" s="28">
        <f t="shared" ref="AI69:BN69" si="14">SUM(AI70:AI83)</f>
        <v>0</v>
      </c>
      <c r="AJ69" s="28">
        <f t="shared" si="14"/>
        <v>51063</v>
      </c>
      <c r="AK69" s="28">
        <f t="shared" si="14"/>
        <v>12749</v>
      </c>
      <c r="AL69" s="28">
        <f t="shared" si="14"/>
        <v>48</v>
      </c>
      <c r="AM69" s="28">
        <f t="shared" si="14"/>
        <v>0</v>
      </c>
      <c r="AN69" s="28">
        <f t="shared" si="14"/>
        <v>0</v>
      </c>
      <c r="AO69" s="28">
        <f t="shared" si="14"/>
        <v>1599</v>
      </c>
      <c r="AP69" s="28">
        <f t="shared" si="14"/>
        <v>0</v>
      </c>
      <c r="AQ69" s="28">
        <f t="shared" si="14"/>
        <v>0</v>
      </c>
      <c r="AR69" s="28">
        <f t="shared" si="14"/>
        <v>0</v>
      </c>
      <c r="AS69" s="28">
        <f t="shared" si="14"/>
        <v>0</v>
      </c>
      <c r="AT69" s="28">
        <f t="shared" si="14"/>
        <v>0</v>
      </c>
      <c r="AU69" s="28">
        <f t="shared" si="14"/>
        <v>0</v>
      </c>
      <c r="AV69" s="28">
        <f t="shared" si="14"/>
        <v>4439</v>
      </c>
      <c r="AW69" s="28">
        <f t="shared" si="14"/>
        <v>0</v>
      </c>
      <c r="AX69" s="28">
        <f t="shared" si="14"/>
        <v>0</v>
      </c>
      <c r="AY69" s="28">
        <f t="shared" si="14"/>
        <v>0</v>
      </c>
      <c r="AZ69" s="28">
        <f t="shared" si="14"/>
        <v>0</v>
      </c>
      <c r="BA69" s="28">
        <f t="shared" si="14"/>
        <v>3599</v>
      </c>
      <c r="BB69" s="28">
        <f t="shared" si="14"/>
        <v>17392</v>
      </c>
      <c r="BC69" s="28">
        <f t="shared" si="14"/>
        <v>0</v>
      </c>
      <c r="BD69" s="28">
        <f t="shared" si="14"/>
        <v>24</v>
      </c>
      <c r="BE69" s="28">
        <f t="shared" si="14"/>
        <v>1585</v>
      </c>
      <c r="BF69" s="28">
        <f t="shared" si="14"/>
        <v>5557</v>
      </c>
      <c r="BG69" s="28">
        <f t="shared" si="14"/>
        <v>0</v>
      </c>
      <c r="BH69" s="28">
        <f t="shared" si="14"/>
        <v>2410</v>
      </c>
      <c r="BI69" s="28">
        <f t="shared" si="14"/>
        <v>0</v>
      </c>
      <c r="BJ69" s="28">
        <f t="shared" si="14"/>
        <v>11904</v>
      </c>
      <c r="BK69" s="28">
        <f t="shared" si="14"/>
        <v>26232</v>
      </c>
      <c r="BL69" s="28">
        <f t="shared" si="14"/>
        <v>36</v>
      </c>
      <c r="BM69" s="28">
        <f t="shared" si="14"/>
        <v>0</v>
      </c>
      <c r="BN69" s="28">
        <f t="shared" si="14"/>
        <v>242276</v>
      </c>
      <c r="BO69" s="28">
        <f t="shared" ref="BO69:CE69" si="15">SUM(BO70:BO83)</f>
        <v>0</v>
      </c>
      <c r="BP69" s="28">
        <f t="shared" si="15"/>
        <v>49217</v>
      </c>
      <c r="BQ69" s="28">
        <f t="shared" si="15"/>
        <v>0</v>
      </c>
      <c r="BR69" s="28">
        <f t="shared" si="15"/>
        <v>0</v>
      </c>
      <c r="BS69" s="28">
        <f t="shared" si="15"/>
        <v>0</v>
      </c>
      <c r="BT69" s="28">
        <f t="shared" si="15"/>
        <v>0</v>
      </c>
      <c r="BU69" s="28">
        <f t="shared" si="15"/>
        <v>0</v>
      </c>
      <c r="BV69" s="28">
        <f t="shared" si="15"/>
        <v>58</v>
      </c>
      <c r="BW69" s="28">
        <f t="shared" si="15"/>
        <v>0</v>
      </c>
      <c r="BX69" s="28">
        <f t="shared" si="15"/>
        <v>0</v>
      </c>
      <c r="BY69" s="28">
        <f t="shared" si="15"/>
        <v>435</v>
      </c>
      <c r="BZ69" s="28">
        <f t="shared" si="15"/>
        <v>0</v>
      </c>
      <c r="CA69" s="28">
        <f t="shared" si="15"/>
        <v>0</v>
      </c>
      <c r="CB69" s="28">
        <f t="shared" si="15"/>
        <v>0</v>
      </c>
      <c r="CC69" s="28">
        <f t="shared" si="15"/>
        <v>0</v>
      </c>
      <c r="CD69" s="28">
        <f t="shared" si="15"/>
        <v>1629980</v>
      </c>
      <c r="CE69" s="28">
        <f t="shared" si="15"/>
        <v>2305330</v>
      </c>
    </row>
    <row r="70" spans="1:83">
      <c r="A70" s="29" t="s">
        <v>270</v>
      </c>
      <c r="B70" s="30"/>
      <c r="C70" s="330">
        <v>0</v>
      </c>
      <c r="D70" s="330">
        <v>0</v>
      </c>
      <c r="E70" s="330">
        <v>0</v>
      </c>
      <c r="F70" s="330">
        <v>0</v>
      </c>
      <c r="G70" s="330">
        <v>0</v>
      </c>
      <c r="H70" s="330">
        <v>0</v>
      </c>
      <c r="I70" s="330">
        <v>0</v>
      </c>
      <c r="J70" s="330">
        <v>0</v>
      </c>
      <c r="K70" s="330">
        <v>0</v>
      </c>
      <c r="L70" s="330">
        <v>0</v>
      </c>
      <c r="M70" s="330">
        <v>0</v>
      </c>
      <c r="N70" s="330">
        <v>0</v>
      </c>
      <c r="O70" s="330">
        <v>0</v>
      </c>
      <c r="P70" s="330">
        <v>0</v>
      </c>
      <c r="Q70" s="330">
        <v>0</v>
      </c>
      <c r="R70" s="330">
        <v>0</v>
      </c>
      <c r="S70" s="330">
        <v>0</v>
      </c>
      <c r="T70" s="330">
        <v>0</v>
      </c>
      <c r="U70" s="330">
        <v>0</v>
      </c>
      <c r="V70" s="330">
        <v>0</v>
      </c>
      <c r="W70" s="330">
        <v>0</v>
      </c>
      <c r="X70" s="330">
        <v>0</v>
      </c>
      <c r="Y70" s="330">
        <v>0</v>
      </c>
      <c r="Z70" s="330">
        <v>0</v>
      </c>
      <c r="AA70" s="330">
        <v>0</v>
      </c>
      <c r="AB70" s="330">
        <v>0</v>
      </c>
      <c r="AC70" s="330">
        <v>0</v>
      </c>
      <c r="AD70" s="330">
        <v>0</v>
      </c>
      <c r="AE70" s="330">
        <v>0</v>
      </c>
      <c r="AF70" s="330">
        <v>0</v>
      </c>
      <c r="AG70" s="330">
        <v>0</v>
      </c>
      <c r="AH70" s="330">
        <v>0</v>
      </c>
      <c r="AI70" s="330">
        <v>0</v>
      </c>
      <c r="AJ70" s="330">
        <v>0</v>
      </c>
      <c r="AK70" s="330">
        <v>0</v>
      </c>
      <c r="AL70" s="330">
        <v>0</v>
      </c>
      <c r="AM70" s="330">
        <v>0</v>
      </c>
      <c r="AN70" s="330">
        <v>0</v>
      </c>
      <c r="AO70" s="330">
        <v>0</v>
      </c>
      <c r="AP70" s="330">
        <v>0</v>
      </c>
      <c r="AQ70" s="330">
        <v>0</v>
      </c>
      <c r="AR70" s="330">
        <v>0</v>
      </c>
      <c r="AS70" s="330">
        <v>0</v>
      </c>
      <c r="AT70" s="330">
        <v>0</v>
      </c>
      <c r="AU70" s="330">
        <v>0</v>
      </c>
      <c r="AV70" s="330">
        <v>0</v>
      </c>
      <c r="AW70" s="330">
        <v>0</v>
      </c>
      <c r="AX70" s="330">
        <v>0</v>
      </c>
      <c r="AY70" s="330">
        <v>0</v>
      </c>
      <c r="AZ70" s="330">
        <v>0</v>
      </c>
      <c r="BA70" s="330">
        <v>0</v>
      </c>
      <c r="BB70" s="330">
        <v>0</v>
      </c>
      <c r="BC70" s="330">
        <v>0</v>
      </c>
      <c r="BD70" s="330">
        <v>0</v>
      </c>
      <c r="BE70" s="330">
        <v>0</v>
      </c>
      <c r="BF70" s="330">
        <v>0</v>
      </c>
      <c r="BG70" s="330">
        <v>0</v>
      </c>
      <c r="BH70" s="330">
        <v>0</v>
      </c>
      <c r="BI70" s="330">
        <v>0</v>
      </c>
      <c r="BJ70" s="330">
        <v>0</v>
      </c>
      <c r="BK70" s="330">
        <v>0</v>
      </c>
      <c r="BL70" s="330">
        <v>0</v>
      </c>
      <c r="BM70" s="330">
        <v>0</v>
      </c>
      <c r="BN70" s="330">
        <v>0</v>
      </c>
      <c r="BO70" s="330">
        <v>0</v>
      </c>
      <c r="BP70" s="330">
        <v>0</v>
      </c>
      <c r="BQ70" s="330">
        <v>0</v>
      </c>
      <c r="BR70" s="330">
        <v>0</v>
      </c>
      <c r="BS70" s="330">
        <v>0</v>
      </c>
      <c r="BT70" s="330">
        <v>0</v>
      </c>
      <c r="BU70" s="330">
        <v>0</v>
      </c>
      <c r="BV70" s="330">
        <v>0</v>
      </c>
      <c r="BW70" s="330">
        <v>0</v>
      </c>
      <c r="BX70" s="330">
        <v>0</v>
      </c>
      <c r="BY70" s="330">
        <v>0</v>
      </c>
      <c r="BZ70" s="330">
        <v>0</v>
      </c>
      <c r="CA70" s="330">
        <v>0</v>
      </c>
      <c r="CB70" s="330">
        <v>0</v>
      </c>
      <c r="CC70" s="330">
        <v>0</v>
      </c>
      <c r="CD70" s="330">
        <v>0</v>
      </c>
      <c r="CE70" s="28">
        <f t="shared" ref="CE70:CE85" si="16">SUM(C70:CD70)</f>
        <v>0</v>
      </c>
    </row>
    <row r="71" spans="1:83">
      <c r="A71" s="29" t="s">
        <v>271</v>
      </c>
      <c r="B71" s="30"/>
      <c r="C71" s="330">
        <v>0</v>
      </c>
      <c r="D71" s="330">
        <v>0</v>
      </c>
      <c r="E71" s="330">
        <v>0</v>
      </c>
      <c r="F71" s="330">
        <v>0</v>
      </c>
      <c r="G71" s="330">
        <v>0</v>
      </c>
      <c r="H71" s="330">
        <v>0</v>
      </c>
      <c r="I71" s="330">
        <v>0</v>
      </c>
      <c r="J71" s="330">
        <v>0</v>
      </c>
      <c r="K71" s="330">
        <v>0</v>
      </c>
      <c r="L71" s="330">
        <v>0</v>
      </c>
      <c r="M71" s="330">
        <v>0</v>
      </c>
      <c r="N71" s="330">
        <v>0</v>
      </c>
      <c r="O71" s="330">
        <v>0</v>
      </c>
      <c r="P71" s="330">
        <v>0</v>
      </c>
      <c r="Q71" s="330">
        <v>0</v>
      </c>
      <c r="R71" s="330">
        <v>0</v>
      </c>
      <c r="S71" s="330">
        <v>0</v>
      </c>
      <c r="T71" s="330">
        <v>0</v>
      </c>
      <c r="U71" s="330">
        <v>0</v>
      </c>
      <c r="V71" s="330">
        <v>0</v>
      </c>
      <c r="W71" s="330">
        <v>0</v>
      </c>
      <c r="X71" s="330">
        <v>0</v>
      </c>
      <c r="Y71" s="330">
        <v>0</v>
      </c>
      <c r="Z71" s="330">
        <v>0</v>
      </c>
      <c r="AA71" s="330">
        <v>0</v>
      </c>
      <c r="AB71" s="330">
        <v>0</v>
      </c>
      <c r="AC71" s="330">
        <v>0</v>
      </c>
      <c r="AD71" s="330">
        <v>0</v>
      </c>
      <c r="AE71" s="330">
        <v>0</v>
      </c>
      <c r="AF71" s="330">
        <v>0</v>
      </c>
      <c r="AG71" s="330">
        <v>0</v>
      </c>
      <c r="AH71" s="330">
        <v>0</v>
      </c>
      <c r="AI71" s="330">
        <v>0</v>
      </c>
      <c r="AJ71" s="330">
        <v>0</v>
      </c>
      <c r="AK71" s="330">
        <v>0</v>
      </c>
      <c r="AL71" s="330">
        <v>0</v>
      </c>
      <c r="AM71" s="330">
        <v>0</v>
      </c>
      <c r="AN71" s="330">
        <v>0</v>
      </c>
      <c r="AO71" s="330">
        <v>0</v>
      </c>
      <c r="AP71" s="330">
        <v>0</v>
      </c>
      <c r="AQ71" s="330">
        <v>0</v>
      </c>
      <c r="AR71" s="330">
        <v>0</v>
      </c>
      <c r="AS71" s="330">
        <v>0</v>
      </c>
      <c r="AT71" s="330">
        <v>0</v>
      </c>
      <c r="AU71" s="330">
        <v>0</v>
      </c>
      <c r="AV71" s="330">
        <v>0</v>
      </c>
      <c r="AW71" s="330">
        <v>0</v>
      </c>
      <c r="AX71" s="330">
        <v>0</v>
      </c>
      <c r="AY71" s="330">
        <v>0</v>
      </c>
      <c r="AZ71" s="330">
        <v>0</v>
      </c>
      <c r="BA71" s="330">
        <v>0</v>
      </c>
      <c r="BB71" s="330">
        <v>0</v>
      </c>
      <c r="BC71" s="330">
        <v>0</v>
      </c>
      <c r="BD71" s="330">
        <v>0</v>
      </c>
      <c r="BE71" s="330">
        <v>0</v>
      </c>
      <c r="BF71" s="330">
        <v>0</v>
      </c>
      <c r="BG71" s="330">
        <v>0</v>
      </c>
      <c r="BH71" s="330">
        <v>0</v>
      </c>
      <c r="BI71" s="330">
        <v>0</v>
      </c>
      <c r="BJ71" s="330">
        <v>0</v>
      </c>
      <c r="BK71" s="330">
        <v>0</v>
      </c>
      <c r="BL71" s="330">
        <v>0</v>
      </c>
      <c r="BM71" s="330">
        <v>0</v>
      </c>
      <c r="BN71" s="330">
        <v>0</v>
      </c>
      <c r="BO71" s="330">
        <v>0</v>
      </c>
      <c r="BP71" s="330">
        <v>0</v>
      </c>
      <c r="BQ71" s="330">
        <v>0</v>
      </c>
      <c r="BR71" s="330">
        <v>0</v>
      </c>
      <c r="BS71" s="330">
        <v>0</v>
      </c>
      <c r="BT71" s="330">
        <v>0</v>
      </c>
      <c r="BU71" s="330">
        <v>0</v>
      </c>
      <c r="BV71" s="330">
        <v>0</v>
      </c>
      <c r="BW71" s="330">
        <v>0</v>
      </c>
      <c r="BX71" s="330">
        <v>0</v>
      </c>
      <c r="BY71" s="330">
        <v>0</v>
      </c>
      <c r="BZ71" s="330">
        <v>0</v>
      </c>
      <c r="CA71" s="330">
        <v>0</v>
      </c>
      <c r="CB71" s="330">
        <v>0</v>
      </c>
      <c r="CC71" s="330">
        <v>0</v>
      </c>
      <c r="CD71" s="330">
        <v>0</v>
      </c>
      <c r="CE71" s="28">
        <f t="shared" si="16"/>
        <v>0</v>
      </c>
    </row>
    <row r="72" spans="1:83">
      <c r="A72" s="29" t="s">
        <v>272</v>
      </c>
      <c r="B72" s="30"/>
      <c r="C72" s="330">
        <v>0</v>
      </c>
      <c r="D72" s="330">
        <v>0</v>
      </c>
      <c r="E72" s="330">
        <v>0</v>
      </c>
      <c r="F72" s="330">
        <v>0</v>
      </c>
      <c r="G72" s="330">
        <v>0</v>
      </c>
      <c r="H72" s="330">
        <v>0</v>
      </c>
      <c r="I72" s="330">
        <v>0</v>
      </c>
      <c r="J72" s="330">
        <v>0</v>
      </c>
      <c r="K72" s="330">
        <v>0</v>
      </c>
      <c r="L72" s="330">
        <v>0</v>
      </c>
      <c r="M72" s="330">
        <v>0</v>
      </c>
      <c r="N72" s="330">
        <v>0</v>
      </c>
      <c r="O72" s="330">
        <v>0</v>
      </c>
      <c r="P72" s="330">
        <v>0</v>
      </c>
      <c r="Q72" s="330">
        <v>0</v>
      </c>
      <c r="R72" s="330">
        <v>0</v>
      </c>
      <c r="S72" s="330">
        <v>0</v>
      </c>
      <c r="T72" s="330">
        <v>0</v>
      </c>
      <c r="U72" s="330">
        <v>0</v>
      </c>
      <c r="V72" s="330">
        <v>0</v>
      </c>
      <c r="W72" s="330">
        <v>0</v>
      </c>
      <c r="X72" s="330">
        <v>0</v>
      </c>
      <c r="Y72" s="330">
        <v>0</v>
      </c>
      <c r="Z72" s="330">
        <v>0</v>
      </c>
      <c r="AA72" s="330">
        <v>0</v>
      </c>
      <c r="AB72" s="330">
        <v>0</v>
      </c>
      <c r="AC72" s="330">
        <v>0</v>
      </c>
      <c r="AD72" s="330">
        <v>0</v>
      </c>
      <c r="AE72" s="330">
        <v>0</v>
      </c>
      <c r="AF72" s="330">
        <v>0</v>
      </c>
      <c r="AG72" s="330">
        <v>0</v>
      </c>
      <c r="AH72" s="330">
        <v>0</v>
      </c>
      <c r="AI72" s="330">
        <v>0</v>
      </c>
      <c r="AJ72" s="330">
        <v>0</v>
      </c>
      <c r="AK72" s="330">
        <v>0</v>
      </c>
      <c r="AL72" s="330">
        <v>0</v>
      </c>
      <c r="AM72" s="330">
        <v>0</v>
      </c>
      <c r="AN72" s="330">
        <v>0</v>
      </c>
      <c r="AO72" s="330">
        <v>0</v>
      </c>
      <c r="AP72" s="330">
        <v>0</v>
      </c>
      <c r="AQ72" s="330">
        <v>0</v>
      </c>
      <c r="AR72" s="330">
        <v>0</v>
      </c>
      <c r="AS72" s="330">
        <v>0</v>
      </c>
      <c r="AT72" s="330">
        <v>0</v>
      </c>
      <c r="AU72" s="330">
        <v>0</v>
      </c>
      <c r="AV72" s="330">
        <v>0</v>
      </c>
      <c r="AW72" s="330">
        <v>0</v>
      </c>
      <c r="AX72" s="330">
        <v>0</v>
      </c>
      <c r="AY72" s="330">
        <v>0</v>
      </c>
      <c r="AZ72" s="330">
        <v>0</v>
      </c>
      <c r="BA72" s="330">
        <v>0</v>
      </c>
      <c r="BB72" s="330">
        <v>0</v>
      </c>
      <c r="BC72" s="330">
        <v>0</v>
      </c>
      <c r="BD72" s="330">
        <v>0</v>
      </c>
      <c r="BE72" s="330">
        <v>0</v>
      </c>
      <c r="BF72" s="330">
        <v>0</v>
      </c>
      <c r="BG72" s="330">
        <v>0</v>
      </c>
      <c r="BH72" s="330">
        <v>0</v>
      </c>
      <c r="BI72" s="330">
        <v>0</v>
      </c>
      <c r="BJ72" s="330">
        <v>0</v>
      </c>
      <c r="BK72" s="330">
        <v>0</v>
      </c>
      <c r="BL72" s="330">
        <v>0</v>
      </c>
      <c r="BM72" s="330">
        <v>0</v>
      </c>
      <c r="BN72" s="330">
        <v>0</v>
      </c>
      <c r="BO72" s="330">
        <v>0</v>
      </c>
      <c r="BP72" s="330">
        <v>0</v>
      </c>
      <c r="BQ72" s="330">
        <v>0</v>
      </c>
      <c r="BR72" s="330">
        <v>0</v>
      </c>
      <c r="BS72" s="330">
        <v>0</v>
      </c>
      <c r="BT72" s="330">
        <v>0</v>
      </c>
      <c r="BU72" s="330">
        <v>0</v>
      </c>
      <c r="BV72" s="330">
        <v>0</v>
      </c>
      <c r="BW72" s="330">
        <v>0</v>
      </c>
      <c r="BX72" s="330">
        <v>0</v>
      </c>
      <c r="BY72" s="330">
        <v>0</v>
      </c>
      <c r="BZ72" s="330">
        <v>0</v>
      </c>
      <c r="CA72" s="330">
        <v>0</v>
      </c>
      <c r="CB72" s="330">
        <v>0</v>
      </c>
      <c r="CC72" s="330">
        <v>0</v>
      </c>
      <c r="CD72" s="330">
        <v>0</v>
      </c>
      <c r="CE72" s="28">
        <f t="shared" si="16"/>
        <v>0</v>
      </c>
    </row>
    <row r="73" spans="1:83">
      <c r="A73" s="29" t="s">
        <v>273</v>
      </c>
      <c r="B73" s="30"/>
      <c r="C73" s="330">
        <v>0</v>
      </c>
      <c r="D73" s="330">
        <v>0</v>
      </c>
      <c r="E73" s="330">
        <v>0</v>
      </c>
      <c r="F73" s="330">
        <v>0</v>
      </c>
      <c r="G73" s="330">
        <v>0</v>
      </c>
      <c r="H73" s="330">
        <v>0</v>
      </c>
      <c r="I73" s="330">
        <v>0</v>
      </c>
      <c r="J73" s="330">
        <v>0</v>
      </c>
      <c r="K73" s="330">
        <v>0</v>
      </c>
      <c r="L73" s="330">
        <v>0</v>
      </c>
      <c r="M73" s="330">
        <v>0</v>
      </c>
      <c r="N73" s="330">
        <v>0</v>
      </c>
      <c r="O73" s="330">
        <v>0</v>
      </c>
      <c r="P73" s="330">
        <v>0</v>
      </c>
      <c r="Q73" s="330">
        <v>0</v>
      </c>
      <c r="R73" s="330">
        <v>0</v>
      </c>
      <c r="S73" s="330">
        <v>0</v>
      </c>
      <c r="T73" s="330">
        <v>0</v>
      </c>
      <c r="U73" s="330">
        <v>0</v>
      </c>
      <c r="V73" s="330">
        <v>0</v>
      </c>
      <c r="W73" s="330">
        <v>0</v>
      </c>
      <c r="X73" s="330">
        <v>0</v>
      </c>
      <c r="Y73" s="330">
        <v>0</v>
      </c>
      <c r="Z73" s="330">
        <v>0</v>
      </c>
      <c r="AA73" s="330">
        <v>0</v>
      </c>
      <c r="AB73" s="330">
        <v>0</v>
      </c>
      <c r="AC73" s="330">
        <v>0</v>
      </c>
      <c r="AD73" s="330">
        <v>0</v>
      </c>
      <c r="AE73" s="330">
        <v>0</v>
      </c>
      <c r="AF73" s="330">
        <v>0</v>
      </c>
      <c r="AG73" s="330">
        <v>0</v>
      </c>
      <c r="AH73" s="330">
        <v>0</v>
      </c>
      <c r="AI73" s="330">
        <v>0</v>
      </c>
      <c r="AJ73" s="330">
        <v>0</v>
      </c>
      <c r="AK73" s="330">
        <v>0</v>
      </c>
      <c r="AL73" s="330">
        <v>0</v>
      </c>
      <c r="AM73" s="330">
        <v>0</v>
      </c>
      <c r="AN73" s="330">
        <v>0</v>
      </c>
      <c r="AO73" s="330">
        <v>0</v>
      </c>
      <c r="AP73" s="330">
        <v>0</v>
      </c>
      <c r="AQ73" s="330">
        <v>0</v>
      </c>
      <c r="AR73" s="330">
        <v>0</v>
      </c>
      <c r="AS73" s="330">
        <v>0</v>
      </c>
      <c r="AT73" s="330">
        <v>0</v>
      </c>
      <c r="AU73" s="330">
        <v>0</v>
      </c>
      <c r="AV73" s="330">
        <v>0</v>
      </c>
      <c r="AW73" s="330">
        <v>0</v>
      </c>
      <c r="AX73" s="330">
        <v>0</v>
      </c>
      <c r="AY73" s="330">
        <v>0</v>
      </c>
      <c r="AZ73" s="330">
        <v>0</v>
      </c>
      <c r="BA73" s="330">
        <v>0</v>
      </c>
      <c r="BB73" s="330">
        <v>0</v>
      </c>
      <c r="BC73" s="330">
        <v>0</v>
      </c>
      <c r="BD73" s="330">
        <v>0</v>
      </c>
      <c r="BE73" s="330">
        <v>0</v>
      </c>
      <c r="BF73" s="330">
        <v>0</v>
      </c>
      <c r="BG73" s="330">
        <v>0</v>
      </c>
      <c r="BH73" s="330">
        <v>0</v>
      </c>
      <c r="BI73" s="330">
        <v>0</v>
      </c>
      <c r="BJ73" s="330">
        <v>0</v>
      </c>
      <c r="BK73" s="330">
        <v>0</v>
      </c>
      <c r="BL73" s="330">
        <v>0</v>
      </c>
      <c r="BM73" s="330">
        <v>0</v>
      </c>
      <c r="BN73" s="330">
        <v>0</v>
      </c>
      <c r="BO73" s="330">
        <v>0</v>
      </c>
      <c r="BP73" s="330">
        <v>0</v>
      </c>
      <c r="BQ73" s="330">
        <v>0</v>
      </c>
      <c r="BR73" s="330">
        <v>0</v>
      </c>
      <c r="BS73" s="330">
        <v>0</v>
      </c>
      <c r="BT73" s="330">
        <v>0</v>
      </c>
      <c r="BU73" s="330">
        <v>0</v>
      </c>
      <c r="BV73" s="330">
        <v>0</v>
      </c>
      <c r="BW73" s="330">
        <v>0</v>
      </c>
      <c r="BX73" s="330">
        <v>0</v>
      </c>
      <c r="BY73" s="330">
        <v>0</v>
      </c>
      <c r="BZ73" s="330">
        <v>0</v>
      </c>
      <c r="CA73" s="330">
        <v>0</v>
      </c>
      <c r="CB73" s="330">
        <v>0</v>
      </c>
      <c r="CC73" s="330">
        <v>0</v>
      </c>
      <c r="CD73" s="330">
        <v>0</v>
      </c>
      <c r="CE73" s="28">
        <f t="shared" si="16"/>
        <v>0</v>
      </c>
    </row>
    <row r="74" spans="1:83">
      <c r="A74" s="29" t="s">
        <v>274</v>
      </c>
      <c r="B74" s="30"/>
      <c r="C74" s="330">
        <v>0</v>
      </c>
      <c r="D74" s="330">
        <v>0</v>
      </c>
      <c r="E74" s="330">
        <v>0</v>
      </c>
      <c r="F74" s="330">
        <v>0</v>
      </c>
      <c r="G74" s="330">
        <v>0</v>
      </c>
      <c r="H74" s="330">
        <v>0</v>
      </c>
      <c r="I74" s="330">
        <v>0</v>
      </c>
      <c r="J74" s="330">
        <v>0</v>
      </c>
      <c r="K74" s="330">
        <v>0</v>
      </c>
      <c r="L74" s="330">
        <v>0</v>
      </c>
      <c r="M74" s="330">
        <v>0</v>
      </c>
      <c r="N74" s="330">
        <v>0</v>
      </c>
      <c r="O74" s="330">
        <v>0</v>
      </c>
      <c r="P74" s="330">
        <v>0</v>
      </c>
      <c r="Q74" s="330">
        <v>0</v>
      </c>
      <c r="R74" s="330">
        <v>0</v>
      </c>
      <c r="S74" s="330">
        <v>0</v>
      </c>
      <c r="T74" s="330">
        <v>0</v>
      </c>
      <c r="U74" s="330">
        <v>0</v>
      </c>
      <c r="V74" s="330">
        <v>0</v>
      </c>
      <c r="W74" s="330">
        <v>0</v>
      </c>
      <c r="X74" s="330">
        <v>0</v>
      </c>
      <c r="Y74" s="330">
        <v>0</v>
      </c>
      <c r="Z74" s="330">
        <v>0</v>
      </c>
      <c r="AA74" s="330">
        <v>0</v>
      </c>
      <c r="AB74" s="330">
        <v>0</v>
      </c>
      <c r="AC74" s="330">
        <v>0</v>
      </c>
      <c r="AD74" s="330">
        <v>0</v>
      </c>
      <c r="AE74" s="330">
        <v>0</v>
      </c>
      <c r="AF74" s="330">
        <v>0</v>
      </c>
      <c r="AG74" s="330">
        <v>0</v>
      </c>
      <c r="AH74" s="330">
        <v>0</v>
      </c>
      <c r="AI74" s="330">
        <v>0</v>
      </c>
      <c r="AJ74" s="330">
        <v>0</v>
      </c>
      <c r="AK74" s="330">
        <v>0</v>
      </c>
      <c r="AL74" s="330">
        <v>0</v>
      </c>
      <c r="AM74" s="330">
        <v>0</v>
      </c>
      <c r="AN74" s="330">
        <v>0</v>
      </c>
      <c r="AO74" s="330">
        <v>0</v>
      </c>
      <c r="AP74" s="330">
        <v>0</v>
      </c>
      <c r="AQ74" s="330">
        <v>0</v>
      </c>
      <c r="AR74" s="330">
        <v>0</v>
      </c>
      <c r="AS74" s="330">
        <v>0</v>
      </c>
      <c r="AT74" s="330">
        <v>0</v>
      </c>
      <c r="AU74" s="330">
        <v>0</v>
      </c>
      <c r="AV74" s="330">
        <v>0</v>
      </c>
      <c r="AW74" s="330">
        <v>0</v>
      </c>
      <c r="AX74" s="330">
        <v>0</v>
      </c>
      <c r="AY74" s="330">
        <v>0</v>
      </c>
      <c r="AZ74" s="330">
        <v>0</v>
      </c>
      <c r="BA74" s="330">
        <v>0</v>
      </c>
      <c r="BB74" s="330">
        <v>0</v>
      </c>
      <c r="BC74" s="330">
        <v>0</v>
      </c>
      <c r="BD74" s="330">
        <v>0</v>
      </c>
      <c r="BE74" s="330">
        <v>0</v>
      </c>
      <c r="BF74" s="330">
        <v>0</v>
      </c>
      <c r="BG74" s="330">
        <v>0</v>
      </c>
      <c r="BH74" s="330">
        <v>0</v>
      </c>
      <c r="BI74" s="330">
        <v>0</v>
      </c>
      <c r="BJ74" s="330">
        <v>0</v>
      </c>
      <c r="BK74" s="330">
        <v>0</v>
      </c>
      <c r="BL74" s="330">
        <v>0</v>
      </c>
      <c r="BM74" s="330">
        <v>0</v>
      </c>
      <c r="BN74" s="330">
        <v>0</v>
      </c>
      <c r="BO74" s="330">
        <v>0</v>
      </c>
      <c r="BP74" s="330">
        <v>0</v>
      </c>
      <c r="BQ74" s="330">
        <v>0</v>
      </c>
      <c r="BR74" s="330">
        <v>0</v>
      </c>
      <c r="BS74" s="330">
        <v>0</v>
      </c>
      <c r="BT74" s="330">
        <v>0</v>
      </c>
      <c r="BU74" s="330">
        <v>0</v>
      </c>
      <c r="BV74" s="330">
        <v>0</v>
      </c>
      <c r="BW74" s="330">
        <v>0</v>
      </c>
      <c r="BX74" s="330">
        <v>0</v>
      </c>
      <c r="BY74" s="330">
        <v>0</v>
      </c>
      <c r="BZ74" s="330">
        <v>0</v>
      </c>
      <c r="CA74" s="330">
        <v>0</v>
      </c>
      <c r="CB74" s="330">
        <v>0</v>
      </c>
      <c r="CC74" s="330">
        <v>0</v>
      </c>
      <c r="CD74" s="330">
        <v>0</v>
      </c>
      <c r="CE74" s="28">
        <f t="shared" si="16"/>
        <v>0</v>
      </c>
    </row>
    <row r="75" spans="1:83">
      <c r="A75" s="29" t="s">
        <v>275</v>
      </c>
      <c r="B75" s="30"/>
      <c r="C75" s="330">
        <v>0</v>
      </c>
      <c r="D75" s="330">
        <v>0</v>
      </c>
      <c r="E75" s="330">
        <v>0</v>
      </c>
      <c r="F75" s="330">
        <v>0</v>
      </c>
      <c r="G75" s="330">
        <v>0</v>
      </c>
      <c r="H75" s="330">
        <v>0</v>
      </c>
      <c r="I75" s="330">
        <v>0</v>
      </c>
      <c r="J75" s="330">
        <v>0</v>
      </c>
      <c r="K75" s="330">
        <v>0</v>
      </c>
      <c r="L75" s="330">
        <v>0</v>
      </c>
      <c r="M75" s="330">
        <v>0</v>
      </c>
      <c r="N75" s="330">
        <v>0</v>
      </c>
      <c r="O75" s="330">
        <v>0</v>
      </c>
      <c r="P75" s="330">
        <v>0</v>
      </c>
      <c r="Q75" s="330">
        <v>0</v>
      </c>
      <c r="R75" s="330">
        <v>0</v>
      </c>
      <c r="S75" s="330">
        <v>0</v>
      </c>
      <c r="T75" s="330">
        <v>0</v>
      </c>
      <c r="U75" s="330">
        <v>0</v>
      </c>
      <c r="V75" s="330">
        <v>0</v>
      </c>
      <c r="W75" s="330">
        <v>0</v>
      </c>
      <c r="X75" s="330">
        <v>0</v>
      </c>
      <c r="Y75" s="330">
        <v>0</v>
      </c>
      <c r="Z75" s="330">
        <v>0</v>
      </c>
      <c r="AA75" s="330">
        <v>0</v>
      </c>
      <c r="AB75" s="330">
        <v>0</v>
      </c>
      <c r="AC75" s="330">
        <v>0</v>
      </c>
      <c r="AD75" s="330">
        <v>0</v>
      </c>
      <c r="AE75" s="330">
        <v>0</v>
      </c>
      <c r="AF75" s="330">
        <v>0</v>
      </c>
      <c r="AG75" s="330">
        <v>0</v>
      </c>
      <c r="AH75" s="330">
        <v>0</v>
      </c>
      <c r="AI75" s="330">
        <v>0</v>
      </c>
      <c r="AJ75" s="330">
        <v>0</v>
      </c>
      <c r="AK75" s="330">
        <v>0</v>
      </c>
      <c r="AL75" s="330">
        <v>0</v>
      </c>
      <c r="AM75" s="330">
        <v>0</v>
      </c>
      <c r="AN75" s="330">
        <v>0</v>
      </c>
      <c r="AO75" s="330">
        <v>0</v>
      </c>
      <c r="AP75" s="330">
        <v>0</v>
      </c>
      <c r="AQ75" s="330">
        <v>0</v>
      </c>
      <c r="AR75" s="330">
        <v>0</v>
      </c>
      <c r="AS75" s="330">
        <v>0</v>
      </c>
      <c r="AT75" s="330">
        <v>0</v>
      </c>
      <c r="AU75" s="330">
        <v>0</v>
      </c>
      <c r="AV75" s="330">
        <v>0</v>
      </c>
      <c r="AW75" s="330">
        <v>0</v>
      </c>
      <c r="AX75" s="330">
        <v>0</v>
      </c>
      <c r="AY75" s="330">
        <v>0</v>
      </c>
      <c r="AZ75" s="330">
        <v>0</v>
      </c>
      <c r="BA75" s="330">
        <v>0</v>
      </c>
      <c r="BB75" s="330">
        <v>0</v>
      </c>
      <c r="BC75" s="330">
        <v>0</v>
      </c>
      <c r="BD75" s="330">
        <v>0</v>
      </c>
      <c r="BE75" s="330">
        <v>0</v>
      </c>
      <c r="BF75" s="330">
        <v>0</v>
      </c>
      <c r="BG75" s="330">
        <v>0</v>
      </c>
      <c r="BH75" s="330">
        <v>0</v>
      </c>
      <c r="BI75" s="330">
        <v>0</v>
      </c>
      <c r="BJ75" s="330">
        <v>0</v>
      </c>
      <c r="BK75" s="330">
        <v>0</v>
      </c>
      <c r="BL75" s="330">
        <v>0</v>
      </c>
      <c r="BM75" s="330">
        <v>0</v>
      </c>
      <c r="BN75" s="330">
        <v>0</v>
      </c>
      <c r="BO75" s="330">
        <v>0</v>
      </c>
      <c r="BP75" s="330">
        <v>0</v>
      </c>
      <c r="BQ75" s="330">
        <v>0</v>
      </c>
      <c r="BR75" s="330">
        <v>0</v>
      </c>
      <c r="BS75" s="330">
        <v>0</v>
      </c>
      <c r="BT75" s="330">
        <v>0</v>
      </c>
      <c r="BU75" s="330">
        <v>0</v>
      </c>
      <c r="BV75" s="330">
        <v>0</v>
      </c>
      <c r="BW75" s="330">
        <v>0</v>
      </c>
      <c r="BX75" s="330">
        <v>0</v>
      </c>
      <c r="BY75" s="330">
        <v>0</v>
      </c>
      <c r="BZ75" s="330">
        <v>0</v>
      </c>
      <c r="CA75" s="330">
        <v>0</v>
      </c>
      <c r="CB75" s="330">
        <v>0</v>
      </c>
      <c r="CC75" s="330">
        <v>0</v>
      </c>
      <c r="CD75" s="330">
        <v>0</v>
      </c>
      <c r="CE75" s="28">
        <f t="shared" si="16"/>
        <v>0</v>
      </c>
    </row>
    <row r="76" spans="1:83">
      <c r="A76" s="29" t="s">
        <v>276</v>
      </c>
      <c r="B76" s="212"/>
      <c r="C76" s="330">
        <v>0</v>
      </c>
      <c r="D76" s="330">
        <v>0</v>
      </c>
      <c r="E76" s="330">
        <v>0</v>
      </c>
      <c r="F76" s="330">
        <v>0</v>
      </c>
      <c r="G76" s="330">
        <v>0</v>
      </c>
      <c r="H76" s="330">
        <v>0</v>
      </c>
      <c r="I76" s="330">
        <v>0</v>
      </c>
      <c r="J76" s="330">
        <v>0</v>
      </c>
      <c r="K76" s="330">
        <v>0</v>
      </c>
      <c r="L76" s="330">
        <v>0</v>
      </c>
      <c r="M76" s="330">
        <v>0</v>
      </c>
      <c r="N76" s="330">
        <v>0</v>
      </c>
      <c r="O76" s="330">
        <v>0</v>
      </c>
      <c r="P76" s="330">
        <v>0</v>
      </c>
      <c r="Q76" s="330">
        <v>0</v>
      </c>
      <c r="R76" s="330">
        <v>0</v>
      </c>
      <c r="S76" s="330">
        <v>0</v>
      </c>
      <c r="T76" s="330">
        <v>0</v>
      </c>
      <c r="U76" s="330">
        <v>0</v>
      </c>
      <c r="V76" s="330">
        <v>0</v>
      </c>
      <c r="W76" s="330">
        <v>0</v>
      </c>
      <c r="X76" s="330">
        <v>0</v>
      </c>
      <c r="Y76" s="330">
        <v>0</v>
      </c>
      <c r="Z76" s="330">
        <v>0</v>
      </c>
      <c r="AA76" s="330">
        <v>0</v>
      </c>
      <c r="AB76" s="330">
        <v>0</v>
      </c>
      <c r="AC76" s="330">
        <v>0</v>
      </c>
      <c r="AD76" s="330">
        <v>0</v>
      </c>
      <c r="AE76" s="330">
        <v>0</v>
      </c>
      <c r="AF76" s="330">
        <v>0</v>
      </c>
      <c r="AG76" s="330">
        <v>0</v>
      </c>
      <c r="AH76" s="330">
        <v>0</v>
      </c>
      <c r="AI76" s="330">
        <v>0</v>
      </c>
      <c r="AJ76" s="330">
        <v>0</v>
      </c>
      <c r="AK76" s="330">
        <v>0</v>
      </c>
      <c r="AL76" s="330">
        <v>0</v>
      </c>
      <c r="AM76" s="330">
        <v>0</v>
      </c>
      <c r="AN76" s="330">
        <v>0</v>
      </c>
      <c r="AO76" s="330">
        <v>0</v>
      </c>
      <c r="AP76" s="330">
        <v>0</v>
      </c>
      <c r="AQ76" s="330">
        <v>0</v>
      </c>
      <c r="AR76" s="330">
        <v>0</v>
      </c>
      <c r="AS76" s="330">
        <v>0</v>
      </c>
      <c r="AT76" s="330">
        <v>0</v>
      </c>
      <c r="AU76" s="330">
        <v>0</v>
      </c>
      <c r="AV76" s="330">
        <v>0</v>
      </c>
      <c r="AW76" s="330">
        <v>0</v>
      </c>
      <c r="AX76" s="330">
        <v>0</v>
      </c>
      <c r="AY76" s="330">
        <v>0</v>
      </c>
      <c r="AZ76" s="330">
        <v>0</v>
      </c>
      <c r="BA76" s="330">
        <v>0</v>
      </c>
      <c r="BB76" s="330">
        <v>0</v>
      </c>
      <c r="BC76" s="330">
        <v>0</v>
      </c>
      <c r="BD76" s="330">
        <v>0</v>
      </c>
      <c r="BE76" s="330">
        <v>0</v>
      </c>
      <c r="BF76" s="330">
        <v>0</v>
      </c>
      <c r="BG76" s="330">
        <v>0</v>
      </c>
      <c r="BH76" s="330">
        <v>0</v>
      </c>
      <c r="BI76" s="330">
        <v>0</v>
      </c>
      <c r="BJ76" s="330">
        <v>0</v>
      </c>
      <c r="BK76" s="330">
        <v>0</v>
      </c>
      <c r="BL76" s="330">
        <v>0</v>
      </c>
      <c r="BM76" s="330">
        <v>0</v>
      </c>
      <c r="BN76" s="330">
        <v>0</v>
      </c>
      <c r="BO76" s="330">
        <v>0</v>
      </c>
      <c r="BP76" s="330">
        <v>0</v>
      </c>
      <c r="BQ76" s="330">
        <v>0</v>
      </c>
      <c r="BR76" s="330">
        <v>0</v>
      </c>
      <c r="BS76" s="330">
        <v>0</v>
      </c>
      <c r="BT76" s="330">
        <v>0</v>
      </c>
      <c r="BU76" s="330">
        <v>0</v>
      </c>
      <c r="BV76" s="330">
        <v>0</v>
      </c>
      <c r="BW76" s="330">
        <v>0</v>
      </c>
      <c r="BX76" s="330">
        <v>0</v>
      </c>
      <c r="BY76" s="330">
        <v>0</v>
      </c>
      <c r="BZ76" s="330">
        <v>0</v>
      </c>
      <c r="CA76" s="330">
        <v>0</v>
      </c>
      <c r="CB76" s="330">
        <v>0</v>
      </c>
      <c r="CC76" s="330">
        <v>0</v>
      </c>
      <c r="CD76" s="330">
        <v>0</v>
      </c>
      <c r="CE76" s="28">
        <f t="shared" si="16"/>
        <v>0</v>
      </c>
    </row>
    <row r="77" spans="1:83">
      <c r="A77" s="29" t="s">
        <v>277</v>
      </c>
      <c r="B77" s="30"/>
      <c r="C77" s="330">
        <v>0</v>
      </c>
      <c r="D77" s="330">
        <v>0</v>
      </c>
      <c r="E77" s="330">
        <v>0</v>
      </c>
      <c r="F77" s="330">
        <v>0</v>
      </c>
      <c r="G77" s="330">
        <v>0</v>
      </c>
      <c r="H77" s="330">
        <v>0</v>
      </c>
      <c r="I77" s="330">
        <v>0</v>
      </c>
      <c r="J77" s="330">
        <v>0</v>
      </c>
      <c r="K77" s="330">
        <v>0</v>
      </c>
      <c r="L77" s="330">
        <v>0</v>
      </c>
      <c r="M77" s="330">
        <v>0</v>
      </c>
      <c r="N77" s="330">
        <v>0</v>
      </c>
      <c r="O77" s="330">
        <v>0</v>
      </c>
      <c r="P77" s="330">
        <v>0</v>
      </c>
      <c r="Q77" s="330">
        <v>0</v>
      </c>
      <c r="R77" s="330">
        <v>0</v>
      </c>
      <c r="S77" s="330">
        <v>0</v>
      </c>
      <c r="T77" s="330">
        <v>0</v>
      </c>
      <c r="U77" s="330">
        <v>0</v>
      </c>
      <c r="V77" s="330">
        <v>0</v>
      </c>
      <c r="W77" s="330">
        <v>0</v>
      </c>
      <c r="X77" s="330">
        <v>0</v>
      </c>
      <c r="Y77" s="330">
        <v>0</v>
      </c>
      <c r="Z77" s="330">
        <v>0</v>
      </c>
      <c r="AA77" s="330">
        <v>0</v>
      </c>
      <c r="AB77" s="330">
        <v>0</v>
      </c>
      <c r="AC77" s="330">
        <v>0</v>
      </c>
      <c r="AD77" s="330">
        <v>0</v>
      </c>
      <c r="AE77" s="330">
        <v>0</v>
      </c>
      <c r="AF77" s="330">
        <v>0</v>
      </c>
      <c r="AG77" s="330">
        <v>0</v>
      </c>
      <c r="AH77" s="330">
        <v>0</v>
      </c>
      <c r="AI77" s="330">
        <v>0</v>
      </c>
      <c r="AJ77" s="330">
        <v>0</v>
      </c>
      <c r="AK77" s="330">
        <v>0</v>
      </c>
      <c r="AL77" s="330">
        <v>0</v>
      </c>
      <c r="AM77" s="330">
        <v>0</v>
      </c>
      <c r="AN77" s="330">
        <v>0</v>
      </c>
      <c r="AO77" s="330">
        <v>0</v>
      </c>
      <c r="AP77" s="330">
        <v>0</v>
      </c>
      <c r="AQ77" s="330">
        <v>0</v>
      </c>
      <c r="AR77" s="330">
        <v>0</v>
      </c>
      <c r="AS77" s="330">
        <v>0</v>
      </c>
      <c r="AT77" s="330">
        <v>0</v>
      </c>
      <c r="AU77" s="330">
        <v>0</v>
      </c>
      <c r="AV77" s="330">
        <v>0</v>
      </c>
      <c r="AW77" s="330">
        <v>0</v>
      </c>
      <c r="AX77" s="330">
        <v>0</v>
      </c>
      <c r="AY77" s="330">
        <v>0</v>
      </c>
      <c r="AZ77" s="330">
        <v>0</v>
      </c>
      <c r="BA77" s="330">
        <v>0</v>
      </c>
      <c r="BB77" s="330">
        <v>0</v>
      </c>
      <c r="BC77" s="330">
        <v>0</v>
      </c>
      <c r="BD77" s="330">
        <v>0</v>
      </c>
      <c r="BE77" s="330">
        <v>0</v>
      </c>
      <c r="BF77" s="330">
        <v>0</v>
      </c>
      <c r="BG77" s="330">
        <v>0</v>
      </c>
      <c r="BH77" s="330">
        <v>0</v>
      </c>
      <c r="BI77" s="330">
        <v>0</v>
      </c>
      <c r="BJ77" s="330">
        <v>0</v>
      </c>
      <c r="BK77" s="330">
        <v>0</v>
      </c>
      <c r="BL77" s="330">
        <v>0</v>
      </c>
      <c r="BM77" s="330">
        <v>0</v>
      </c>
      <c r="BN77" s="330">
        <v>0</v>
      </c>
      <c r="BO77" s="330">
        <v>0</v>
      </c>
      <c r="BP77" s="330">
        <v>0</v>
      </c>
      <c r="BQ77" s="330">
        <v>0</v>
      </c>
      <c r="BR77" s="330">
        <v>0</v>
      </c>
      <c r="BS77" s="330">
        <v>0</v>
      </c>
      <c r="BT77" s="330">
        <v>0</v>
      </c>
      <c r="BU77" s="330">
        <v>0</v>
      </c>
      <c r="BV77" s="330">
        <v>0</v>
      </c>
      <c r="BW77" s="330">
        <v>0</v>
      </c>
      <c r="BX77" s="330">
        <v>0</v>
      </c>
      <c r="BY77" s="330">
        <v>0</v>
      </c>
      <c r="BZ77" s="330">
        <v>0</v>
      </c>
      <c r="CA77" s="330">
        <v>0</v>
      </c>
      <c r="CB77" s="330">
        <v>0</v>
      </c>
      <c r="CC77" s="330">
        <v>0</v>
      </c>
      <c r="CD77" s="330">
        <v>0</v>
      </c>
      <c r="CE77" s="28">
        <f t="shared" si="16"/>
        <v>0</v>
      </c>
    </row>
    <row r="78" spans="1:83">
      <c r="A78" s="29" t="s">
        <v>278</v>
      </c>
      <c r="B78" s="16"/>
      <c r="C78" s="330">
        <v>0</v>
      </c>
      <c r="D78" s="330">
        <v>0</v>
      </c>
      <c r="E78" s="330">
        <v>0</v>
      </c>
      <c r="F78" s="330">
        <v>0</v>
      </c>
      <c r="G78" s="330">
        <v>0</v>
      </c>
      <c r="H78" s="330">
        <v>0</v>
      </c>
      <c r="I78" s="330">
        <v>0</v>
      </c>
      <c r="J78" s="330">
        <v>0</v>
      </c>
      <c r="K78" s="330">
        <v>0</v>
      </c>
      <c r="L78" s="330">
        <v>0</v>
      </c>
      <c r="M78" s="330">
        <v>0</v>
      </c>
      <c r="N78" s="330">
        <v>0</v>
      </c>
      <c r="O78" s="330">
        <v>0</v>
      </c>
      <c r="P78" s="330">
        <v>0</v>
      </c>
      <c r="Q78" s="330">
        <v>0</v>
      </c>
      <c r="R78" s="330">
        <v>0</v>
      </c>
      <c r="S78" s="330">
        <v>0</v>
      </c>
      <c r="T78" s="330">
        <v>0</v>
      </c>
      <c r="U78" s="330">
        <v>0</v>
      </c>
      <c r="V78" s="330">
        <v>0</v>
      </c>
      <c r="W78" s="330">
        <v>0</v>
      </c>
      <c r="X78" s="330">
        <v>0</v>
      </c>
      <c r="Y78" s="330">
        <v>0</v>
      </c>
      <c r="Z78" s="330">
        <v>0</v>
      </c>
      <c r="AA78" s="330">
        <v>0</v>
      </c>
      <c r="AB78" s="330">
        <v>0</v>
      </c>
      <c r="AC78" s="330">
        <v>0</v>
      </c>
      <c r="AD78" s="330">
        <v>0</v>
      </c>
      <c r="AE78" s="330">
        <v>0</v>
      </c>
      <c r="AF78" s="330">
        <v>0</v>
      </c>
      <c r="AG78" s="330">
        <v>0</v>
      </c>
      <c r="AH78" s="330">
        <v>0</v>
      </c>
      <c r="AI78" s="330">
        <v>0</v>
      </c>
      <c r="AJ78" s="330">
        <v>0</v>
      </c>
      <c r="AK78" s="330">
        <v>0</v>
      </c>
      <c r="AL78" s="330">
        <v>0</v>
      </c>
      <c r="AM78" s="330">
        <v>0</v>
      </c>
      <c r="AN78" s="330">
        <v>0</v>
      </c>
      <c r="AO78" s="330">
        <v>0</v>
      </c>
      <c r="AP78" s="330">
        <v>0</v>
      </c>
      <c r="AQ78" s="330">
        <v>0</v>
      </c>
      <c r="AR78" s="330">
        <v>0</v>
      </c>
      <c r="AS78" s="330">
        <v>0</v>
      </c>
      <c r="AT78" s="330">
        <v>0</v>
      </c>
      <c r="AU78" s="330">
        <v>0</v>
      </c>
      <c r="AV78" s="330">
        <v>0</v>
      </c>
      <c r="AW78" s="330">
        <v>0</v>
      </c>
      <c r="AX78" s="330">
        <v>0</v>
      </c>
      <c r="AY78" s="330">
        <v>0</v>
      </c>
      <c r="AZ78" s="330">
        <v>0</v>
      </c>
      <c r="BA78" s="330">
        <v>0</v>
      </c>
      <c r="BB78" s="330">
        <v>0</v>
      </c>
      <c r="BC78" s="330">
        <v>0</v>
      </c>
      <c r="BD78" s="330">
        <v>0</v>
      </c>
      <c r="BE78" s="330">
        <v>0</v>
      </c>
      <c r="BF78" s="330">
        <v>0</v>
      </c>
      <c r="BG78" s="330">
        <v>0</v>
      </c>
      <c r="BH78" s="330">
        <v>0</v>
      </c>
      <c r="BI78" s="330">
        <v>0</v>
      </c>
      <c r="BJ78" s="330">
        <v>0</v>
      </c>
      <c r="BK78" s="330">
        <v>0</v>
      </c>
      <c r="BL78" s="330">
        <v>0</v>
      </c>
      <c r="BM78" s="330">
        <v>0</v>
      </c>
      <c r="BN78" s="330">
        <v>0</v>
      </c>
      <c r="BO78" s="330">
        <v>0</v>
      </c>
      <c r="BP78" s="330">
        <v>0</v>
      </c>
      <c r="BQ78" s="330">
        <v>0</v>
      </c>
      <c r="BR78" s="330">
        <v>0</v>
      </c>
      <c r="BS78" s="330">
        <v>0</v>
      </c>
      <c r="BT78" s="330">
        <v>0</v>
      </c>
      <c r="BU78" s="330">
        <v>0</v>
      </c>
      <c r="BV78" s="330">
        <v>0</v>
      </c>
      <c r="BW78" s="330">
        <v>0</v>
      </c>
      <c r="BX78" s="330">
        <v>0</v>
      </c>
      <c r="BY78" s="330">
        <v>0</v>
      </c>
      <c r="BZ78" s="330">
        <v>0</v>
      </c>
      <c r="CA78" s="330">
        <v>0</v>
      </c>
      <c r="CB78" s="330">
        <v>0</v>
      </c>
      <c r="CC78" s="330">
        <v>0</v>
      </c>
      <c r="CD78" s="330">
        <v>0</v>
      </c>
      <c r="CE78" s="28">
        <f t="shared" si="16"/>
        <v>0</v>
      </c>
    </row>
    <row r="79" spans="1:83">
      <c r="A79" s="29" t="s">
        <v>279</v>
      </c>
      <c r="B79" s="16"/>
      <c r="C79" s="330">
        <v>0</v>
      </c>
      <c r="D79" s="330">
        <v>0</v>
      </c>
      <c r="E79" s="330">
        <v>0</v>
      </c>
      <c r="F79" s="330">
        <v>0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30">
        <v>0</v>
      </c>
      <c r="N79" s="330">
        <v>0</v>
      </c>
      <c r="O79" s="330">
        <v>0</v>
      </c>
      <c r="P79" s="330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30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30">
        <v>0</v>
      </c>
      <c r="BK79" s="330">
        <v>0</v>
      </c>
      <c r="BL79" s="330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330">
        <v>0</v>
      </c>
      <c r="BS79" s="330">
        <v>0</v>
      </c>
      <c r="BT79" s="330">
        <v>0</v>
      </c>
      <c r="BU79" s="330">
        <v>0</v>
      </c>
      <c r="BV79" s="330">
        <v>0</v>
      </c>
      <c r="BW79" s="330">
        <v>0</v>
      </c>
      <c r="BX79" s="330">
        <v>0</v>
      </c>
      <c r="BY79" s="330">
        <v>0</v>
      </c>
      <c r="BZ79" s="330">
        <v>0</v>
      </c>
      <c r="CA79" s="330">
        <v>0</v>
      </c>
      <c r="CB79" s="330">
        <v>0</v>
      </c>
      <c r="CC79" s="330">
        <v>0</v>
      </c>
      <c r="CD79" s="330">
        <v>0</v>
      </c>
      <c r="CE79" s="28">
        <f t="shared" si="16"/>
        <v>0</v>
      </c>
    </row>
    <row r="80" spans="1:83">
      <c r="A80" s="29" t="s">
        <v>280</v>
      </c>
      <c r="B80" s="16"/>
      <c r="C80" s="330">
        <v>0</v>
      </c>
      <c r="D80" s="330">
        <v>0</v>
      </c>
      <c r="E80" s="330">
        <v>0</v>
      </c>
      <c r="F80" s="330">
        <v>0</v>
      </c>
      <c r="G80" s="330">
        <v>0</v>
      </c>
      <c r="H80" s="330">
        <v>0</v>
      </c>
      <c r="I80" s="330">
        <v>0</v>
      </c>
      <c r="J80" s="330">
        <v>0</v>
      </c>
      <c r="K80" s="330">
        <v>0</v>
      </c>
      <c r="L80" s="330">
        <v>0</v>
      </c>
      <c r="M80" s="330">
        <v>0</v>
      </c>
      <c r="N80" s="330">
        <v>0</v>
      </c>
      <c r="O80" s="330">
        <v>0</v>
      </c>
      <c r="P80" s="330">
        <v>0</v>
      </c>
      <c r="Q80" s="330">
        <v>0</v>
      </c>
      <c r="R80" s="330">
        <v>0</v>
      </c>
      <c r="S80" s="330">
        <v>0</v>
      </c>
      <c r="T80" s="330">
        <v>0</v>
      </c>
      <c r="U80" s="330">
        <v>0</v>
      </c>
      <c r="V80" s="330">
        <v>0</v>
      </c>
      <c r="W80" s="330">
        <v>0</v>
      </c>
      <c r="X80" s="330">
        <v>0</v>
      </c>
      <c r="Y80" s="330">
        <v>0</v>
      </c>
      <c r="Z80" s="330">
        <v>0</v>
      </c>
      <c r="AA80" s="330">
        <v>0</v>
      </c>
      <c r="AB80" s="330">
        <v>0</v>
      </c>
      <c r="AC80" s="330">
        <v>0</v>
      </c>
      <c r="AD80" s="330">
        <v>0</v>
      </c>
      <c r="AE80" s="330">
        <v>0</v>
      </c>
      <c r="AF80" s="330">
        <v>0</v>
      </c>
      <c r="AG80" s="330">
        <v>0</v>
      </c>
      <c r="AH80" s="330">
        <v>0</v>
      </c>
      <c r="AI80" s="330">
        <v>0</v>
      </c>
      <c r="AJ80" s="330">
        <v>0</v>
      </c>
      <c r="AK80" s="330">
        <v>0</v>
      </c>
      <c r="AL80" s="330">
        <v>0</v>
      </c>
      <c r="AM80" s="330">
        <v>0</v>
      </c>
      <c r="AN80" s="330">
        <v>0</v>
      </c>
      <c r="AO80" s="330">
        <v>0</v>
      </c>
      <c r="AP80" s="330">
        <v>0</v>
      </c>
      <c r="AQ80" s="330">
        <v>0</v>
      </c>
      <c r="AR80" s="330">
        <v>0</v>
      </c>
      <c r="AS80" s="330">
        <v>0</v>
      </c>
      <c r="AT80" s="330">
        <v>0</v>
      </c>
      <c r="AU80" s="330">
        <v>0</v>
      </c>
      <c r="AV80" s="330">
        <v>0</v>
      </c>
      <c r="AW80" s="330">
        <v>0</v>
      </c>
      <c r="AX80" s="330">
        <v>0</v>
      </c>
      <c r="AY80" s="330">
        <v>0</v>
      </c>
      <c r="AZ80" s="330">
        <v>0</v>
      </c>
      <c r="BA80" s="330">
        <v>0</v>
      </c>
      <c r="BB80" s="330">
        <v>0</v>
      </c>
      <c r="BC80" s="330">
        <v>0</v>
      </c>
      <c r="BD80" s="330">
        <v>0</v>
      </c>
      <c r="BE80" s="330">
        <v>0</v>
      </c>
      <c r="BF80" s="330">
        <v>0</v>
      </c>
      <c r="BG80" s="330">
        <v>0</v>
      </c>
      <c r="BH80" s="330">
        <v>0</v>
      </c>
      <c r="BI80" s="330">
        <v>0</v>
      </c>
      <c r="BJ80" s="330">
        <v>0</v>
      </c>
      <c r="BK80" s="330">
        <v>0</v>
      </c>
      <c r="BL80" s="330">
        <v>0</v>
      </c>
      <c r="BM80" s="330">
        <v>0</v>
      </c>
      <c r="BN80" s="330">
        <v>0</v>
      </c>
      <c r="BO80" s="330">
        <v>0</v>
      </c>
      <c r="BP80" s="330">
        <v>0</v>
      </c>
      <c r="BQ80" s="330">
        <v>0</v>
      </c>
      <c r="BR80" s="330">
        <v>0</v>
      </c>
      <c r="BS80" s="330">
        <v>0</v>
      </c>
      <c r="BT80" s="330">
        <v>0</v>
      </c>
      <c r="BU80" s="330">
        <v>0</v>
      </c>
      <c r="BV80" s="330">
        <v>0</v>
      </c>
      <c r="BW80" s="330">
        <v>0</v>
      </c>
      <c r="BX80" s="330">
        <v>0</v>
      </c>
      <c r="BY80" s="330">
        <v>0</v>
      </c>
      <c r="BZ80" s="330">
        <v>0</v>
      </c>
      <c r="CA80" s="330">
        <v>0</v>
      </c>
      <c r="CB80" s="330">
        <v>0</v>
      </c>
      <c r="CC80" s="330">
        <v>0</v>
      </c>
      <c r="CD80" s="330">
        <v>0</v>
      </c>
      <c r="CE80" s="28">
        <f t="shared" si="16"/>
        <v>0</v>
      </c>
    </row>
    <row r="81" spans="1:84">
      <c r="A81" s="29" t="s">
        <v>281</v>
      </c>
      <c r="B81" s="16"/>
      <c r="C81" s="330">
        <v>0</v>
      </c>
      <c r="D81" s="330">
        <v>0</v>
      </c>
      <c r="E81" s="330">
        <v>0</v>
      </c>
      <c r="F81" s="330">
        <v>0</v>
      </c>
      <c r="G81" s="330">
        <v>0</v>
      </c>
      <c r="H81" s="330">
        <v>0</v>
      </c>
      <c r="I81" s="330">
        <v>0</v>
      </c>
      <c r="J81" s="330">
        <v>0</v>
      </c>
      <c r="K81" s="330">
        <v>0</v>
      </c>
      <c r="L81" s="330">
        <v>0</v>
      </c>
      <c r="M81" s="330">
        <v>0</v>
      </c>
      <c r="N81" s="330">
        <v>0</v>
      </c>
      <c r="O81" s="330">
        <v>0</v>
      </c>
      <c r="P81" s="330">
        <v>0</v>
      </c>
      <c r="Q81" s="330">
        <v>0</v>
      </c>
      <c r="R81" s="330">
        <v>0</v>
      </c>
      <c r="S81" s="330">
        <v>0</v>
      </c>
      <c r="T81" s="330">
        <v>0</v>
      </c>
      <c r="U81" s="330">
        <v>0</v>
      </c>
      <c r="V81" s="330">
        <v>0</v>
      </c>
      <c r="W81" s="330">
        <v>0</v>
      </c>
      <c r="X81" s="330">
        <v>0</v>
      </c>
      <c r="Y81" s="330">
        <v>0</v>
      </c>
      <c r="Z81" s="330">
        <v>0</v>
      </c>
      <c r="AA81" s="330">
        <v>0</v>
      </c>
      <c r="AB81" s="330">
        <v>0</v>
      </c>
      <c r="AC81" s="330">
        <v>0</v>
      </c>
      <c r="AD81" s="330">
        <v>0</v>
      </c>
      <c r="AE81" s="330">
        <v>0</v>
      </c>
      <c r="AF81" s="330">
        <v>0</v>
      </c>
      <c r="AG81" s="330">
        <v>0</v>
      </c>
      <c r="AH81" s="330">
        <v>0</v>
      </c>
      <c r="AI81" s="330">
        <v>0</v>
      </c>
      <c r="AJ81" s="330">
        <v>0</v>
      </c>
      <c r="AK81" s="330">
        <v>0</v>
      </c>
      <c r="AL81" s="330">
        <v>0</v>
      </c>
      <c r="AM81" s="330">
        <v>0</v>
      </c>
      <c r="AN81" s="330">
        <v>0</v>
      </c>
      <c r="AO81" s="330">
        <v>0</v>
      </c>
      <c r="AP81" s="330">
        <v>0</v>
      </c>
      <c r="AQ81" s="330">
        <v>0</v>
      </c>
      <c r="AR81" s="330">
        <v>0</v>
      </c>
      <c r="AS81" s="330">
        <v>0</v>
      </c>
      <c r="AT81" s="330">
        <v>0</v>
      </c>
      <c r="AU81" s="330">
        <v>0</v>
      </c>
      <c r="AV81" s="330">
        <v>0</v>
      </c>
      <c r="AW81" s="330">
        <v>0</v>
      </c>
      <c r="AX81" s="330">
        <v>0</v>
      </c>
      <c r="AY81" s="330">
        <v>0</v>
      </c>
      <c r="AZ81" s="330">
        <v>0</v>
      </c>
      <c r="BA81" s="330">
        <v>0</v>
      </c>
      <c r="BB81" s="330">
        <v>0</v>
      </c>
      <c r="BC81" s="330">
        <v>0</v>
      </c>
      <c r="BD81" s="330">
        <v>0</v>
      </c>
      <c r="BE81" s="330">
        <v>0</v>
      </c>
      <c r="BF81" s="330">
        <v>0</v>
      </c>
      <c r="BG81" s="330">
        <v>0</v>
      </c>
      <c r="BH81" s="330">
        <v>0</v>
      </c>
      <c r="BI81" s="330">
        <v>0</v>
      </c>
      <c r="BJ81" s="330">
        <v>0</v>
      </c>
      <c r="BK81" s="330">
        <v>0</v>
      </c>
      <c r="BL81" s="330">
        <v>0</v>
      </c>
      <c r="BM81" s="330">
        <v>0</v>
      </c>
      <c r="BN81" s="330">
        <v>0</v>
      </c>
      <c r="BO81" s="330">
        <v>0</v>
      </c>
      <c r="BP81" s="330">
        <v>0</v>
      </c>
      <c r="BQ81" s="330">
        <v>0</v>
      </c>
      <c r="BR81" s="330">
        <v>0</v>
      </c>
      <c r="BS81" s="330">
        <v>0</v>
      </c>
      <c r="BT81" s="330">
        <v>0</v>
      </c>
      <c r="BU81" s="330">
        <v>0</v>
      </c>
      <c r="BV81" s="330">
        <v>0</v>
      </c>
      <c r="BW81" s="330">
        <v>0</v>
      </c>
      <c r="BX81" s="330">
        <v>0</v>
      </c>
      <c r="BY81" s="330">
        <v>0</v>
      </c>
      <c r="BZ81" s="330">
        <v>0</v>
      </c>
      <c r="CA81" s="330">
        <v>0</v>
      </c>
      <c r="CB81" s="330">
        <v>0</v>
      </c>
      <c r="CC81" s="330">
        <v>0</v>
      </c>
      <c r="CD81" s="330">
        <v>0</v>
      </c>
      <c r="CE81" s="28">
        <f t="shared" si="16"/>
        <v>0</v>
      </c>
    </row>
    <row r="82" spans="1:84">
      <c r="A82" s="29" t="s">
        <v>282</v>
      </c>
      <c r="B82" s="16"/>
      <c r="C82" s="330">
        <v>0</v>
      </c>
      <c r="D82" s="330">
        <v>0</v>
      </c>
      <c r="E82" s="330">
        <v>0</v>
      </c>
      <c r="F82" s="330">
        <v>0</v>
      </c>
      <c r="G82" s="330">
        <v>0</v>
      </c>
      <c r="H82" s="330">
        <v>0</v>
      </c>
      <c r="I82" s="330">
        <v>0</v>
      </c>
      <c r="J82" s="330">
        <v>0</v>
      </c>
      <c r="K82" s="330">
        <v>0</v>
      </c>
      <c r="L82" s="330">
        <v>0</v>
      </c>
      <c r="M82" s="330">
        <v>0</v>
      </c>
      <c r="N82" s="330">
        <v>0</v>
      </c>
      <c r="O82" s="330">
        <v>0</v>
      </c>
      <c r="P82" s="330">
        <v>0</v>
      </c>
      <c r="Q82" s="330">
        <v>0</v>
      </c>
      <c r="R82" s="330">
        <v>0</v>
      </c>
      <c r="S82" s="330">
        <v>0</v>
      </c>
      <c r="T82" s="330">
        <v>0</v>
      </c>
      <c r="U82" s="330">
        <v>0</v>
      </c>
      <c r="V82" s="330">
        <v>0</v>
      </c>
      <c r="W82" s="330">
        <v>0</v>
      </c>
      <c r="X82" s="330">
        <v>0</v>
      </c>
      <c r="Y82" s="330">
        <v>0</v>
      </c>
      <c r="Z82" s="330">
        <v>0</v>
      </c>
      <c r="AA82" s="330">
        <v>0</v>
      </c>
      <c r="AB82" s="330">
        <v>0</v>
      </c>
      <c r="AC82" s="330">
        <v>0</v>
      </c>
      <c r="AD82" s="330">
        <v>0</v>
      </c>
      <c r="AE82" s="330">
        <v>0</v>
      </c>
      <c r="AF82" s="330">
        <v>0</v>
      </c>
      <c r="AG82" s="330">
        <v>0</v>
      </c>
      <c r="AH82" s="330">
        <v>0</v>
      </c>
      <c r="AI82" s="330">
        <v>0</v>
      </c>
      <c r="AJ82" s="330">
        <v>0</v>
      </c>
      <c r="AK82" s="330">
        <v>0</v>
      </c>
      <c r="AL82" s="330">
        <v>0</v>
      </c>
      <c r="AM82" s="330">
        <v>0</v>
      </c>
      <c r="AN82" s="330">
        <v>0</v>
      </c>
      <c r="AO82" s="330">
        <v>0</v>
      </c>
      <c r="AP82" s="330">
        <v>0</v>
      </c>
      <c r="AQ82" s="330">
        <v>0</v>
      </c>
      <c r="AR82" s="330">
        <v>0</v>
      </c>
      <c r="AS82" s="330">
        <v>0</v>
      </c>
      <c r="AT82" s="330">
        <v>0</v>
      </c>
      <c r="AU82" s="330">
        <v>0</v>
      </c>
      <c r="AV82" s="330">
        <v>0</v>
      </c>
      <c r="AW82" s="330">
        <v>0</v>
      </c>
      <c r="AX82" s="330">
        <v>0</v>
      </c>
      <c r="AY82" s="330">
        <v>0</v>
      </c>
      <c r="AZ82" s="330">
        <v>0</v>
      </c>
      <c r="BA82" s="330">
        <v>0</v>
      </c>
      <c r="BB82" s="330">
        <v>0</v>
      </c>
      <c r="BC82" s="330">
        <v>0</v>
      </c>
      <c r="BD82" s="330">
        <v>0</v>
      </c>
      <c r="BE82" s="330">
        <v>0</v>
      </c>
      <c r="BF82" s="330">
        <v>0</v>
      </c>
      <c r="BG82" s="330">
        <v>0</v>
      </c>
      <c r="BH82" s="330">
        <v>0</v>
      </c>
      <c r="BI82" s="330">
        <v>0</v>
      </c>
      <c r="BJ82" s="330">
        <v>0</v>
      </c>
      <c r="BK82" s="330">
        <v>0</v>
      </c>
      <c r="BL82" s="330">
        <v>0</v>
      </c>
      <c r="BM82" s="330">
        <v>0</v>
      </c>
      <c r="BN82" s="330">
        <v>0</v>
      </c>
      <c r="BO82" s="330">
        <v>0</v>
      </c>
      <c r="BP82" s="330">
        <v>0</v>
      </c>
      <c r="BQ82" s="330">
        <v>0</v>
      </c>
      <c r="BR82" s="330">
        <v>0</v>
      </c>
      <c r="BS82" s="330">
        <v>0</v>
      </c>
      <c r="BT82" s="330">
        <v>0</v>
      </c>
      <c r="BU82" s="330">
        <v>0</v>
      </c>
      <c r="BV82" s="330">
        <v>0</v>
      </c>
      <c r="BW82" s="330">
        <v>0</v>
      </c>
      <c r="BX82" s="330">
        <v>0</v>
      </c>
      <c r="BY82" s="330">
        <v>0</v>
      </c>
      <c r="BZ82" s="330">
        <v>0</v>
      </c>
      <c r="CA82" s="330">
        <v>0</v>
      </c>
      <c r="CB82" s="330">
        <v>0</v>
      </c>
      <c r="CC82" s="330">
        <v>0</v>
      </c>
      <c r="CD82" s="330">
        <v>0</v>
      </c>
      <c r="CE82" s="28">
        <f t="shared" si="16"/>
        <v>0</v>
      </c>
    </row>
    <row r="83" spans="1:84">
      <c r="A83" s="29" t="s">
        <v>283</v>
      </c>
      <c r="B83" s="16"/>
      <c r="C83" s="320">
        <v>0</v>
      </c>
      <c r="D83" s="320">
        <v>0</v>
      </c>
      <c r="E83" s="322">
        <v>17060</v>
      </c>
      <c r="F83" s="322">
        <v>0</v>
      </c>
      <c r="G83" s="320">
        <v>0</v>
      </c>
      <c r="H83" s="320">
        <v>0</v>
      </c>
      <c r="I83" s="322">
        <v>0</v>
      </c>
      <c r="J83" s="322">
        <v>0</v>
      </c>
      <c r="K83" s="322">
        <v>0</v>
      </c>
      <c r="L83" s="322">
        <v>86009</v>
      </c>
      <c r="M83" s="320">
        <v>0</v>
      </c>
      <c r="N83" s="320">
        <v>48472</v>
      </c>
      <c r="O83" s="320">
        <v>0</v>
      </c>
      <c r="P83" s="322">
        <v>0</v>
      </c>
      <c r="Q83" s="322">
        <v>0</v>
      </c>
      <c r="R83" s="323">
        <v>0</v>
      </c>
      <c r="S83" s="322">
        <v>0</v>
      </c>
      <c r="T83" s="320">
        <v>0</v>
      </c>
      <c r="U83" s="322">
        <v>21021</v>
      </c>
      <c r="V83" s="322">
        <v>0</v>
      </c>
      <c r="W83" s="320">
        <v>12.28</v>
      </c>
      <c r="X83" s="322">
        <v>46.42</v>
      </c>
      <c r="Y83" s="322">
        <v>91.3</v>
      </c>
      <c r="Z83" s="322">
        <v>0</v>
      </c>
      <c r="AA83" s="322">
        <v>0</v>
      </c>
      <c r="AB83" s="322">
        <v>9052</v>
      </c>
      <c r="AC83" s="322">
        <v>3841</v>
      </c>
      <c r="AD83" s="322">
        <v>0</v>
      </c>
      <c r="AE83" s="322">
        <v>23083</v>
      </c>
      <c r="AF83" s="322">
        <v>0</v>
      </c>
      <c r="AG83" s="322">
        <v>36039</v>
      </c>
      <c r="AH83" s="322">
        <v>0</v>
      </c>
      <c r="AI83" s="322">
        <v>0</v>
      </c>
      <c r="AJ83" s="322">
        <v>51063</v>
      </c>
      <c r="AK83" s="322">
        <v>12749</v>
      </c>
      <c r="AL83" s="322">
        <v>48</v>
      </c>
      <c r="AM83" s="322">
        <v>0</v>
      </c>
      <c r="AN83" s="322">
        <v>0</v>
      </c>
      <c r="AO83" s="320">
        <v>1599</v>
      </c>
      <c r="AP83" s="322">
        <v>0</v>
      </c>
      <c r="AQ83" s="320">
        <v>0</v>
      </c>
      <c r="AR83" s="320">
        <v>0</v>
      </c>
      <c r="AS83" s="320">
        <v>0</v>
      </c>
      <c r="AT83" s="320">
        <v>0</v>
      </c>
      <c r="AU83" s="322">
        <v>0</v>
      </c>
      <c r="AV83" s="322">
        <v>4439</v>
      </c>
      <c r="AW83" s="322">
        <v>0</v>
      </c>
      <c r="AX83" s="322">
        <v>0</v>
      </c>
      <c r="AY83" s="322">
        <v>0</v>
      </c>
      <c r="AZ83" s="322">
        <v>0</v>
      </c>
      <c r="BA83" s="322">
        <v>3599</v>
      </c>
      <c r="BB83" s="322">
        <v>17392</v>
      </c>
      <c r="BC83" s="322">
        <v>0</v>
      </c>
      <c r="BD83" s="322">
        <v>24</v>
      </c>
      <c r="BE83" s="322">
        <v>1585</v>
      </c>
      <c r="BF83" s="322">
        <v>5557</v>
      </c>
      <c r="BG83" s="322">
        <v>0</v>
      </c>
      <c r="BH83" s="323">
        <v>2410</v>
      </c>
      <c r="BI83" s="322">
        <v>0</v>
      </c>
      <c r="BJ83" s="322">
        <v>11904</v>
      </c>
      <c r="BK83" s="322">
        <v>26232</v>
      </c>
      <c r="BL83" s="322">
        <v>36</v>
      </c>
      <c r="BM83" s="322">
        <v>0</v>
      </c>
      <c r="BN83" s="322">
        <v>242276</v>
      </c>
      <c r="BO83" s="322">
        <v>0</v>
      </c>
      <c r="BP83" s="322">
        <v>49217</v>
      </c>
      <c r="BQ83" s="322">
        <v>0</v>
      </c>
      <c r="BR83" s="322">
        <v>0</v>
      </c>
      <c r="BS83" s="322">
        <v>0</v>
      </c>
      <c r="BT83" s="322">
        <v>0</v>
      </c>
      <c r="BU83" s="322">
        <v>0</v>
      </c>
      <c r="BV83" s="322">
        <v>58</v>
      </c>
      <c r="BW83" s="322">
        <v>0</v>
      </c>
      <c r="BX83" s="322">
        <v>0</v>
      </c>
      <c r="BY83" s="322">
        <v>435</v>
      </c>
      <c r="BZ83" s="322">
        <v>0</v>
      </c>
      <c r="CA83" s="322">
        <v>0</v>
      </c>
      <c r="CB83" s="322">
        <v>0</v>
      </c>
      <c r="CC83" s="322">
        <v>0</v>
      </c>
      <c r="CD83" s="330">
        <v>1629980</v>
      </c>
      <c r="CE83" s="28">
        <f t="shared" si="16"/>
        <v>2305330</v>
      </c>
    </row>
    <row r="84" spans="1:84">
      <c r="A84" s="35" t="s">
        <v>284</v>
      </c>
      <c r="B84" s="16"/>
      <c r="C84" s="320">
        <v>0</v>
      </c>
      <c r="D84" s="320">
        <v>0</v>
      </c>
      <c r="E84" s="320">
        <v>0</v>
      </c>
      <c r="F84" s="320">
        <v>0</v>
      </c>
      <c r="G84" s="320">
        <v>0</v>
      </c>
      <c r="H84" s="320">
        <v>0</v>
      </c>
      <c r="I84" s="320">
        <v>0</v>
      </c>
      <c r="J84" s="320">
        <v>0</v>
      </c>
      <c r="K84" s="320">
        <v>4524</v>
      </c>
      <c r="L84" s="320">
        <v>0</v>
      </c>
      <c r="M84" s="320">
        <v>0</v>
      </c>
      <c r="N84" s="320">
        <v>0</v>
      </c>
      <c r="O84" s="320">
        <v>0</v>
      </c>
      <c r="P84" s="320">
        <v>0</v>
      </c>
      <c r="Q84" s="320">
        <v>0</v>
      </c>
      <c r="R84" s="320">
        <v>0</v>
      </c>
      <c r="S84" s="320">
        <v>0</v>
      </c>
      <c r="T84" s="320">
        <v>0</v>
      </c>
      <c r="U84" s="320">
        <v>0</v>
      </c>
      <c r="V84" s="320">
        <v>0</v>
      </c>
      <c r="W84" s="320">
        <v>0</v>
      </c>
      <c r="X84" s="320">
        <v>0</v>
      </c>
      <c r="Y84" s="320">
        <v>0</v>
      </c>
      <c r="Z84" s="320">
        <v>0</v>
      </c>
      <c r="AA84" s="320">
        <v>0</v>
      </c>
      <c r="AB84" s="320">
        <v>66943</v>
      </c>
      <c r="AC84" s="320">
        <v>0</v>
      </c>
      <c r="AD84" s="320">
        <v>0</v>
      </c>
      <c r="AE84" s="320">
        <v>3944</v>
      </c>
      <c r="AF84" s="320">
        <v>0</v>
      </c>
      <c r="AG84" s="320">
        <v>0</v>
      </c>
      <c r="AH84" s="320">
        <v>0</v>
      </c>
      <c r="AI84" s="320">
        <v>0</v>
      </c>
      <c r="AJ84" s="320">
        <v>0</v>
      </c>
      <c r="AK84" s="320">
        <v>0</v>
      </c>
      <c r="AL84" s="320">
        <v>0</v>
      </c>
      <c r="AM84" s="320">
        <v>0</v>
      </c>
      <c r="AN84" s="320">
        <v>0</v>
      </c>
      <c r="AO84" s="320">
        <v>0</v>
      </c>
      <c r="AP84" s="320">
        <v>0</v>
      </c>
      <c r="AQ84" s="320">
        <v>0</v>
      </c>
      <c r="AR84" s="320">
        <v>0</v>
      </c>
      <c r="AS84" s="320">
        <v>0</v>
      </c>
      <c r="AT84" s="320">
        <v>0</v>
      </c>
      <c r="AU84" s="320">
        <v>0</v>
      </c>
      <c r="AV84" s="320">
        <v>0</v>
      </c>
      <c r="AW84" s="320">
        <v>0</v>
      </c>
      <c r="AX84" s="320">
        <v>0</v>
      </c>
      <c r="AY84" s="320">
        <v>267403</v>
      </c>
      <c r="AZ84" s="320">
        <v>0</v>
      </c>
      <c r="BA84" s="320">
        <v>0</v>
      </c>
      <c r="BB84" s="320">
        <v>11580</v>
      </c>
      <c r="BC84" s="320">
        <v>0</v>
      </c>
      <c r="BD84" s="320">
        <v>0</v>
      </c>
      <c r="BE84" s="320">
        <v>0</v>
      </c>
      <c r="BF84" s="320">
        <v>0</v>
      </c>
      <c r="BG84" s="320">
        <v>0</v>
      </c>
      <c r="BH84" s="320">
        <v>0</v>
      </c>
      <c r="BI84" s="320">
        <v>0</v>
      </c>
      <c r="BJ84" s="320">
        <v>24817</v>
      </c>
      <c r="BK84" s="320">
        <v>0</v>
      </c>
      <c r="BL84" s="320">
        <v>0</v>
      </c>
      <c r="BM84" s="320">
        <v>0</v>
      </c>
      <c r="BN84" s="320">
        <v>5431</v>
      </c>
      <c r="BO84" s="320">
        <v>0</v>
      </c>
      <c r="BP84" s="320">
        <v>0</v>
      </c>
      <c r="BQ84" s="320">
        <v>0</v>
      </c>
      <c r="BR84" s="320">
        <v>0</v>
      </c>
      <c r="BS84" s="320">
        <v>0</v>
      </c>
      <c r="BT84" s="320">
        <v>0</v>
      </c>
      <c r="BU84" s="320">
        <v>0</v>
      </c>
      <c r="BV84" s="320">
        <v>4859</v>
      </c>
      <c r="BW84" s="320">
        <v>0</v>
      </c>
      <c r="BX84" s="320">
        <v>0</v>
      </c>
      <c r="BY84" s="320">
        <v>0</v>
      </c>
      <c r="BZ84" s="320">
        <v>0</v>
      </c>
      <c r="CA84" s="320">
        <v>0</v>
      </c>
      <c r="CB84" s="320">
        <v>0</v>
      </c>
      <c r="CC84" s="320">
        <v>0</v>
      </c>
      <c r="CD84" s="330">
        <f>488447-SUM(B84:CC84)</f>
        <v>98946</v>
      </c>
      <c r="CE84" s="28">
        <f t="shared" si="16"/>
        <v>488447</v>
      </c>
    </row>
    <row r="85" spans="1:84">
      <c r="A85" s="35" t="s">
        <v>285</v>
      </c>
      <c r="B85" s="28"/>
      <c r="C85" s="28">
        <f t="shared" ref="C85:AH85" si="17">SUM(C61:C69)-C84</f>
        <v>0</v>
      </c>
      <c r="D85" s="28">
        <f t="shared" si="17"/>
        <v>0</v>
      </c>
      <c r="E85" s="28">
        <f t="shared" si="17"/>
        <v>997684</v>
      </c>
      <c r="F85" s="28">
        <f t="shared" si="17"/>
        <v>0</v>
      </c>
      <c r="G85" s="28">
        <f t="shared" si="17"/>
        <v>0</v>
      </c>
      <c r="H85" s="28">
        <f t="shared" si="17"/>
        <v>0</v>
      </c>
      <c r="I85" s="28">
        <f t="shared" si="17"/>
        <v>0</v>
      </c>
      <c r="J85" s="28">
        <f t="shared" si="17"/>
        <v>0</v>
      </c>
      <c r="K85" s="28">
        <f t="shared" si="17"/>
        <v>184863</v>
      </c>
      <c r="L85" s="28">
        <f t="shared" si="17"/>
        <v>5029962</v>
      </c>
      <c r="M85" s="28">
        <f t="shared" si="17"/>
        <v>0</v>
      </c>
      <c r="N85" s="28">
        <f t="shared" si="17"/>
        <v>2788678</v>
      </c>
      <c r="O85" s="28">
        <f t="shared" si="17"/>
        <v>0</v>
      </c>
      <c r="P85" s="28">
        <f t="shared" si="17"/>
        <v>0</v>
      </c>
      <c r="Q85" s="28">
        <f t="shared" si="17"/>
        <v>0</v>
      </c>
      <c r="R85" s="28">
        <f t="shared" si="17"/>
        <v>0</v>
      </c>
      <c r="S85" s="28">
        <f t="shared" si="17"/>
        <v>243447</v>
      </c>
      <c r="T85" s="28">
        <f t="shared" si="17"/>
        <v>0</v>
      </c>
      <c r="U85" s="28">
        <f t="shared" si="17"/>
        <v>1392211</v>
      </c>
      <c r="V85" s="28">
        <f t="shared" si="17"/>
        <v>0</v>
      </c>
      <c r="W85" s="28">
        <f t="shared" si="17"/>
        <v>277436.28000000003</v>
      </c>
      <c r="X85" s="28">
        <f t="shared" si="17"/>
        <v>273426.42</v>
      </c>
      <c r="Y85" s="28">
        <f t="shared" si="17"/>
        <v>514989.3</v>
      </c>
      <c r="Z85" s="28">
        <f t="shared" si="17"/>
        <v>0</v>
      </c>
      <c r="AA85" s="28">
        <f t="shared" si="17"/>
        <v>0</v>
      </c>
      <c r="AB85" s="28">
        <f t="shared" si="17"/>
        <v>905183</v>
      </c>
      <c r="AC85" s="28">
        <f t="shared" si="17"/>
        <v>306778</v>
      </c>
      <c r="AD85" s="28">
        <f t="shared" si="17"/>
        <v>0</v>
      </c>
      <c r="AE85" s="28">
        <f t="shared" si="17"/>
        <v>2057455</v>
      </c>
      <c r="AF85" s="28">
        <f t="shared" si="17"/>
        <v>0</v>
      </c>
      <c r="AG85" s="28">
        <f t="shared" si="17"/>
        <v>1793377</v>
      </c>
      <c r="AH85" s="28">
        <f t="shared" si="17"/>
        <v>0</v>
      </c>
      <c r="AI85" s="28">
        <f t="shared" ref="AI85:BN85" si="18">SUM(AI61:AI69)-AI84</f>
        <v>0</v>
      </c>
      <c r="AJ85" s="28">
        <f t="shared" si="18"/>
        <v>4747477</v>
      </c>
      <c r="AK85" s="28">
        <f t="shared" si="18"/>
        <v>524467</v>
      </c>
      <c r="AL85" s="28">
        <f t="shared" si="18"/>
        <v>120585</v>
      </c>
      <c r="AM85" s="28">
        <f t="shared" si="18"/>
        <v>0</v>
      </c>
      <c r="AN85" s="28">
        <f t="shared" si="18"/>
        <v>0</v>
      </c>
      <c r="AO85" s="28">
        <f t="shared" si="18"/>
        <v>93528</v>
      </c>
      <c r="AP85" s="28">
        <f t="shared" si="18"/>
        <v>0</v>
      </c>
      <c r="AQ85" s="28">
        <f t="shared" si="18"/>
        <v>0</v>
      </c>
      <c r="AR85" s="28">
        <f t="shared" si="18"/>
        <v>0</v>
      </c>
      <c r="AS85" s="28">
        <f t="shared" si="18"/>
        <v>0</v>
      </c>
      <c r="AT85" s="28">
        <f t="shared" si="18"/>
        <v>0</v>
      </c>
      <c r="AU85" s="28">
        <f t="shared" si="18"/>
        <v>0</v>
      </c>
      <c r="AV85" s="28">
        <f t="shared" si="18"/>
        <v>1104061</v>
      </c>
      <c r="AW85" s="28">
        <f t="shared" si="18"/>
        <v>0</v>
      </c>
      <c r="AX85" s="28">
        <f t="shared" si="18"/>
        <v>0</v>
      </c>
      <c r="AY85" s="28">
        <f t="shared" si="18"/>
        <v>1240083</v>
      </c>
      <c r="AZ85" s="28">
        <f t="shared" si="18"/>
        <v>0</v>
      </c>
      <c r="BA85" s="28">
        <f t="shared" si="18"/>
        <v>124799</v>
      </c>
      <c r="BB85" s="28">
        <f t="shared" si="18"/>
        <v>40892</v>
      </c>
      <c r="BC85" s="28">
        <f t="shared" si="18"/>
        <v>0</v>
      </c>
      <c r="BD85" s="28">
        <f t="shared" si="18"/>
        <v>103514</v>
      </c>
      <c r="BE85" s="28">
        <f t="shared" si="18"/>
        <v>1260567</v>
      </c>
      <c r="BF85" s="28">
        <f t="shared" si="18"/>
        <v>593224</v>
      </c>
      <c r="BG85" s="28">
        <f t="shared" si="18"/>
        <v>0</v>
      </c>
      <c r="BH85" s="28">
        <f t="shared" si="18"/>
        <v>2987763</v>
      </c>
      <c r="BI85" s="28">
        <f t="shared" si="18"/>
        <v>0</v>
      </c>
      <c r="BJ85" s="28">
        <f t="shared" si="18"/>
        <v>630824</v>
      </c>
      <c r="BK85" s="28">
        <f t="shared" si="18"/>
        <v>1461438</v>
      </c>
      <c r="BL85" s="28">
        <f t="shared" si="18"/>
        <v>237270</v>
      </c>
      <c r="BM85" s="28">
        <f t="shared" si="18"/>
        <v>0</v>
      </c>
      <c r="BN85" s="28">
        <f t="shared" si="18"/>
        <v>2451948</v>
      </c>
      <c r="BO85" s="28">
        <f t="shared" ref="BO85:CD85" si="19">SUM(BO61:BO69)-BO84</f>
        <v>0</v>
      </c>
      <c r="BP85" s="28">
        <f t="shared" si="19"/>
        <v>151963</v>
      </c>
      <c r="BQ85" s="28">
        <f t="shared" si="19"/>
        <v>0</v>
      </c>
      <c r="BR85" s="28">
        <f t="shared" si="19"/>
        <v>0</v>
      </c>
      <c r="BS85" s="28">
        <f t="shared" si="19"/>
        <v>0</v>
      </c>
      <c r="BT85" s="28">
        <f t="shared" si="19"/>
        <v>0</v>
      </c>
      <c r="BU85" s="28">
        <f t="shared" si="19"/>
        <v>0</v>
      </c>
      <c r="BV85" s="28">
        <f t="shared" si="19"/>
        <v>198866</v>
      </c>
      <c r="BW85" s="28">
        <f t="shared" si="19"/>
        <v>0</v>
      </c>
      <c r="BX85" s="28">
        <f t="shared" si="19"/>
        <v>0</v>
      </c>
      <c r="BY85" s="28">
        <f t="shared" si="19"/>
        <v>253056</v>
      </c>
      <c r="BZ85" s="28">
        <f t="shared" si="19"/>
        <v>0</v>
      </c>
      <c r="CA85" s="28">
        <f t="shared" si="19"/>
        <v>0</v>
      </c>
      <c r="CB85" s="28">
        <f t="shared" si="19"/>
        <v>0</v>
      </c>
      <c r="CC85" s="28">
        <f t="shared" si="19"/>
        <v>0</v>
      </c>
      <c r="CD85" s="28">
        <f t="shared" si="19"/>
        <v>1531034</v>
      </c>
      <c r="CE85" s="28">
        <f t="shared" si="16"/>
        <v>36622849</v>
      </c>
    </row>
    <row r="86" spans="1:84">
      <c r="A86" s="35" t="s">
        <v>286</v>
      </c>
      <c r="B86" s="28"/>
      <c r="C86" s="25" t="s">
        <v>248</v>
      </c>
      <c r="D86" s="25" t="s">
        <v>248</v>
      </c>
      <c r="E86" s="25" t="s">
        <v>248</v>
      </c>
      <c r="F86" s="25" t="s">
        <v>248</v>
      </c>
      <c r="G86" s="25" t="s">
        <v>248</v>
      </c>
      <c r="H86" s="25" t="s">
        <v>248</v>
      </c>
      <c r="I86" s="25" t="s">
        <v>248</v>
      </c>
      <c r="J86" s="25" t="s">
        <v>248</v>
      </c>
      <c r="K86" s="32" t="s">
        <v>248</v>
      </c>
      <c r="L86" s="25" t="s">
        <v>248</v>
      </c>
      <c r="M86" s="25" t="s">
        <v>248</v>
      </c>
      <c r="N86" s="25" t="s">
        <v>248</v>
      </c>
      <c r="O86" s="25" t="s">
        <v>248</v>
      </c>
      <c r="P86" s="25" t="s">
        <v>248</v>
      </c>
      <c r="Q86" s="25" t="s">
        <v>248</v>
      </c>
      <c r="R86" s="25" t="s">
        <v>248</v>
      </c>
      <c r="S86" s="25" t="s">
        <v>248</v>
      </c>
      <c r="T86" s="25" t="s">
        <v>248</v>
      </c>
      <c r="U86" s="25" t="s">
        <v>248</v>
      </c>
      <c r="V86" s="25" t="s">
        <v>248</v>
      </c>
      <c r="W86" s="25" t="s">
        <v>248</v>
      </c>
      <c r="X86" s="25" t="s">
        <v>248</v>
      </c>
      <c r="Y86" s="25" t="s">
        <v>248</v>
      </c>
      <c r="Z86" s="25" t="s">
        <v>248</v>
      </c>
      <c r="AA86" s="25" t="s">
        <v>248</v>
      </c>
      <c r="AB86" s="25" t="s">
        <v>248</v>
      </c>
      <c r="AC86" s="25" t="s">
        <v>248</v>
      </c>
      <c r="AD86" s="25" t="s">
        <v>248</v>
      </c>
      <c r="AE86" s="25" t="s">
        <v>248</v>
      </c>
      <c r="AF86" s="25" t="s">
        <v>248</v>
      </c>
      <c r="AG86" s="25" t="s">
        <v>248</v>
      </c>
      <c r="AH86" s="25" t="s">
        <v>248</v>
      </c>
      <c r="AI86" s="25" t="s">
        <v>248</v>
      </c>
      <c r="AJ86" s="25" t="s">
        <v>248</v>
      </c>
      <c r="AK86" s="25" t="s">
        <v>248</v>
      </c>
      <c r="AL86" s="25" t="s">
        <v>248</v>
      </c>
      <c r="AM86" s="25" t="s">
        <v>248</v>
      </c>
      <c r="AN86" s="25" t="s">
        <v>248</v>
      </c>
      <c r="AO86" s="25" t="s">
        <v>248</v>
      </c>
      <c r="AP86" s="25" t="s">
        <v>248</v>
      </c>
      <c r="AQ86" s="25" t="s">
        <v>248</v>
      </c>
      <c r="AR86" s="25" t="s">
        <v>248</v>
      </c>
      <c r="AS86" s="25" t="s">
        <v>248</v>
      </c>
      <c r="AT86" s="25" t="s">
        <v>248</v>
      </c>
      <c r="AU86" s="25" t="s">
        <v>248</v>
      </c>
      <c r="AV86" s="25" t="s">
        <v>248</v>
      </c>
      <c r="AW86" s="25" t="s">
        <v>248</v>
      </c>
      <c r="AX86" s="25" t="s">
        <v>248</v>
      </c>
      <c r="AY86" s="25" t="s">
        <v>248</v>
      </c>
      <c r="AZ86" s="25" t="s">
        <v>248</v>
      </c>
      <c r="BA86" s="25" t="s">
        <v>248</v>
      </c>
      <c r="BB86" s="25" t="s">
        <v>248</v>
      </c>
      <c r="BC86" s="25" t="s">
        <v>248</v>
      </c>
      <c r="BD86" s="25" t="s">
        <v>248</v>
      </c>
      <c r="BE86" s="25" t="s">
        <v>248</v>
      </c>
      <c r="BF86" s="25" t="s">
        <v>248</v>
      </c>
      <c r="BG86" s="25" t="s">
        <v>248</v>
      </c>
      <c r="BH86" s="25" t="s">
        <v>248</v>
      </c>
      <c r="BI86" s="25" t="s">
        <v>248</v>
      </c>
      <c r="BJ86" s="25" t="s">
        <v>248</v>
      </c>
      <c r="BK86" s="25" t="s">
        <v>248</v>
      </c>
      <c r="BL86" s="25" t="s">
        <v>248</v>
      </c>
      <c r="BM86" s="25" t="s">
        <v>248</v>
      </c>
      <c r="BN86" s="25" t="s">
        <v>248</v>
      </c>
      <c r="BO86" s="25" t="s">
        <v>248</v>
      </c>
      <c r="BP86" s="25" t="s">
        <v>248</v>
      </c>
      <c r="BQ86" s="25" t="s">
        <v>248</v>
      </c>
      <c r="BR86" s="25" t="s">
        <v>248</v>
      </c>
      <c r="BS86" s="25" t="s">
        <v>248</v>
      </c>
      <c r="BT86" s="25" t="s">
        <v>248</v>
      </c>
      <c r="BU86" s="25" t="s">
        <v>248</v>
      </c>
      <c r="BV86" s="25" t="s">
        <v>248</v>
      </c>
      <c r="BW86" s="25" t="s">
        <v>248</v>
      </c>
      <c r="BX86" s="25" t="s">
        <v>248</v>
      </c>
      <c r="BY86" s="25" t="s">
        <v>248</v>
      </c>
      <c r="BZ86" s="25" t="s">
        <v>248</v>
      </c>
      <c r="CA86" s="25" t="s">
        <v>248</v>
      </c>
      <c r="CB86" s="25" t="s">
        <v>248</v>
      </c>
      <c r="CC86" s="25" t="s">
        <v>248</v>
      </c>
      <c r="CD86" s="25" t="s">
        <v>248</v>
      </c>
      <c r="CE86" s="330">
        <v>-1405482</v>
      </c>
    </row>
    <row r="87" spans="1:84">
      <c r="A87" s="22" t="s">
        <v>287</v>
      </c>
      <c r="B87" s="16"/>
      <c r="C87" s="320">
        <v>0</v>
      </c>
      <c r="D87" s="320">
        <v>0</v>
      </c>
      <c r="E87" s="320">
        <v>375130</v>
      </c>
      <c r="F87" s="320">
        <v>0</v>
      </c>
      <c r="G87" s="320">
        <v>0</v>
      </c>
      <c r="H87" s="320">
        <v>0</v>
      </c>
      <c r="I87" s="320">
        <v>0</v>
      </c>
      <c r="J87" s="320">
        <v>0</v>
      </c>
      <c r="K87" s="320">
        <v>625217</v>
      </c>
      <c r="L87" s="320">
        <v>1891283</v>
      </c>
      <c r="M87" s="320">
        <v>0</v>
      </c>
      <c r="N87" s="320">
        <v>721261</v>
      </c>
      <c r="O87" s="320">
        <v>0</v>
      </c>
      <c r="P87" s="320">
        <v>0</v>
      </c>
      <c r="Q87" s="320">
        <v>0</v>
      </c>
      <c r="R87" s="320">
        <v>0</v>
      </c>
      <c r="S87" s="320">
        <v>304630</v>
      </c>
      <c r="T87" s="320">
        <v>0</v>
      </c>
      <c r="U87" s="320">
        <v>989731</v>
      </c>
      <c r="V87" s="320">
        <v>0</v>
      </c>
      <c r="W87" s="320">
        <v>38981</v>
      </c>
      <c r="X87" s="320">
        <v>147296</v>
      </c>
      <c r="Y87" s="320">
        <v>289735</v>
      </c>
      <c r="Z87" s="320">
        <v>0</v>
      </c>
      <c r="AA87" s="320">
        <v>0</v>
      </c>
      <c r="AB87" s="320">
        <v>1116063</v>
      </c>
      <c r="AC87" s="320">
        <v>569980</v>
      </c>
      <c r="AD87" s="320">
        <v>0</v>
      </c>
      <c r="AE87" s="320">
        <v>469556</v>
      </c>
      <c r="AF87" s="320">
        <v>0</v>
      </c>
      <c r="AG87" s="320">
        <v>262918</v>
      </c>
      <c r="AH87" s="320">
        <v>0</v>
      </c>
      <c r="AI87" s="320">
        <v>0</v>
      </c>
      <c r="AJ87" s="320">
        <v>258227</v>
      </c>
      <c r="AK87" s="320">
        <v>439460</v>
      </c>
      <c r="AL87" s="320">
        <v>29379</v>
      </c>
      <c r="AM87" s="320">
        <v>0</v>
      </c>
      <c r="AN87" s="320">
        <v>0</v>
      </c>
      <c r="AO87" s="320">
        <v>17215</v>
      </c>
      <c r="AP87" s="320">
        <v>0</v>
      </c>
      <c r="AQ87" s="320">
        <v>0</v>
      </c>
      <c r="AR87" s="320">
        <v>0</v>
      </c>
      <c r="AS87" s="320">
        <v>0</v>
      </c>
      <c r="AT87" s="320">
        <v>0</v>
      </c>
      <c r="AU87" s="320">
        <v>0</v>
      </c>
      <c r="AV87" s="320">
        <v>598329</v>
      </c>
      <c r="AW87" s="25" t="s">
        <v>248</v>
      </c>
      <c r="AX87" s="25" t="s">
        <v>248</v>
      </c>
      <c r="AY87" s="25" t="s">
        <v>248</v>
      </c>
      <c r="AZ87" s="25" t="s">
        <v>248</v>
      </c>
      <c r="BA87" s="25" t="s">
        <v>248</v>
      </c>
      <c r="BB87" s="25" t="s">
        <v>248</v>
      </c>
      <c r="BC87" s="25" t="s">
        <v>248</v>
      </c>
      <c r="BD87" s="25" t="s">
        <v>248</v>
      </c>
      <c r="BE87" s="25" t="s">
        <v>248</v>
      </c>
      <c r="BF87" s="25" t="s">
        <v>248</v>
      </c>
      <c r="BG87" s="25" t="s">
        <v>248</v>
      </c>
      <c r="BH87" s="25" t="s">
        <v>248</v>
      </c>
      <c r="BI87" s="25" t="s">
        <v>248</v>
      </c>
      <c r="BJ87" s="25" t="s">
        <v>248</v>
      </c>
      <c r="BK87" s="25" t="s">
        <v>248</v>
      </c>
      <c r="BL87" s="25" t="s">
        <v>248</v>
      </c>
      <c r="BM87" s="25" t="s">
        <v>248</v>
      </c>
      <c r="BN87" s="25" t="s">
        <v>248</v>
      </c>
      <c r="BO87" s="25" t="s">
        <v>248</v>
      </c>
      <c r="BP87" s="25" t="s">
        <v>248</v>
      </c>
      <c r="BQ87" s="25" t="s">
        <v>248</v>
      </c>
      <c r="BR87" s="25" t="s">
        <v>248</v>
      </c>
      <c r="BS87" s="25" t="s">
        <v>248</v>
      </c>
      <c r="BT87" s="25" t="s">
        <v>248</v>
      </c>
      <c r="BU87" s="25" t="s">
        <v>248</v>
      </c>
      <c r="BV87" s="25" t="s">
        <v>248</v>
      </c>
      <c r="BW87" s="25" t="s">
        <v>248</v>
      </c>
      <c r="BX87" s="25" t="s">
        <v>248</v>
      </c>
      <c r="BY87" s="25" t="s">
        <v>248</v>
      </c>
      <c r="BZ87" s="25" t="s">
        <v>248</v>
      </c>
      <c r="CA87" s="25" t="s">
        <v>248</v>
      </c>
      <c r="CB87" s="25" t="s">
        <v>248</v>
      </c>
      <c r="CC87" s="25" t="s">
        <v>248</v>
      </c>
      <c r="CD87" s="25" t="s">
        <v>248</v>
      </c>
      <c r="CE87" s="28">
        <f t="shared" ref="CE87:CE94" si="20">SUM(C87:CD87)</f>
        <v>9144391</v>
      </c>
    </row>
    <row r="88" spans="1:84">
      <c r="A88" s="22" t="s">
        <v>288</v>
      </c>
      <c r="B88" s="16"/>
      <c r="C88" s="320">
        <v>0</v>
      </c>
      <c r="D88" s="320">
        <v>0</v>
      </c>
      <c r="E88" s="320">
        <v>-801</v>
      </c>
      <c r="F88" s="320">
        <v>0</v>
      </c>
      <c r="G88" s="320">
        <v>0</v>
      </c>
      <c r="H88" s="320">
        <v>0</v>
      </c>
      <c r="I88" s="320">
        <v>0</v>
      </c>
      <c r="J88" s="320">
        <v>0</v>
      </c>
      <c r="K88" s="320">
        <v>-1335</v>
      </c>
      <c r="L88" s="320">
        <v>-4037</v>
      </c>
      <c r="M88" s="320">
        <v>0</v>
      </c>
      <c r="N88" s="320">
        <v>2312</v>
      </c>
      <c r="O88" s="320">
        <v>0</v>
      </c>
      <c r="P88" s="320">
        <v>0</v>
      </c>
      <c r="Q88" s="320">
        <v>0</v>
      </c>
      <c r="R88" s="320">
        <v>0</v>
      </c>
      <c r="S88" s="320">
        <v>274622</v>
      </c>
      <c r="T88" s="320">
        <v>0</v>
      </c>
      <c r="U88" s="320">
        <v>3878245</v>
      </c>
      <c r="V88" s="320">
        <v>0</v>
      </c>
      <c r="W88" s="320">
        <v>494723</v>
      </c>
      <c r="X88" s="320">
        <v>1869338</v>
      </c>
      <c r="Y88" s="320">
        <v>3677048</v>
      </c>
      <c r="Z88" s="320">
        <v>0</v>
      </c>
      <c r="AA88" s="320">
        <v>0</v>
      </c>
      <c r="AB88" s="320">
        <v>1956290</v>
      </c>
      <c r="AC88" s="320">
        <v>261048</v>
      </c>
      <c r="AD88" s="320">
        <v>0</v>
      </c>
      <c r="AE88" s="320">
        <v>5944434</v>
      </c>
      <c r="AF88" s="320">
        <v>0</v>
      </c>
      <c r="AG88" s="320">
        <v>5688837</v>
      </c>
      <c r="AH88" s="320">
        <v>0</v>
      </c>
      <c r="AI88" s="320">
        <v>0</v>
      </c>
      <c r="AJ88" s="320">
        <v>5453150</v>
      </c>
      <c r="AK88" s="320">
        <v>1507397</v>
      </c>
      <c r="AL88" s="320">
        <v>292770</v>
      </c>
      <c r="AM88" s="320">
        <v>0</v>
      </c>
      <c r="AN88" s="320">
        <v>0</v>
      </c>
      <c r="AO88" s="320">
        <v>50752</v>
      </c>
      <c r="AP88" s="320">
        <v>0</v>
      </c>
      <c r="AQ88" s="320">
        <v>0</v>
      </c>
      <c r="AR88" s="320">
        <v>0</v>
      </c>
      <c r="AS88" s="320">
        <v>0</v>
      </c>
      <c r="AT88" s="320">
        <v>0</v>
      </c>
      <c r="AU88" s="320">
        <v>0</v>
      </c>
      <c r="AV88" s="320">
        <v>2973188</v>
      </c>
      <c r="AW88" s="25" t="s">
        <v>248</v>
      </c>
      <c r="AX88" s="25" t="s">
        <v>248</v>
      </c>
      <c r="AY88" s="25" t="s">
        <v>248</v>
      </c>
      <c r="AZ88" s="25" t="s">
        <v>248</v>
      </c>
      <c r="BA88" s="25" t="s">
        <v>248</v>
      </c>
      <c r="BB88" s="25" t="s">
        <v>248</v>
      </c>
      <c r="BC88" s="25" t="s">
        <v>248</v>
      </c>
      <c r="BD88" s="25" t="s">
        <v>248</v>
      </c>
      <c r="BE88" s="25" t="s">
        <v>248</v>
      </c>
      <c r="BF88" s="25" t="s">
        <v>248</v>
      </c>
      <c r="BG88" s="25" t="s">
        <v>248</v>
      </c>
      <c r="BH88" s="25" t="s">
        <v>248</v>
      </c>
      <c r="BI88" s="25" t="s">
        <v>248</v>
      </c>
      <c r="BJ88" s="25" t="s">
        <v>248</v>
      </c>
      <c r="BK88" s="25" t="s">
        <v>248</v>
      </c>
      <c r="BL88" s="25" t="s">
        <v>248</v>
      </c>
      <c r="BM88" s="25" t="s">
        <v>248</v>
      </c>
      <c r="BN88" s="25" t="s">
        <v>248</v>
      </c>
      <c r="BO88" s="25" t="s">
        <v>248</v>
      </c>
      <c r="BP88" s="25" t="s">
        <v>248</v>
      </c>
      <c r="BQ88" s="25" t="s">
        <v>248</v>
      </c>
      <c r="BR88" s="25" t="s">
        <v>248</v>
      </c>
      <c r="BS88" s="25" t="s">
        <v>248</v>
      </c>
      <c r="BT88" s="25" t="s">
        <v>248</v>
      </c>
      <c r="BU88" s="25" t="s">
        <v>248</v>
      </c>
      <c r="BV88" s="25" t="s">
        <v>248</v>
      </c>
      <c r="BW88" s="25" t="s">
        <v>248</v>
      </c>
      <c r="BX88" s="25" t="s">
        <v>248</v>
      </c>
      <c r="BY88" s="25" t="s">
        <v>248</v>
      </c>
      <c r="BZ88" s="25" t="s">
        <v>248</v>
      </c>
      <c r="CA88" s="25" t="s">
        <v>248</v>
      </c>
      <c r="CB88" s="25" t="s">
        <v>248</v>
      </c>
      <c r="CC88" s="25" t="s">
        <v>248</v>
      </c>
      <c r="CD88" s="25" t="s">
        <v>248</v>
      </c>
      <c r="CE88" s="28">
        <f t="shared" si="20"/>
        <v>34317981</v>
      </c>
    </row>
    <row r="89" spans="1:84">
      <c r="A89" s="22" t="s">
        <v>289</v>
      </c>
      <c r="B89" s="16"/>
      <c r="C89" s="28">
        <f t="shared" ref="C89:AV89" si="21">C87+C88</f>
        <v>0</v>
      </c>
      <c r="D89" s="28">
        <f t="shared" si="21"/>
        <v>0</v>
      </c>
      <c r="E89" s="28">
        <f t="shared" si="21"/>
        <v>374329</v>
      </c>
      <c r="F89" s="28">
        <f t="shared" si="21"/>
        <v>0</v>
      </c>
      <c r="G89" s="28">
        <f t="shared" si="21"/>
        <v>0</v>
      </c>
      <c r="H89" s="28">
        <f t="shared" si="21"/>
        <v>0</v>
      </c>
      <c r="I89" s="28">
        <f t="shared" si="21"/>
        <v>0</v>
      </c>
      <c r="J89" s="28">
        <f t="shared" si="21"/>
        <v>0</v>
      </c>
      <c r="K89" s="28">
        <f t="shared" si="21"/>
        <v>623882</v>
      </c>
      <c r="L89" s="28">
        <f t="shared" si="21"/>
        <v>1887246</v>
      </c>
      <c r="M89" s="28">
        <f t="shared" si="21"/>
        <v>0</v>
      </c>
      <c r="N89" s="28">
        <f t="shared" si="21"/>
        <v>723573</v>
      </c>
      <c r="O89" s="28">
        <f t="shared" si="21"/>
        <v>0</v>
      </c>
      <c r="P89" s="28">
        <f t="shared" si="21"/>
        <v>0</v>
      </c>
      <c r="Q89" s="28">
        <f t="shared" si="21"/>
        <v>0</v>
      </c>
      <c r="R89" s="28">
        <f t="shared" si="21"/>
        <v>0</v>
      </c>
      <c r="S89" s="28">
        <f t="shared" si="21"/>
        <v>579252</v>
      </c>
      <c r="T89" s="28">
        <f t="shared" si="21"/>
        <v>0</v>
      </c>
      <c r="U89" s="28">
        <f t="shared" si="21"/>
        <v>4867976</v>
      </c>
      <c r="V89" s="28">
        <f t="shared" si="21"/>
        <v>0</v>
      </c>
      <c r="W89" s="28">
        <f t="shared" si="21"/>
        <v>533704</v>
      </c>
      <c r="X89" s="28">
        <f t="shared" si="21"/>
        <v>2016634</v>
      </c>
      <c r="Y89" s="28">
        <f t="shared" si="21"/>
        <v>3966783</v>
      </c>
      <c r="Z89" s="28">
        <f t="shared" si="21"/>
        <v>0</v>
      </c>
      <c r="AA89" s="28">
        <f t="shared" si="21"/>
        <v>0</v>
      </c>
      <c r="AB89" s="28">
        <f t="shared" si="21"/>
        <v>3072353</v>
      </c>
      <c r="AC89" s="28">
        <f t="shared" si="21"/>
        <v>831028</v>
      </c>
      <c r="AD89" s="28">
        <f t="shared" si="21"/>
        <v>0</v>
      </c>
      <c r="AE89" s="28">
        <f t="shared" si="21"/>
        <v>6413990</v>
      </c>
      <c r="AF89" s="28">
        <f t="shared" si="21"/>
        <v>0</v>
      </c>
      <c r="AG89" s="28">
        <f t="shared" si="21"/>
        <v>5951755</v>
      </c>
      <c r="AH89" s="28">
        <f t="shared" si="21"/>
        <v>0</v>
      </c>
      <c r="AI89" s="28">
        <f t="shared" si="21"/>
        <v>0</v>
      </c>
      <c r="AJ89" s="28">
        <f t="shared" si="21"/>
        <v>5711377</v>
      </c>
      <c r="AK89" s="28">
        <f t="shared" si="21"/>
        <v>1946857</v>
      </c>
      <c r="AL89" s="28">
        <f t="shared" si="21"/>
        <v>322149</v>
      </c>
      <c r="AM89" s="28">
        <f t="shared" si="21"/>
        <v>0</v>
      </c>
      <c r="AN89" s="28">
        <f t="shared" si="21"/>
        <v>0</v>
      </c>
      <c r="AO89" s="28">
        <f t="shared" si="21"/>
        <v>67967</v>
      </c>
      <c r="AP89" s="28">
        <f t="shared" si="21"/>
        <v>0</v>
      </c>
      <c r="AQ89" s="28">
        <f t="shared" si="21"/>
        <v>0</v>
      </c>
      <c r="AR89" s="28">
        <f t="shared" si="21"/>
        <v>0</v>
      </c>
      <c r="AS89" s="28">
        <f t="shared" si="21"/>
        <v>0</v>
      </c>
      <c r="AT89" s="28">
        <f t="shared" si="21"/>
        <v>0</v>
      </c>
      <c r="AU89" s="28">
        <f t="shared" si="21"/>
        <v>0</v>
      </c>
      <c r="AV89" s="28">
        <f t="shared" si="21"/>
        <v>3571517</v>
      </c>
      <c r="AW89" s="25" t="s">
        <v>248</v>
      </c>
      <c r="AX89" s="25" t="s">
        <v>248</v>
      </c>
      <c r="AY89" s="25" t="s">
        <v>248</v>
      </c>
      <c r="AZ89" s="25" t="s">
        <v>248</v>
      </c>
      <c r="BA89" s="25" t="s">
        <v>248</v>
      </c>
      <c r="BB89" s="25" t="s">
        <v>248</v>
      </c>
      <c r="BC89" s="25" t="s">
        <v>248</v>
      </c>
      <c r="BD89" s="25" t="s">
        <v>248</v>
      </c>
      <c r="BE89" s="25" t="s">
        <v>248</v>
      </c>
      <c r="BF89" s="25" t="s">
        <v>248</v>
      </c>
      <c r="BG89" s="25" t="s">
        <v>248</v>
      </c>
      <c r="BH89" s="25" t="s">
        <v>248</v>
      </c>
      <c r="BI89" s="25" t="s">
        <v>248</v>
      </c>
      <c r="BJ89" s="25" t="s">
        <v>248</v>
      </c>
      <c r="BK89" s="25" t="s">
        <v>248</v>
      </c>
      <c r="BL89" s="25" t="s">
        <v>248</v>
      </c>
      <c r="BM89" s="25" t="s">
        <v>248</v>
      </c>
      <c r="BN89" s="25" t="s">
        <v>248</v>
      </c>
      <c r="BO89" s="25" t="s">
        <v>248</v>
      </c>
      <c r="BP89" s="25" t="s">
        <v>248</v>
      </c>
      <c r="BQ89" s="25" t="s">
        <v>248</v>
      </c>
      <c r="BR89" s="25" t="s">
        <v>248</v>
      </c>
      <c r="BS89" s="25" t="s">
        <v>248</v>
      </c>
      <c r="BT89" s="25" t="s">
        <v>248</v>
      </c>
      <c r="BU89" s="25" t="s">
        <v>248</v>
      </c>
      <c r="BV89" s="25" t="s">
        <v>248</v>
      </c>
      <c r="BW89" s="25" t="s">
        <v>248</v>
      </c>
      <c r="BX89" s="25" t="s">
        <v>248</v>
      </c>
      <c r="BY89" s="25" t="s">
        <v>248</v>
      </c>
      <c r="BZ89" s="25" t="s">
        <v>248</v>
      </c>
      <c r="CA89" s="25" t="s">
        <v>248</v>
      </c>
      <c r="CB89" s="25" t="s">
        <v>248</v>
      </c>
      <c r="CC89" s="25" t="s">
        <v>248</v>
      </c>
      <c r="CD89" s="25" t="s">
        <v>248</v>
      </c>
      <c r="CE89" s="28">
        <f t="shared" si="20"/>
        <v>43462372</v>
      </c>
    </row>
    <row r="90" spans="1:84">
      <c r="A90" s="35" t="s">
        <v>290</v>
      </c>
      <c r="B90" s="28"/>
      <c r="C90" s="320">
        <v>0</v>
      </c>
      <c r="D90" s="320">
        <v>0</v>
      </c>
      <c r="E90" s="322">
        <v>1263</v>
      </c>
      <c r="F90" s="320">
        <v>0</v>
      </c>
      <c r="G90" s="320">
        <v>0</v>
      </c>
      <c r="H90" s="320">
        <v>0</v>
      </c>
      <c r="I90" s="320">
        <v>0</v>
      </c>
      <c r="J90" s="320">
        <v>0</v>
      </c>
      <c r="K90" s="320">
        <v>270</v>
      </c>
      <c r="L90" s="322">
        <v>6366</v>
      </c>
      <c r="M90" s="320">
        <v>0</v>
      </c>
      <c r="N90" s="320">
        <v>4182</v>
      </c>
      <c r="O90" s="320">
        <v>0</v>
      </c>
      <c r="P90" s="320">
        <v>0</v>
      </c>
      <c r="Q90" s="320">
        <v>0</v>
      </c>
      <c r="R90" s="320">
        <v>0</v>
      </c>
      <c r="S90" s="320">
        <v>0</v>
      </c>
      <c r="T90" s="320">
        <v>0</v>
      </c>
      <c r="U90" s="320">
        <v>994</v>
      </c>
      <c r="V90" s="320">
        <v>0</v>
      </c>
      <c r="W90" s="320">
        <v>123</v>
      </c>
      <c r="X90" s="320">
        <v>466</v>
      </c>
      <c r="Y90" s="320">
        <v>916</v>
      </c>
      <c r="Z90" s="320">
        <v>0</v>
      </c>
      <c r="AA90" s="320">
        <v>0</v>
      </c>
      <c r="AB90" s="320">
        <v>385</v>
      </c>
      <c r="AC90" s="320">
        <v>429</v>
      </c>
      <c r="AD90" s="320">
        <v>0</v>
      </c>
      <c r="AE90" s="320">
        <v>4796</v>
      </c>
      <c r="AF90" s="320">
        <v>0</v>
      </c>
      <c r="AG90" s="320">
        <v>1588</v>
      </c>
      <c r="AH90" s="320">
        <v>0</v>
      </c>
      <c r="AI90" s="320">
        <v>0</v>
      </c>
      <c r="AJ90" s="320">
        <v>5188</v>
      </c>
      <c r="AK90" s="320">
        <v>181</v>
      </c>
      <c r="AL90" s="320">
        <v>127</v>
      </c>
      <c r="AM90" s="320">
        <v>0</v>
      </c>
      <c r="AN90" s="320">
        <v>0</v>
      </c>
      <c r="AO90" s="320">
        <v>118</v>
      </c>
      <c r="AP90" s="320">
        <v>0</v>
      </c>
      <c r="AQ90" s="320">
        <v>0</v>
      </c>
      <c r="AR90" s="320">
        <v>0</v>
      </c>
      <c r="AS90" s="320">
        <v>0</v>
      </c>
      <c r="AT90" s="320">
        <v>0</v>
      </c>
      <c r="AU90" s="320">
        <v>0</v>
      </c>
      <c r="AV90" s="320">
        <v>1091</v>
      </c>
      <c r="AW90" s="320">
        <v>0</v>
      </c>
      <c r="AX90" s="320">
        <v>0</v>
      </c>
      <c r="AY90" s="320">
        <v>2067</v>
      </c>
      <c r="AZ90" s="320">
        <v>0</v>
      </c>
      <c r="BA90" s="320">
        <v>1170</v>
      </c>
      <c r="BB90" s="320">
        <v>353</v>
      </c>
      <c r="BC90" s="320">
        <v>0</v>
      </c>
      <c r="BD90" s="320">
        <v>0</v>
      </c>
      <c r="BE90" s="320">
        <v>19087</v>
      </c>
      <c r="BF90" s="320">
        <v>3960</v>
      </c>
      <c r="BG90" s="320">
        <v>0</v>
      </c>
      <c r="BH90" s="320">
        <v>321</v>
      </c>
      <c r="BI90" s="320">
        <v>0</v>
      </c>
      <c r="BJ90" s="320">
        <v>334</v>
      </c>
      <c r="BK90" s="320">
        <v>0</v>
      </c>
      <c r="BL90" s="320">
        <v>0</v>
      </c>
      <c r="BM90" s="320">
        <v>0</v>
      </c>
      <c r="BN90" s="320">
        <v>4775</v>
      </c>
      <c r="BO90" s="320">
        <v>0</v>
      </c>
      <c r="BP90" s="320">
        <v>0</v>
      </c>
      <c r="BQ90" s="320">
        <v>0</v>
      </c>
      <c r="BR90" s="320">
        <v>0</v>
      </c>
      <c r="BS90" s="320">
        <v>0</v>
      </c>
      <c r="BT90" s="320">
        <v>0</v>
      </c>
      <c r="BU90" s="320">
        <v>0</v>
      </c>
      <c r="BV90" s="320">
        <v>1983</v>
      </c>
      <c r="BW90" s="320">
        <v>0</v>
      </c>
      <c r="BX90" s="320">
        <v>0</v>
      </c>
      <c r="BY90" s="320">
        <v>209</v>
      </c>
      <c r="BZ90" s="320">
        <v>0</v>
      </c>
      <c r="CA90" s="320">
        <v>0</v>
      </c>
      <c r="CB90" s="320">
        <v>0</v>
      </c>
      <c r="CC90" s="320">
        <v>0</v>
      </c>
      <c r="CD90" s="234" t="s">
        <v>248</v>
      </c>
      <c r="CE90" s="28">
        <f t="shared" si="20"/>
        <v>62742</v>
      </c>
      <c r="CF90" s="28">
        <f>BE59-CE90</f>
        <v>0</v>
      </c>
    </row>
    <row r="91" spans="1:84">
      <c r="A91" s="22" t="s">
        <v>291</v>
      </c>
      <c r="B91" s="16"/>
      <c r="C91" s="320">
        <v>0</v>
      </c>
      <c r="D91" s="320">
        <v>0</v>
      </c>
      <c r="E91" s="322">
        <v>1375</v>
      </c>
      <c r="F91" s="320">
        <v>0</v>
      </c>
      <c r="G91" s="320">
        <v>0</v>
      </c>
      <c r="H91" s="320">
        <v>0</v>
      </c>
      <c r="I91" s="320">
        <v>0</v>
      </c>
      <c r="J91" s="320">
        <v>0</v>
      </c>
      <c r="K91" s="320">
        <v>0</v>
      </c>
      <c r="L91" s="322">
        <v>6934</v>
      </c>
      <c r="M91" s="320">
        <v>0</v>
      </c>
      <c r="N91" s="320">
        <v>2352</v>
      </c>
      <c r="O91" s="320">
        <v>0</v>
      </c>
      <c r="P91" s="320">
        <v>0</v>
      </c>
      <c r="Q91" s="320">
        <v>0</v>
      </c>
      <c r="R91" s="320">
        <v>0</v>
      </c>
      <c r="S91" s="320">
        <v>0</v>
      </c>
      <c r="T91" s="320">
        <v>0</v>
      </c>
      <c r="U91" s="320">
        <v>0</v>
      </c>
      <c r="V91" s="320">
        <v>0</v>
      </c>
      <c r="W91" s="320">
        <v>0</v>
      </c>
      <c r="X91" s="320">
        <v>0</v>
      </c>
      <c r="Y91" s="320">
        <v>0</v>
      </c>
      <c r="Z91" s="320">
        <v>0</v>
      </c>
      <c r="AA91" s="320">
        <v>0</v>
      </c>
      <c r="AB91" s="320">
        <v>0</v>
      </c>
      <c r="AC91" s="320">
        <v>0</v>
      </c>
      <c r="AD91" s="320">
        <v>0</v>
      </c>
      <c r="AE91" s="320">
        <v>0</v>
      </c>
      <c r="AF91" s="320">
        <v>0</v>
      </c>
      <c r="AG91" s="320">
        <v>0</v>
      </c>
      <c r="AH91" s="320">
        <v>0</v>
      </c>
      <c r="AI91" s="320">
        <v>0</v>
      </c>
      <c r="AJ91" s="320">
        <v>0</v>
      </c>
      <c r="AK91" s="320">
        <v>0</v>
      </c>
      <c r="AL91" s="320">
        <v>0</v>
      </c>
      <c r="AM91" s="320">
        <v>0</v>
      </c>
      <c r="AN91" s="320">
        <v>0</v>
      </c>
      <c r="AO91" s="320">
        <v>128</v>
      </c>
      <c r="AP91" s="320">
        <v>0</v>
      </c>
      <c r="AQ91" s="320">
        <v>0</v>
      </c>
      <c r="AR91" s="320">
        <v>0</v>
      </c>
      <c r="AS91" s="320">
        <v>0</v>
      </c>
      <c r="AT91" s="320">
        <v>0</v>
      </c>
      <c r="AU91" s="320">
        <v>0</v>
      </c>
      <c r="AV91" s="320">
        <v>0</v>
      </c>
      <c r="AW91" s="320">
        <v>0</v>
      </c>
      <c r="AX91" s="251" t="s">
        <v>248</v>
      </c>
      <c r="AY91" s="251" t="s">
        <v>248</v>
      </c>
      <c r="AZ91" s="320">
        <v>12068</v>
      </c>
      <c r="BA91" s="320">
        <v>0</v>
      </c>
      <c r="BB91" s="320">
        <v>0</v>
      </c>
      <c r="BC91" s="320">
        <v>0</v>
      </c>
      <c r="BD91" s="25" t="s">
        <v>248</v>
      </c>
      <c r="BE91" s="25" t="s">
        <v>248</v>
      </c>
      <c r="BF91" s="320">
        <v>0</v>
      </c>
      <c r="BG91" s="25" t="s">
        <v>248</v>
      </c>
      <c r="BH91" s="320">
        <v>0</v>
      </c>
      <c r="BI91" s="320">
        <v>0</v>
      </c>
      <c r="BJ91" s="25" t="s">
        <v>248</v>
      </c>
      <c r="BK91" s="320">
        <v>0</v>
      </c>
      <c r="BL91" s="320">
        <v>0</v>
      </c>
      <c r="BM91" s="320">
        <v>0</v>
      </c>
      <c r="BN91" s="25" t="s">
        <v>248</v>
      </c>
      <c r="BO91" s="25" t="s">
        <v>248</v>
      </c>
      <c r="BP91" s="25" t="s">
        <v>248</v>
      </c>
      <c r="BQ91" s="25" t="s">
        <v>248</v>
      </c>
      <c r="BR91" s="320">
        <v>0</v>
      </c>
      <c r="BS91" s="320">
        <v>0</v>
      </c>
      <c r="BT91" s="320">
        <v>0</v>
      </c>
      <c r="BU91" s="320">
        <v>0</v>
      </c>
      <c r="BV91" s="320">
        <v>0</v>
      </c>
      <c r="BW91" s="320">
        <v>0</v>
      </c>
      <c r="BX91" s="320">
        <v>0</v>
      </c>
      <c r="BY91" s="320">
        <v>30552</v>
      </c>
      <c r="BZ91" s="320">
        <v>0</v>
      </c>
      <c r="CA91" s="320">
        <v>0</v>
      </c>
      <c r="CB91" s="320">
        <v>0</v>
      </c>
      <c r="CC91" s="25" t="s">
        <v>248</v>
      </c>
      <c r="CD91" s="25" t="s">
        <v>248</v>
      </c>
      <c r="CE91" s="28">
        <f t="shared" si="20"/>
        <v>53409</v>
      </c>
      <c r="CF91" s="28">
        <f>AY59-CE91</f>
        <v>0</v>
      </c>
    </row>
    <row r="92" spans="1:84">
      <c r="A92" s="22" t="s">
        <v>292</v>
      </c>
      <c r="B92" s="16"/>
      <c r="C92" s="320">
        <v>0</v>
      </c>
      <c r="D92" s="320">
        <v>0</v>
      </c>
      <c r="E92" s="322">
        <v>463</v>
      </c>
      <c r="F92" s="320">
        <v>0</v>
      </c>
      <c r="G92" s="320">
        <v>0</v>
      </c>
      <c r="H92" s="320">
        <v>0</v>
      </c>
      <c r="I92" s="320">
        <v>0</v>
      </c>
      <c r="J92" s="320">
        <v>0</v>
      </c>
      <c r="K92" s="320">
        <v>99</v>
      </c>
      <c r="L92" s="322">
        <v>2334</v>
      </c>
      <c r="M92" s="320">
        <v>0</v>
      </c>
      <c r="N92" s="320">
        <v>1533</v>
      </c>
      <c r="O92" s="320">
        <v>0</v>
      </c>
      <c r="P92" s="320">
        <v>0</v>
      </c>
      <c r="Q92" s="320">
        <v>0</v>
      </c>
      <c r="R92" s="320">
        <v>0</v>
      </c>
      <c r="S92" s="320">
        <v>0</v>
      </c>
      <c r="T92" s="320">
        <v>0</v>
      </c>
      <c r="U92" s="320">
        <v>364</v>
      </c>
      <c r="V92" s="320">
        <v>0</v>
      </c>
      <c r="W92" s="320">
        <v>44</v>
      </c>
      <c r="X92" s="320">
        <v>171</v>
      </c>
      <c r="Y92" s="320">
        <v>336</v>
      </c>
      <c r="Z92" s="320">
        <v>0</v>
      </c>
      <c r="AA92" s="320">
        <v>0</v>
      </c>
      <c r="AB92" s="320">
        <v>141</v>
      </c>
      <c r="AC92" s="320">
        <v>157</v>
      </c>
      <c r="AD92" s="320">
        <v>0</v>
      </c>
      <c r="AE92" s="320">
        <v>1758</v>
      </c>
      <c r="AF92" s="320">
        <v>0</v>
      </c>
      <c r="AG92" s="320">
        <v>582</v>
      </c>
      <c r="AH92" s="320">
        <v>0</v>
      </c>
      <c r="AI92" s="320">
        <v>0</v>
      </c>
      <c r="AJ92" s="320">
        <v>1902</v>
      </c>
      <c r="AK92" s="320">
        <v>66</v>
      </c>
      <c r="AL92" s="320">
        <v>46</v>
      </c>
      <c r="AM92" s="320">
        <v>0</v>
      </c>
      <c r="AN92" s="320">
        <v>0</v>
      </c>
      <c r="AO92" s="320">
        <v>43</v>
      </c>
      <c r="AP92" s="320">
        <v>0</v>
      </c>
      <c r="AQ92" s="320">
        <v>0</v>
      </c>
      <c r="AR92" s="320">
        <v>0</v>
      </c>
      <c r="AS92" s="320">
        <v>0</v>
      </c>
      <c r="AT92" s="320">
        <v>0</v>
      </c>
      <c r="AU92" s="320">
        <v>0</v>
      </c>
      <c r="AV92" s="320">
        <v>400</v>
      </c>
      <c r="AW92" s="320">
        <v>0</v>
      </c>
      <c r="AX92" s="251" t="s">
        <v>248</v>
      </c>
      <c r="AY92" s="251" t="s">
        <v>248</v>
      </c>
      <c r="AZ92" s="25" t="s">
        <v>248</v>
      </c>
      <c r="BA92" s="320">
        <v>429</v>
      </c>
      <c r="BB92" s="320">
        <v>129</v>
      </c>
      <c r="BC92" s="320">
        <v>0</v>
      </c>
      <c r="BD92" s="25" t="s">
        <v>248</v>
      </c>
      <c r="BE92" s="25" t="s">
        <v>248</v>
      </c>
      <c r="BF92" s="25" t="s">
        <v>248</v>
      </c>
      <c r="BG92" s="25" t="s">
        <v>248</v>
      </c>
      <c r="BH92" s="320">
        <v>118</v>
      </c>
      <c r="BI92" s="320">
        <v>0</v>
      </c>
      <c r="BJ92" s="25" t="s">
        <v>248</v>
      </c>
      <c r="BK92" s="320">
        <v>0</v>
      </c>
      <c r="BL92" s="320">
        <v>0</v>
      </c>
      <c r="BM92" s="320">
        <v>0</v>
      </c>
      <c r="BN92" s="25" t="s">
        <v>248</v>
      </c>
      <c r="BO92" s="25" t="s">
        <v>248</v>
      </c>
      <c r="BP92" s="25" t="s">
        <v>248</v>
      </c>
      <c r="BQ92" s="25" t="s">
        <v>248</v>
      </c>
      <c r="BR92" s="25" t="s">
        <v>248</v>
      </c>
      <c r="BS92" s="320">
        <v>0</v>
      </c>
      <c r="BT92" s="320">
        <v>0</v>
      </c>
      <c r="BU92" s="320">
        <v>0</v>
      </c>
      <c r="BV92" s="320">
        <v>728</v>
      </c>
      <c r="BW92" s="320">
        <v>0</v>
      </c>
      <c r="BX92" s="320">
        <v>0</v>
      </c>
      <c r="BY92" s="320">
        <v>77</v>
      </c>
      <c r="BZ92" s="320">
        <v>0</v>
      </c>
      <c r="CA92" s="320">
        <v>0</v>
      </c>
      <c r="CB92" s="320">
        <v>0</v>
      </c>
      <c r="CC92" s="25" t="s">
        <v>248</v>
      </c>
      <c r="CD92" s="25" t="s">
        <v>248</v>
      </c>
      <c r="CE92" s="28">
        <f t="shared" si="20"/>
        <v>11920</v>
      </c>
      <c r="CF92" s="16"/>
    </row>
    <row r="93" spans="1:84">
      <c r="A93" s="22" t="s">
        <v>293</v>
      </c>
      <c r="B93" s="16"/>
      <c r="C93" s="320">
        <v>0</v>
      </c>
      <c r="D93" s="320">
        <v>0</v>
      </c>
      <c r="E93" s="322">
        <v>5415</v>
      </c>
      <c r="F93" s="320">
        <v>0</v>
      </c>
      <c r="G93" s="320">
        <v>0</v>
      </c>
      <c r="H93" s="320">
        <v>0</v>
      </c>
      <c r="I93" s="320">
        <v>0</v>
      </c>
      <c r="J93" s="320">
        <v>0</v>
      </c>
      <c r="K93" s="320">
        <v>0</v>
      </c>
      <c r="L93" s="322">
        <v>27300</v>
      </c>
      <c r="M93" s="320">
        <v>0</v>
      </c>
      <c r="N93" s="320">
        <v>9766</v>
      </c>
      <c r="O93" s="320">
        <v>0</v>
      </c>
      <c r="P93" s="320">
        <v>0</v>
      </c>
      <c r="Q93" s="320">
        <v>0</v>
      </c>
      <c r="R93" s="320">
        <v>0</v>
      </c>
      <c r="S93" s="320">
        <v>0</v>
      </c>
      <c r="T93" s="320">
        <v>0</v>
      </c>
      <c r="U93" s="320">
        <v>0</v>
      </c>
      <c r="V93" s="320">
        <v>0</v>
      </c>
      <c r="W93" s="320">
        <v>390</v>
      </c>
      <c r="X93" s="320">
        <v>1474</v>
      </c>
      <c r="Y93" s="320">
        <v>2898</v>
      </c>
      <c r="Z93" s="320">
        <v>0</v>
      </c>
      <c r="AA93" s="320">
        <v>0</v>
      </c>
      <c r="AB93" s="320">
        <v>0</v>
      </c>
      <c r="AC93" s="320">
        <v>2</v>
      </c>
      <c r="AD93" s="320">
        <v>0</v>
      </c>
      <c r="AE93" s="320">
        <v>22860</v>
      </c>
      <c r="AF93" s="320">
        <v>0</v>
      </c>
      <c r="AG93" s="320">
        <v>2516</v>
      </c>
      <c r="AH93" s="320">
        <v>0</v>
      </c>
      <c r="AI93" s="320">
        <v>0</v>
      </c>
      <c r="AJ93" s="320">
        <v>4413</v>
      </c>
      <c r="AK93" s="320">
        <v>0</v>
      </c>
      <c r="AL93" s="320">
        <v>0</v>
      </c>
      <c r="AM93" s="320">
        <v>0</v>
      </c>
      <c r="AN93" s="320">
        <v>0</v>
      </c>
      <c r="AO93" s="320">
        <v>508</v>
      </c>
      <c r="AP93" s="320">
        <v>0</v>
      </c>
      <c r="AQ93" s="320">
        <v>0</v>
      </c>
      <c r="AR93" s="320">
        <v>0</v>
      </c>
      <c r="AS93" s="320">
        <v>0</v>
      </c>
      <c r="AT93" s="320">
        <v>0</v>
      </c>
      <c r="AU93" s="320">
        <v>0</v>
      </c>
      <c r="AV93" s="320">
        <v>0</v>
      </c>
      <c r="AW93" s="320">
        <v>0</v>
      </c>
      <c r="AX93" s="251" t="s">
        <v>248</v>
      </c>
      <c r="AY93" s="251" t="s">
        <v>248</v>
      </c>
      <c r="AZ93" s="25" t="s">
        <v>248</v>
      </c>
      <c r="BA93" s="25" t="s">
        <v>248</v>
      </c>
      <c r="BB93" s="320">
        <v>0</v>
      </c>
      <c r="BC93" s="320">
        <v>0</v>
      </c>
      <c r="BD93" s="25" t="s">
        <v>248</v>
      </c>
      <c r="BE93" s="25" t="s">
        <v>248</v>
      </c>
      <c r="BF93" s="25" t="s">
        <v>248</v>
      </c>
      <c r="BG93" s="25" t="s">
        <v>248</v>
      </c>
      <c r="BH93" s="320">
        <v>0</v>
      </c>
      <c r="BI93" s="320">
        <v>0</v>
      </c>
      <c r="BJ93" s="25" t="s">
        <v>248</v>
      </c>
      <c r="BK93" s="320">
        <v>0</v>
      </c>
      <c r="BL93" s="320">
        <v>0</v>
      </c>
      <c r="BM93" s="320">
        <v>0</v>
      </c>
      <c r="BN93" s="25" t="s">
        <v>248</v>
      </c>
      <c r="BO93" s="25" t="s">
        <v>248</v>
      </c>
      <c r="BP93" s="25" t="s">
        <v>248</v>
      </c>
      <c r="BQ93" s="25" t="s">
        <v>248</v>
      </c>
      <c r="BR93" s="25" t="s">
        <v>248</v>
      </c>
      <c r="BS93" s="320">
        <v>0</v>
      </c>
      <c r="BT93" s="320">
        <v>0</v>
      </c>
      <c r="BU93" s="320">
        <v>0</v>
      </c>
      <c r="BV93" s="320">
        <v>0</v>
      </c>
      <c r="BW93" s="320">
        <v>0</v>
      </c>
      <c r="BX93" s="320">
        <v>0</v>
      </c>
      <c r="BY93" s="320">
        <v>0</v>
      </c>
      <c r="BZ93" s="320">
        <v>0</v>
      </c>
      <c r="CA93" s="320">
        <v>0</v>
      </c>
      <c r="CB93" s="320">
        <v>0</v>
      </c>
      <c r="CC93" s="25" t="s">
        <v>248</v>
      </c>
      <c r="CD93" s="25" t="s">
        <v>248</v>
      </c>
      <c r="CE93" s="28">
        <f t="shared" si="20"/>
        <v>77542</v>
      </c>
      <c r="CF93" s="28">
        <f>BA59</f>
        <v>0</v>
      </c>
    </row>
    <row r="94" spans="1:84">
      <c r="A94" s="22" t="s">
        <v>294</v>
      </c>
      <c r="B94" s="16"/>
      <c r="C94" s="324">
        <v>0</v>
      </c>
      <c r="D94" s="324">
        <v>0</v>
      </c>
      <c r="E94" s="331">
        <v>3.22</v>
      </c>
      <c r="F94" s="324">
        <v>0</v>
      </c>
      <c r="G94" s="324">
        <v>0</v>
      </c>
      <c r="H94" s="324">
        <v>0</v>
      </c>
      <c r="I94" s="324">
        <v>0</v>
      </c>
      <c r="J94" s="324">
        <v>0</v>
      </c>
      <c r="K94" s="324">
        <v>3.16</v>
      </c>
      <c r="L94" s="332">
        <v>16.21</v>
      </c>
      <c r="M94" s="324">
        <v>0</v>
      </c>
      <c r="N94" s="324">
        <v>4.32</v>
      </c>
      <c r="O94" s="324">
        <v>0</v>
      </c>
      <c r="P94" s="325">
        <v>0</v>
      </c>
      <c r="Q94" s="325">
        <v>0</v>
      </c>
      <c r="R94" s="325">
        <v>0</v>
      </c>
      <c r="S94" s="326">
        <v>0</v>
      </c>
      <c r="T94" s="326">
        <v>0</v>
      </c>
      <c r="U94" s="327">
        <v>0</v>
      </c>
      <c r="V94" s="325">
        <v>0</v>
      </c>
      <c r="W94" s="325">
        <v>0</v>
      </c>
      <c r="X94" s="325">
        <v>0</v>
      </c>
      <c r="Y94" s="325">
        <v>0</v>
      </c>
      <c r="Z94" s="325">
        <v>0</v>
      </c>
      <c r="AA94" s="325">
        <v>0</v>
      </c>
      <c r="AB94" s="326">
        <v>0</v>
      </c>
      <c r="AC94" s="325">
        <v>0</v>
      </c>
      <c r="AD94" s="325">
        <v>0</v>
      </c>
      <c r="AE94" s="325">
        <v>0</v>
      </c>
      <c r="AF94" s="325">
        <v>0</v>
      </c>
      <c r="AG94" s="325">
        <v>0.32</v>
      </c>
      <c r="AH94" s="325">
        <v>0</v>
      </c>
      <c r="AI94" s="325">
        <v>0</v>
      </c>
      <c r="AJ94" s="325">
        <v>2.17</v>
      </c>
      <c r="AK94" s="325">
        <v>0</v>
      </c>
      <c r="AL94" s="325">
        <v>0</v>
      </c>
      <c r="AM94" s="325">
        <v>0</v>
      </c>
      <c r="AN94" s="325">
        <v>0</v>
      </c>
      <c r="AO94" s="325">
        <v>0.3</v>
      </c>
      <c r="AP94" s="325">
        <v>0</v>
      </c>
      <c r="AQ94" s="325">
        <v>0</v>
      </c>
      <c r="AR94" s="325">
        <v>0</v>
      </c>
      <c r="AS94" s="325">
        <v>0</v>
      </c>
      <c r="AT94" s="325">
        <v>0</v>
      </c>
      <c r="AU94" s="325">
        <v>0</v>
      </c>
      <c r="AV94" s="326">
        <v>2.33</v>
      </c>
      <c r="AW94" s="251" t="s">
        <v>248</v>
      </c>
      <c r="AX94" s="251" t="s">
        <v>248</v>
      </c>
      <c r="AY94" s="251" t="s">
        <v>248</v>
      </c>
      <c r="AZ94" s="25" t="s">
        <v>248</v>
      </c>
      <c r="BA94" s="25" t="s">
        <v>248</v>
      </c>
      <c r="BB94" s="25" t="s">
        <v>248</v>
      </c>
      <c r="BC94" s="25" t="s">
        <v>248</v>
      </c>
      <c r="BD94" s="25" t="s">
        <v>248</v>
      </c>
      <c r="BE94" s="25" t="s">
        <v>248</v>
      </c>
      <c r="BF94" s="25" t="s">
        <v>248</v>
      </c>
      <c r="BG94" s="25" t="s">
        <v>248</v>
      </c>
      <c r="BH94" s="25" t="s">
        <v>248</v>
      </c>
      <c r="BI94" s="25" t="s">
        <v>248</v>
      </c>
      <c r="BJ94" s="25" t="s">
        <v>248</v>
      </c>
      <c r="BK94" s="25" t="s">
        <v>248</v>
      </c>
      <c r="BL94" s="25" t="s">
        <v>248</v>
      </c>
      <c r="BM94" s="25" t="s">
        <v>248</v>
      </c>
      <c r="BN94" s="25" t="s">
        <v>248</v>
      </c>
      <c r="BO94" s="25" t="s">
        <v>248</v>
      </c>
      <c r="BP94" s="25" t="s">
        <v>248</v>
      </c>
      <c r="BQ94" s="25" t="s">
        <v>248</v>
      </c>
      <c r="BR94" s="25" t="s">
        <v>248</v>
      </c>
      <c r="BS94" s="25" t="s">
        <v>248</v>
      </c>
      <c r="BT94" s="25" t="s">
        <v>248</v>
      </c>
      <c r="BU94" s="252"/>
      <c r="BV94" s="252"/>
      <c r="BW94" s="252"/>
      <c r="BX94" s="252"/>
      <c r="BY94" s="252"/>
      <c r="BZ94" s="252"/>
      <c r="CA94" s="252"/>
      <c r="CB94" s="252"/>
      <c r="CC94" s="25" t="s">
        <v>248</v>
      </c>
      <c r="CD94" s="25" t="s">
        <v>248</v>
      </c>
      <c r="CE94" s="236">
        <f t="shared" si="20"/>
        <v>32.030000000000008</v>
      </c>
      <c r="CF94" s="33"/>
    </row>
    <row r="95" spans="1:84">
      <c r="A95" s="34" t="s">
        <v>295</v>
      </c>
      <c r="B95" s="34"/>
      <c r="C95" s="34"/>
      <c r="D95" s="34"/>
      <c r="E95" s="34"/>
    </row>
    <row r="96" spans="1:84">
      <c r="A96" s="35" t="s">
        <v>296</v>
      </c>
      <c r="B96" s="36"/>
      <c r="C96" s="333" t="s">
        <v>1362</v>
      </c>
      <c r="D96" s="334" t="s">
        <v>5</v>
      </c>
      <c r="E96" s="335" t="s">
        <v>5</v>
      </c>
      <c r="F96" s="12"/>
    </row>
    <row r="97" spans="1:6">
      <c r="A97" s="28" t="s">
        <v>298</v>
      </c>
      <c r="B97" s="36" t="s">
        <v>299</v>
      </c>
      <c r="C97" s="336" t="s">
        <v>300</v>
      </c>
      <c r="D97" s="334" t="s">
        <v>5</v>
      </c>
      <c r="E97" s="335" t="s">
        <v>5</v>
      </c>
      <c r="F97" s="12"/>
    </row>
    <row r="98" spans="1:6">
      <c r="A98" s="28" t="s">
        <v>301</v>
      </c>
      <c r="B98" s="36" t="s">
        <v>299</v>
      </c>
      <c r="C98" s="337" t="s">
        <v>302</v>
      </c>
      <c r="D98" s="334" t="s">
        <v>5</v>
      </c>
      <c r="E98" s="335" t="s">
        <v>5</v>
      </c>
      <c r="F98" s="12"/>
    </row>
    <row r="99" spans="1:6">
      <c r="A99" s="28" t="s">
        <v>303</v>
      </c>
      <c r="B99" s="36" t="s">
        <v>299</v>
      </c>
      <c r="C99" s="337" t="s">
        <v>304</v>
      </c>
      <c r="D99" s="334" t="s">
        <v>5</v>
      </c>
      <c r="E99" s="335" t="s">
        <v>5</v>
      </c>
      <c r="F99" s="12"/>
    </row>
    <row r="100" spans="1:6">
      <c r="A100" s="28" t="s">
        <v>305</v>
      </c>
      <c r="B100" s="36" t="s">
        <v>299</v>
      </c>
      <c r="C100" s="337" t="s">
        <v>306</v>
      </c>
      <c r="D100" s="334" t="s">
        <v>5</v>
      </c>
      <c r="E100" s="335" t="s">
        <v>5</v>
      </c>
      <c r="F100" s="12"/>
    </row>
    <row r="101" spans="1:6">
      <c r="A101" s="28" t="s">
        <v>307</v>
      </c>
      <c r="B101" s="36" t="s">
        <v>299</v>
      </c>
      <c r="C101" s="337" t="s">
        <v>308</v>
      </c>
      <c r="D101" s="334" t="s">
        <v>5</v>
      </c>
      <c r="E101" s="335" t="s">
        <v>5</v>
      </c>
      <c r="F101" s="12"/>
    </row>
    <row r="102" spans="1:6">
      <c r="A102" s="28" t="s">
        <v>309</v>
      </c>
      <c r="B102" s="36" t="s">
        <v>299</v>
      </c>
      <c r="C102" s="338">
        <v>99328</v>
      </c>
      <c r="D102" s="334" t="s">
        <v>5</v>
      </c>
      <c r="E102" s="335" t="s">
        <v>5</v>
      </c>
      <c r="F102" s="12"/>
    </row>
    <row r="103" spans="1:6">
      <c r="A103" s="28" t="s">
        <v>310</v>
      </c>
      <c r="B103" s="36" t="s">
        <v>299</v>
      </c>
      <c r="C103" s="337" t="s">
        <v>311</v>
      </c>
      <c r="D103" s="334" t="s">
        <v>5</v>
      </c>
      <c r="E103" s="335" t="s">
        <v>5</v>
      </c>
      <c r="F103" s="12"/>
    </row>
    <row r="104" spans="1:6">
      <c r="A104" s="28" t="s">
        <v>312</v>
      </c>
      <c r="B104" s="36" t="s">
        <v>299</v>
      </c>
      <c r="C104" s="339" t="s">
        <v>313</v>
      </c>
      <c r="D104" s="334" t="s">
        <v>5</v>
      </c>
      <c r="E104" s="335" t="s">
        <v>5</v>
      </c>
      <c r="F104" s="12"/>
    </row>
    <row r="105" spans="1:6">
      <c r="A105" s="28" t="s">
        <v>314</v>
      </c>
      <c r="B105" s="36" t="s">
        <v>299</v>
      </c>
      <c r="C105" s="339" t="s">
        <v>315</v>
      </c>
      <c r="D105" s="334" t="s">
        <v>5</v>
      </c>
      <c r="E105" s="335" t="s">
        <v>5</v>
      </c>
      <c r="F105" s="12"/>
    </row>
    <row r="106" spans="1:6">
      <c r="A106" s="28" t="s">
        <v>316</v>
      </c>
      <c r="B106" s="36" t="s">
        <v>299</v>
      </c>
      <c r="C106" s="337" t="s">
        <v>317</v>
      </c>
      <c r="D106" s="334" t="s">
        <v>5</v>
      </c>
      <c r="E106" s="335" t="s">
        <v>5</v>
      </c>
      <c r="F106" s="12"/>
    </row>
    <row r="107" spans="1:6">
      <c r="A107" s="28" t="s">
        <v>318</v>
      </c>
      <c r="B107" s="36" t="s">
        <v>299</v>
      </c>
      <c r="C107" s="340" t="s">
        <v>319</v>
      </c>
      <c r="D107" s="334" t="s">
        <v>5</v>
      </c>
      <c r="E107" s="335" t="s">
        <v>5</v>
      </c>
      <c r="F107" s="12"/>
    </row>
    <row r="108" spans="1:6">
      <c r="A108" s="28" t="s">
        <v>320</v>
      </c>
      <c r="B108" s="36" t="s">
        <v>299</v>
      </c>
      <c r="C108" s="340" t="s">
        <v>321</v>
      </c>
      <c r="D108" s="334" t="s">
        <v>5</v>
      </c>
      <c r="E108" s="335" t="s">
        <v>5</v>
      </c>
      <c r="F108" s="12"/>
    </row>
    <row r="109" spans="1:6">
      <c r="A109" s="40" t="s">
        <v>322</v>
      </c>
      <c r="B109" s="36" t="s">
        <v>299</v>
      </c>
      <c r="C109" s="337" t="s">
        <v>1370</v>
      </c>
      <c r="D109" s="334" t="s">
        <v>5</v>
      </c>
      <c r="E109" s="335" t="s">
        <v>5</v>
      </c>
      <c r="F109" s="12"/>
    </row>
    <row r="110" spans="1:6">
      <c r="A110" s="40" t="s">
        <v>323</v>
      </c>
      <c r="B110" s="36" t="s">
        <v>299</v>
      </c>
      <c r="C110" s="341" t="s">
        <v>1371</v>
      </c>
      <c r="D110" s="334" t="s">
        <v>5</v>
      </c>
      <c r="E110" s="335" t="s">
        <v>5</v>
      </c>
      <c r="F110" s="12"/>
    </row>
    <row r="111" spans="1:6">
      <c r="A111" s="34" t="s">
        <v>324</v>
      </c>
      <c r="B111" s="34"/>
      <c r="C111" s="34"/>
      <c r="D111" s="34"/>
      <c r="E111" s="34"/>
    </row>
    <row r="112" spans="1:6">
      <c r="A112" s="41" t="s">
        <v>325</v>
      </c>
      <c r="B112" s="41"/>
      <c r="C112" s="41"/>
      <c r="D112" s="41"/>
      <c r="E112" s="41"/>
    </row>
    <row r="113" spans="1:5">
      <c r="A113" s="16" t="s">
        <v>307</v>
      </c>
      <c r="B113" s="42" t="s">
        <v>299</v>
      </c>
      <c r="C113" s="342">
        <v>0</v>
      </c>
      <c r="D113" s="16"/>
      <c r="E113" s="16"/>
    </row>
    <row r="114" spans="1:5">
      <c r="A114" s="16" t="s">
        <v>310</v>
      </c>
      <c r="B114" s="42" t="s">
        <v>299</v>
      </c>
      <c r="C114" s="342">
        <v>0</v>
      </c>
      <c r="D114" s="16"/>
      <c r="E114" s="16"/>
    </row>
    <row r="115" spans="1:5">
      <c r="A115" s="16" t="s">
        <v>326</v>
      </c>
      <c r="B115" s="42" t="s">
        <v>299</v>
      </c>
      <c r="C115" s="342">
        <v>1</v>
      </c>
      <c r="D115" s="16"/>
      <c r="E115" s="16"/>
    </row>
    <row r="116" spans="1:5">
      <c r="A116" s="41" t="s">
        <v>327</v>
      </c>
      <c r="B116" s="41"/>
      <c r="C116" s="41"/>
      <c r="D116" s="41"/>
      <c r="E116" s="41"/>
    </row>
    <row r="117" spans="1:5">
      <c r="A117" s="16" t="s">
        <v>328</v>
      </c>
      <c r="B117" s="42" t="s">
        <v>299</v>
      </c>
      <c r="C117" s="342">
        <v>0</v>
      </c>
      <c r="D117" s="16"/>
      <c r="E117" s="16"/>
    </row>
    <row r="118" spans="1:5">
      <c r="A118" s="16" t="s">
        <v>159</v>
      </c>
      <c r="B118" s="42" t="s">
        <v>299</v>
      </c>
      <c r="C118" s="343">
        <v>0</v>
      </c>
      <c r="D118" s="16"/>
      <c r="E118" s="16"/>
    </row>
    <row r="119" spans="1:5">
      <c r="A119" s="41" t="s">
        <v>329</v>
      </c>
      <c r="B119" s="41"/>
      <c r="C119" s="41"/>
      <c r="D119" s="41"/>
      <c r="E119" s="41"/>
    </row>
    <row r="120" spans="1:5">
      <c r="A120" s="16" t="s">
        <v>330</v>
      </c>
      <c r="B120" s="42" t="s">
        <v>299</v>
      </c>
      <c r="C120" s="342">
        <v>0</v>
      </c>
      <c r="D120" s="16"/>
      <c r="E120" s="16"/>
    </row>
    <row r="121" spans="1:5">
      <c r="A121" s="16" t="s">
        <v>331</v>
      </c>
      <c r="B121" s="42" t="s">
        <v>299</v>
      </c>
      <c r="C121" s="342">
        <v>0</v>
      </c>
      <c r="D121" s="16"/>
      <c r="E121" s="16"/>
    </row>
    <row r="122" spans="1:5">
      <c r="A122" s="16" t="s">
        <v>332</v>
      </c>
      <c r="B122" s="42" t="s">
        <v>299</v>
      </c>
      <c r="C122" s="342">
        <v>0</v>
      </c>
      <c r="D122" s="16"/>
      <c r="E122" s="16"/>
    </row>
    <row r="123" spans="1:5">
      <c r="A123" s="16"/>
      <c r="B123" s="42"/>
      <c r="C123" s="44"/>
      <c r="D123" s="16"/>
      <c r="E123" s="16"/>
    </row>
    <row r="124" spans="1:5">
      <c r="A124" s="45" t="s">
        <v>333</v>
      </c>
      <c r="B124" s="34"/>
      <c r="C124" s="34"/>
      <c r="D124" s="34"/>
      <c r="E124" s="34"/>
    </row>
    <row r="125" spans="1:5">
      <c r="A125" s="16"/>
      <c r="B125" s="42"/>
      <c r="C125" s="44"/>
      <c r="D125" s="16"/>
      <c r="E125" s="16"/>
    </row>
    <row r="126" spans="1:5">
      <c r="A126" s="22" t="s">
        <v>334</v>
      </c>
      <c r="B126" s="16"/>
      <c r="C126" s="17" t="s">
        <v>335</v>
      </c>
      <c r="D126" s="18" t="s">
        <v>242</v>
      </c>
      <c r="E126" s="16"/>
    </row>
    <row r="127" spans="1:5">
      <c r="A127" s="16" t="s">
        <v>336</v>
      </c>
      <c r="B127" s="42" t="s">
        <v>299</v>
      </c>
      <c r="C127" s="342">
        <v>163</v>
      </c>
      <c r="D127" s="344">
        <v>480</v>
      </c>
      <c r="E127" s="16"/>
    </row>
    <row r="128" spans="1:5">
      <c r="A128" s="16" t="s">
        <v>337</v>
      </c>
      <c r="B128" s="42" t="s">
        <v>299</v>
      </c>
      <c r="C128" s="342">
        <v>107</v>
      </c>
      <c r="D128" s="344">
        <v>3220</v>
      </c>
      <c r="E128" s="16"/>
    </row>
    <row r="129" spans="1:5">
      <c r="A129" s="16" t="s">
        <v>338</v>
      </c>
      <c r="B129" s="42" t="s">
        <v>299</v>
      </c>
      <c r="C129" s="342">
        <v>0</v>
      </c>
      <c r="D129" s="344">
        <v>0</v>
      </c>
      <c r="E129" s="16"/>
    </row>
    <row r="130" spans="1:5">
      <c r="A130" s="16" t="s">
        <v>339</v>
      </c>
      <c r="B130" s="42" t="s">
        <v>299</v>
      </c>
      <c r="C130" s="342">
        <v>0</v>
      </c>
      <c r="D130" s="344">
        <v>0</v>
      </c>
      <c r="E130" s="16"/>
    </row>
    <row r="131" spans="1:5">
      <c r="A131" s="22" t="s">
        <v>340</v>
      </c>
      <c r="B131" s="16"/>
      <c r="C131" s="17" t="s">
        <v>194</v>
      </c>
      <c r="D131" s="16"/>
      <c r="E131" s="16"/>
    </row>
    <row r="132" spans="1:5">
      <c r="A132" s="16" t="s">
        <v>341</v>
      </c>
      <c r="B132" s="42" t="s">
        <v>299</v>
      </c>
      <c r="C132" s="342">
        <v>0</v>
      </c>
      <c r="D132" s="16"/>
      <c r="E132" s="16"/>
    </row>
    <row r="133" spans="1:5">
      <c r="A133" s="16" t="s">
        <v>342</v>
      </c>
      <c r="B133" s="42" t="s">
        <v>299</v>
      </c>
      <c r="C133" s="342">
        <v>0</v>
      </c>
      <c r="D133" s="16"/>
      <c r="E133" s="16"/>
    </row>
    <row r="134" spans="1:5">
      <c r="A134" s="16" t="s">
        <v>343</v>
      </c>
      <c r="B134" s="42" t="s">
        <v>299</v>
      </c>
      <c r="C134" s="342">
        <v>25</v>
      </c>
      <c r="D134" s="16"/>
      <c r="E134" s="16"/>
    </row>
    <row r="135" spans="1:5">
      <c r="A135" s="16" t="s">
        <v>344</v>
      </c>
      <c r="B135" s="42" t="s">
        <v>299</v>
      </c>
      <c r="C135" s="342">
        <v>0</v>
      </c>
      <c r="D135" s="16"/>
      <c r="E135" s="16"/>
    </row>
    <row r="136" spans="1:5">
      <c r="A136" s="16" t="s">
        <v>345</v>
      </c>
      <c r="B136" s="42" t="s">
        <v>299</v>
      </c>
      <c r="C136" s="342">
        <v>0</v>
      </c>
      <c r="D136" s="16"/>
      <c r="E136" s="16"/>
    </row>
    <row r="137" spans="1:5">
      <c r="A137" s="16" t="s">
        <v>346</v>
      </c>
      <c r="B137" s="42" t="s">
        <v>299</v>
      </c>
      <c r="C137" s="342">
        <v>0</v>
      </c>
      <c r="D137" s="16"/>
      <c r="E137" s="16"/>
    </row>
    <row r="138" spans="1:5">
      <c r="A138" s="16" t="s">
        <v>123</v>
      </c>
      <c r="B138" s="42" t="s">
        <v>299</v>
      </c>
      <c r="C138" s="342">
        <v>0</v>
      </c>
      <c r="D138" s="16"/>
      <c r="E138" s="16"/>
    </row>
    <row r="139" spans="1:5">
      <c r="A139" s="16" t="s">
        <v>347</v>
      </c>
      <c r="B139" s="42" t="s">
        <v>299</v>
      </c>
      <c r="C139" s="342">
        <v>23</v>
      </c>
      <c r="D139" s="16"/>
      <c r="E139" s="16"/>
    </row>
    <row r="140" spans="1:5">
      <c r="A140" s="16" t="s">
        <v>348</v>
      </c>
      <c r="B140" s="42"/>
      <c r="C140" s="342">
        <v>0</v>
      </c>
      <c r="D140" s="16"/>
      <c r="E140" s="16"/>
    </row>
    <row r="141" spans="1:5">
      <c r="A141" s="16" t="s">
        <v>338</v>
      </c>
      <c r="B141" s="42" t="s">
        <v>299</v>
      </c>
      <c r="C141" s="342">
        <v>0</v>
      </c>
      <c r="D141" s="16"/>
      <c r="E141" s="16"/>
    </row>
    <row r="142" spans="1:5">
      <c r="A142" s="16" t="s">
        <v>349</v>
      </c>
      <c r="B142" s="42" t="s">
        <v>299</v>
      </c>
      <c r="C142" s="342">
        <v>0</v>
      </c>
      <c r="D142" s="16"/>
      <c r="E142" s="16"/>
    </row>
    <row r="143" spans="1:5">
      <c r="A143" s="16" t="s">
        <v>350</v>
      </c>
      <c r="B143" s="16"/>
      <c r="C143" s="23"/>
      <c r="D143" s="16"/>
      <c r="E143" s="28">
        <f>SUM(C132:C142)</f>
        <v>48</v>
      </c>
    </row>
    <row r="144" spans="1:5">
      <c r="A144" s="16" t="s">
        <v>351</v>
      </c>
      <c r="B144" s="42" t="s">
        <v>299</v>
      </c>
      <c r="C144" s="342">
        <v>48</v>
      </c>
      <c r="D144" s="16"/>
      <c r="E144" s="16"/>
    </row>
    <row r="145" spans="1:6">
      <c r="A145" s="16" t="s">
        <v>352</v>
      </c>
      <c r="B145" s="42" t="s">
        <v>299</v>
      </c>
      <c r="C145" s="342">
        <v>0</v>
      </c>
      <c r="D145" s="16"/>
      <c r="E145" s="16"/>
    </row>
    <row r="146" spans="1:6">
      <c r="A146" s="16"/>
      <c r="B146" s="16"/>
      <c r="C146" s="23"/>
      <c r="D146" s="16"/>
      <c r="E146" s="16"/>
    </row>
    <row r="147" spans="1:6">
      <c r="A147" s="16" t="s">
        <v>353</v>
      </c>
      <c r="B147" s="42" t="s">
        <v>299</v>
      </c>
      <c r="C147" s="342">
        <v>0</v>
      </c>
      <c r="D147" s="16"/>
      <c r="E147" s="16"/>
    </row>
    <row r="148" spans="1:6">
      <c r="A148" s="16"/>
      <c r="B148" s="16"/>
      <c r="C148" s="23"/>
      <c r="D148" s="16"/>
      <c r="E148" s="16"/>
    </row>
    <row r="149" spans="1:6">
      <c r="A149" s="16"/>
      <c r="B149" s="16"/>
      <c r="C149" s="23"/>
      <c r="D149" s="16"/>
      <c r="E149" s="16"/>
    </row>
    <row r="150" spans="1:6">
      <c r="A150" s="16"/>
      <c r="B150" s="16"/>
      <c r="C150" s="23"/>
      <c r="D150" s="16"/>
      <c r="E150" s="16"/>
    </row>
    <row r="151" spans="1:6">
      <c r="A151" s="16"/>
      <c r="B151" s="16"/>
      <c r="C151" s="23"/>
      <c r="D151" s="16"/>
      <c r="E151" s="16"/>
    </row>
    <row r="152" spans="1:6">
      <c r="A152" s="34" t="s">
        <v>354</v>
      </c>
      <c r="B152" s="45"/>
      <c r="C152" s="45"/>
      <c r="D152" s="45"/>
      <c r="E152" s="45"/>
    </row>
    <row r="153" spans="1:6">
      <c r="A153" s="47" t="s">
        <v>355</v>
      </c>
      <c r="B153" s="48" t="s">
        <v>356</v>
      </c>
      <c r="C153" s="49" t="s">
        <v>357</v>
      </c>
      <c r="D153" s="48" t="s">
        <v>159</v>
      </c>
      <c r="E153" s="48" t="s">
        <v>230</v>
      </c>
    </row>
    <row r="154" spans="1:6">
      <c r="A154" s="16" t="s">
        <v>335</v>
      </c>
      <c r="B154" s="344">
        <v>91</v>
      </c>
      <c r="C154" s="344">
        <v>18</v>
      </c>
      <c r="D154" s="344">
        <v>54</v>
      </c>
      <c r="E154" s="28">
        <f>SUM(B154:D154)</f>
        <v>163</v>
      </c>
    </row>
    <row r="155" spans="1:6">
      <c r="A155" s="16" t="s">
        <v>242</v>
      </c>
      <c r="B155" s="344">
        <v>268</v>
      </c>
      <c r="C155" s="344">
        <v>54</v>
      </c>
      <c r="D155" s="344">
        <v>158</v>
      </c>
      <c r="E155" s="28">
        <f>SUM(B155:D155)</f>
        <v>480</v>
      </c>
    </row>
    <row r="156" spans="1:6">
      <c r="A156" s="16" t="s">
        <v>358</v>
      </c>
      <c r="B156" s="344">
        <v>46113</v>
      </c>
      <c r="C156" s="344">
        <v>17051</v>
      </c>
      <c r="D156" s="344">
        <v>28698</v>
      </c>
      <c r="E156" s="28">
        <f>SUM(B156:D156)</f>
        <v>91862</v>
      </c>
    </row>
    <row r="157" spans="1:6">
      <c r="A157" s="16" t="s">
        <v>287</v>
      </c>
      <c r="B157" s="344">
        <v>3183556</v>
      </c>
      <c r="C157" s="344">
        <v>1177180</v>
      </c>
      <c r="D157" s="344">
        <v>3868091</v>
      </c>
      <c r="E157" s="28">
        <f>SUM(B157:D157)</f>
        <v>8228827</v>
      </c>
      <c r="F157" s="14"/>
    </row>
    <row r="158" spans="1:6">
      <c r="A158" s="16" t="s">
        <v>288</v>
      </c>
      <c r="B158" s="344">
        <v>18174345</v>
      </c>
      <c r="C158" s="344">
        <v>6720302</v>
      </c>
      <c r="D158" s="344">
        <v>9423636</v>
      </c>
      <c r="E158" s="28">
        <f>SUM(B158:D158)</f>
        <v>34318283</v>
      </c>
      <c r="F158" s="14"/>
    </row>
    <row r="159" spans="1:6">
      <c r="A159" s="47" t="s">
        <v>359</v>
      </c>
      <c r="B159" s="48" t="s">
        <v>356</v>
      </c>
      <c r="C159" s="49" t="s">
        <v>357</v>
      </c>
      <c r="D159" s="48" t="s">
        <v>159</v>
      </c>
      <c r="E159" s="48" t="s">
        <v>230</v>
      </c>
    </row>
    <row r="160" spans="1:6">
      <c r="A160" s="16" t="s">
        <v>335</v>
      </c>
      <c r="B160" s="344">
        <v>30</v>
      </c>
      <c r="C160" s="344">
        <v>36</v>
      </c>
      <c r="D160" s="344">
        <v>41</v>
      </c>
      <c r="E160" s="28">
        <f>SUM(B160:D160)</f>
        <v>107</v>
      </c>
    </row>
    <row r="161" spans="1:5">
      <c r="A161" s="16" t="s">
        <v>242</v>
      </c>
      <c r="B161" s="344">
        <v>907</v>
      </c>
      <c r="C161" s="344">
        <v>1084</v>
      </c>
      <c r="D161" s="344">
        <v>1229</v>
      </c>
      <c r="E161" s="28">
        <f>SUM(B161:D161)</f>
        <v>3220</v>
      </c>
    </row>
    <row r="162" spans="1:5">
      <c r="A162" s="16" t="s">
        <v>358</v>
      </c>
      <c r="B162" s="344">
        <v>0</v>
      </c>
      <c r="C162" s="344">
        <v>0</v>
      </c>
      <c r="D162" s="344">
        <v>0</v>
      </c>
      <c r="E162" s="28">
        <f>SUM(B162:D162)</f>
        <v>0</v>
      </c>
    </row>
    <row r="163" spans="1:5">
      <c r="A163" s="16" t="s">
        <v>287</v>
      </c>
      <c r="B163" s="344">
        <v>1233490</v>
      </c>
      <c r="C163" s="344">
        <v>456106</v>
      </c>
      <c r="D163" s="344">
        <v>767642</v>
      </c>
      <c r="E163" s="28">
        <f>SUM(B163:D163)</f>
        <v>2457238</v>
      </c>
    </row>
    <row r="164" spans="1:5">
      <c r="A164" s="16" t="s">
        <v>288</v>
      </c>
      <c r="B164" s="344">
        <v>0</v>
      </c>
      <c r="C164" s="344">
        <v>0</v>
      </c>
      <c r="D164" s="344">
        <v>0</v>
      </c>
      <c r="E164" s="28">
        <f>SUM(B164:D164)</f>
        <v>0</v>
      </c>
    </row>
    <row r="165" spans="1:5">
      <c r="A165" s="47" t="s">
        <v>360</v>
      </c>
      <c r="B165" s="48" t="s">
        <v>356</v>
      </c>
      <c r="C165" s="49" t="s">
        <v>357</v>
      </c>
      <c r="D165" s="48" t="s">
        <v>159</v>
      </c>
      <c r="E165" s="48" t="s">
        <v>230</v>
      </c>
    </row>
    <row r="166" spans="1:5">
      <c r="A166" s="16" t="s">
        <v>335</v>
      </c>
      <c r="B166" s="344">
        <v>0</v>
      </c>
      <c r="C166" s="344">
        <v>0</v>
      </c>
      <c r="D166" s="344">
        <v>0</v>
      </c>
      <c r="E166" s="28">
        <f>SUM(B166:D166)</f>
        <v>0</v>
      </c>
    </row>
    <row r="167" spans="1:5">
      <c r="A167" s="16" t="s">
        <v>242</v>
      </c>
      <c r="B167" s="344">
        <v>0</v>
      </c>
      <c r="C167" s="344">
        <v>0</v>
      </c>
      <c r="D167" s="344">
        <v>0</v>
      </c>
      <c r="E167" s="28">
        <f>SUM(B167:D167)</f>
        <v>0</v>
      </c>
    </row>
    <row r="168" spans="1:5">
      <c r="A168" s="16" t="s">
        <v>358</v>
      </c>
      <c r="B168" s="344">
        <v>0</v>
      </c>
      <c r="C168" s="344">
        <v>0</v>
      </c>
      <c r="D168" s="344">
        <v>0</v>
      </c>
      <c r="E168" s="28">
        <f>SUM(B168:D168)</f>
        <v>0</v>
      </c>
    </row>
    <row r="169" spans="1:5">
      <c r="A169" s="16" t="s">
        <v>287</v>
      </c>
      <c r="B169" s="344">
        <v>0</v>
      </c>
      <c r="C169" s="344">
        <v>0</v>
      </c>
      <c r="D169" s="344">
        <v>0</v>
      </c>
      <c r="E169" s="28">
        <f>SUM(B169:D169)</f>
        <v>0</v>
      </c>
    </row>
    <row r="170" spans="1:5">
      <c r="A170" s="16" t="s">
        <v>288</v>
      </c>
      <c r="B170" s="344">
        <v>0</v>
      </c>
      <c r="C170" s="344">
        <v>0</v>
      </c>
      <c r="D170" s="344">
        <v>0</v>
      </c>
      <c r="E170" s="28">
        <f>SUM(B170:D170)</f>
        <v>0</v>
      </c>
    </row>
    <row r="171" spans="1:5">
      <c r="A171" s="21"/>
      <c r="B171" s="21"/>
      <c r="C171" s="50"/>
      <c r="D171" s="51"/>
      <c r="E171" s="16"/>
    </row>
    <row r="172" spans="1:5">
      <c r="A172" s="47" t="s">
        <v>361</v>
      </c>
      <c r="B172" s="48" t="s">
        <v>362</v>
      </c>
      <c r="C172" s="49" t="s">
        <v>363</v>
      </c>
      <c r="D172" s="16"/>
      <c r="E172" s="16"/>
    </row>
    <row r="173" spans="1:5">
      <c r="A173" s="21" t="s">
        <v>364</v>
      </c>
      <c r="B173" s="319">
        <v>3064873</v>
      </c>
      <c r="C173" s="344">
        <v>1033222</v>
      </c>
      <c r="D173" s="16"/>
      <c r="E173" s="16"/>
    </row>
    <row r="174" spans="1:5">
      <c r="A174" s="21"/>
      <c r="B174" s="51"/>
      <c r="C174" s="50"/>
      <c r="D174" s="16"/>
      <c r="E174" s="16"/>
    </row>
    <row r="175" spans="1:5">
      <c r="A175" s="21"/>
      <c r="B175" s="21"/>
      <c r="C175" s="50"/>
      <c r="D175" s="51"/>
      <c r="E175" s="16"/>
    </row>
    <row r="176" spans="1:5">
      <c r="A176" s="21"/>
      <c r="B176" s="21"/>
      <c r="C176" s="50"/>
      <c r="D176" s="51"/>
      <c r="E176" s="16"/>
    </row>
    <row r="177" spans="1:5">
      <c r="A177" s="21"/>
      <c r="B177" s="21"/>
      <c r="C177" s="50"/>
      <c r="D177" s="51"/>
      <c r="E177" s="16"/>
    </row>
    <row r="178" spans="1:5">
      <c r="A178" s="21"/>
      <c r="B178" s="21"/>
      <c r="C178" s="50"/>
      <c r="D178" s="51"/>
      <c r="E178" s="16"/>
    </row>
    <row r="179" spans="1:5">
      <c r="A179" s="45" t="s">
        <v>365</v>
      </c>
      <c r="B179" s="34"/>
      <c r="C179" s="34"/>
      <c r="D179" s="34"/>
      <c r="E179" s="34"/>
    </row>
    <row r="180" spans="1:5">
      <c r="A180" s="41" t="s">
        <v>366</v>
      </c>
      <c r="B180" s="41"/>
      <c r="C180" s="41"/>
      <c r="D180" s="41"/>
      <c r="E180" s="41"/>
    </row>
    <row r="181" spans="1:5">
      <c r="A181" s="16" t="s">
        <v>367</v>
      </c>
      <c r="B181" s="42" t="s">
        <v>299</v>
      </c>
      <c r="C181" s="342">
        <v>1111233</v>
      </c>
      <c r="D181" s="16"/>
      <c r="E181" s="16"/>
    </row>
    <row r="182" spans="1:5">
      <c r="A182" s="16" t="s">
        <v>368</v>
      </c>
      <c r="B182" s="42" t="s">
        <v>299</v>
      </c>
      <c r="C182" s="342">
        <v>49345</v>
      </c>
      <c r="D182" s="16"/>
      <c r="E182" s="16"/>
    </row>
    <row r="183" spans="1:5">
      <c r="A183" s="21" t="s">
        <v>369</v>
      </c>
      <c r="B183" s="42" t="s">
        <v>299</v>
      </c>
      <c r="C183" s="342">
        <v>415103</v>
      </c>
      <c r="D183" s="16"/>
      <c r="E183" s="16"/>
    </row>
    <row r="184" spans="1:5">
      <c r="A184" s="16" t="s">
        <v>370</v>
      </c>
      <c r="B184" s="42" t="s">
        <v>299</v>
      </c>
      <c r="C184" s="342">
        <v>1911396</v>
      </c>
      <c r="D184" s="16"/>
      <c r="E184" s="16"/>
    </row>
    <row r="185" spans="1:5">
      <c r="A185" s="16" t="s">
        <v>371</v>
      </c>
      <c r="B185" s="42" t="s">
        <v>299</v>
      </c>
      <c r="C185" s="342">
        <v>0</v>
      </c>
      <c r="D185" s="16"/>
      <c r="E185" s="16"/>
    </row>
    <row r="186" spans="1:5">
      <c r="A186" s="16" t="s">
        <v>372</v>
      </c>
      <c r="B186" s="42" t="s">
        <v>299</v>
      </c>
      <c r="C186" s="342">
        <v>129826</v>
      </c>
      <c r="D186" s="16"/>
      <c r="E186" s="16"/>
    </row>
    <row r="187" spans="1:5">
      <c r="A187" s="16" t="s">
        <v>373</v>
      </c>
      <c r="B187" s="42" t="s">
        <v>299</v>
      </c>
      <c r="C187" s="342">
        <v>-17494</v>
      </c>
      <c r="D187" s="16"/>
      <c r="E187" s="16"/>
    </row>
    <row r="188" spans="1:5">
      <c r="A188" s="16" t="s">
        <v>373</v>
      </c>
      <c r="B188" s="42" t="s">
        <v>299</v>
      </c>
      <c r="C188" s="342">
        <v>0</v>
      </c>
      <c r="D188" s="16"/>
      <c r="E188" s="16"/>
    </row>
    <row r="189" spans="1:5">
      <c r="A189" s="16" t="s">
        <v>230</v>
      </c>
      <c r="B189" s="16"/>
      <c r="C189" s="23"/>
      <c r="D189" s="28">
        <f>SUM(C181:C188)</f>
        <v>3599409</v>
      </c>
      <c r="E189" s="16"/>
    </row>
    <row r="190" spans="1:5">
      <c r="A190" s="41" t="s">
        <v>374</v>
      </c>
      <c r="B190" s="41"/>
      <c r="C190" s="41"/>
      <c r="D190" s="41"/>
      <c r="E190" s="41"/>
    </row>
    <row r="191" spans="1:5">
      <c r="A191" s="16" t="s">
        <v>375</v>
      </c>
      <c r="B191" s="42" t="s">
        <v>299</v>
      </c>
      <c r="C191" s="342">
        <v>81744</v>
      </c>
      <c r="D191" s="16"/>
      <c r="E191" s="16"/>
    </row>
    <row r="192" spans="1:5">
      <c r="A192" s="16" t="s">
        <v>376</v>
      </c>
      <c r="B192" s="42" t="s">
        <v>299</v>
      </c>
      <c r="C192" s="342">
        <v>402498</v>
      </c>
      <c r="D192" s="16"/>
      <c r="E192" s="16"/>
    </row>
    <row r="193" spans="1:5">
      <c r="A193" s="16" t="s">
        <v>230</v>
      </c>
      <c r="B193" s="16"/>
      <c r="C193" s="23"/>
      <c r="D193" s="28">
        <f>SUM(C191:C192)</f>
        <v>484242</v>
      </c>
      <c r="E193" s="16"/>
    </row>
    <row r="194" spans="1:5">
      <c r="A194" s="41" t="s">
        <v>377</v>
      </c>
      <c r="B194" s="41"/>
      <c r="C194" s="41"/>
      <c r="D194" s="41"/>
      <c r="E194" s="41"/>
    </row>
    <row r="195" spans="1:5">
      <c r="A195" s="16" t="s">
        <v>378</v>
      </c>
      <c r="B195" s="42" t="s">
        <v>299</v>
      </c>
      <c r="C195" s="342">
        <v>140297</v>
      </c>
      <c r="D195" s="16"/>
      <c r="E195" s="16"/>
    </row>
    <row r="196" spans="1:5">
      <c r="A196" s="16" t="s">
        <v>379</v>
      </c>
      <c r="B196" s="42" t="s">
        <v>299</v>
      </c>
      <c r="C196" s="342">
        <v>66225</v>
      </c>
      <c r="D196" s="16"/>
      <c r="E196" s="16"/>
    </row>
    <row r="197" spans="1:5">
      <c r="A197" s="16" t="s">
        <v>230</v>
      </c>
      <c r="B197" s="16"/>
      <c r="C197" s="23"/>
      <c r="D197" s="28">
        <f>SUM(C195:C196)</f>
        <v>206522</v>
      </c>
      <c r="E197" s="16"/>
    </row>
    <row r="198" spans="1:5">
      <c r="A198" s="41" t="s">
        <v>380</v>
      </c>
      <c r="B198" s="41"/>
      <c r="C198" s="41"/>
      <c r="D198" s="41"/>
      <c r="E198" s="41"/>
    </row>
    <row r="199" spans="1:5">
      <c r="A199" s="16" t="s">
        <v>381</v>
      </c>
      <c r="B199" s="42" t="s">
        <v>299</v>
      </c>
      <c r="C199" s="342">
        <v>64173</v>
      </c>
      <c r="D199" s="16"/>
      <c r="E199" s="16"/>
    </row>
    <row r="200" spans="1:5">
      <c r="A200" s="16" t="s">
        <v>382</v>
      </c>
      <c r="B200" s="42" t="s">
        <v>299</v>
      </c>
      <c r="C200" s="342">
        <v>203481</v>
      </c>
      <c r="D200" s="16"/>
      <c r="E200" s="16"/>
    </row>
    <row r="201" spans="1:5">
      <c r="A201" s="16" t="s">
        <v>159</v>
      </c>
      <c r="B201" s="42" t="s">
        <v>299</v>
      </c>
      <c r="C201" s="342">
        <v>0</v>
      </c>
      <c r="D201" s="16"/>
      <c r="E201" s="16"/>
    </row>
    <row r="202" spans="1:5">
      <c r="A202" s="16" t="s">
        <v>230</v>
      </c>
      <c r="B202" s="16"/>
      <c r="C202" s="23"/>
      <c r="D202" s="28">
        <f>SUM(C199:C201)</f>
        <v>267654</v>
      </c>
      <c r="E202" s="16"/>
    </row>
    <row r="203" spans="1:5">
      <c r="A203" s="41" t="s">
        <v>383</v>
      </c>
      <c r="B203" s="41"/>
      <c r="C203" s="41"/>
      <c r="D203" s="41"/>
      <c r="E203" s="41"/>
    </row>
    <row r="204" spans="1:5">
      <c r="A204" s="16" t="s">
        <v>384</v>
      </c>
      <c r="B204" s="42" t="s">
        <v>299</v>
      </c>
      <c r="C204" s="342"/>
      <c r="D204" s="16"/>
      <c r="E204" s="16"/>
    </row>
    <row r="205" spans="1:5">
      <c r="A205" s="16" t="s">
        <v>385</v>
      </c>
      <c r="B205" s="42" t="s">
        <v>299</v>
      </c>
      <c r="C205" s="342">
        <v>1155804</v>
      </c>
      <c r="D205" s="16"/>
      <c r="E205" s="16"/>
    </row>
    <row r="206" spans="1:5">
      <c r="A206" s="16" t="s">
        <v>230</v>
      </c>
      <c r="B206" s="16"/>
      <c r="C206" s="23"/>
      <c r="D206" s="28">
        <f>SUM(C204:C205)</f>
        <v>1155804</v>
      </c>
      <c r="E206" s="16"/>
    </row>
    <row r="207" spans="1:5">
      <c r="A207" s="16"/>
      <c r="B207" s="16"/>
      <c r="C207" s="23"/>
      <c r="D207" s="16"/>
      <c r="E207" s="16"/>
    </row>
    <row r="208" spans="1:5">
      <c r="A208" s="34" t="s">
        <v>386</v>
      </c>
      <c r="B208" s="34"/>
      <c r="C208" s="34"/>
      <c r="D208" s="34"/>
      <c r="E208" s="34"/>
    </row>
    <row r="209" spans="1:5">
      <c r="A209" s="45" t="s">
        <v>387</v>
      </c>
      <c r="B209" s="34"/>
      <c r="C209" s="34"/>
      <c r="D209" s="34"/>
      <c r="E209" s="34"/>
    </row>
    <row r="210" spans="1:5">
      <c r="A210" s="22"/>
      <c r="B210" s="18" t="s">
        <v>388</v>
      </c>
      <c r="C210" s="17" t="s">
        <v>389</v>
      </c>
      <c r="D210" s="18" t="s">
        <v>390</v>
      </c>
      <c r="E210" s="18" t="s">
        <v>391</v>
      </c>
    </row>
    <row r="211" spans="1:5">
      <c r="A211" s="16" t="s">
        <v>392</v>
      </c>
      <c r="B211" s="344">
        <v>204226</v>
      </c>
      <c r="C211" s="342">
        <v>0</v>
      </c>
      <c r="D211" s="344">
        <v>0</v>
      </c>
      <c r="E211" s="28">
        <f t="shared" ref="E211:E219" si="22">SUM(B211:C211)-D211</f>
        <v>204226</v>
      </c>
    </row>
    <row r="212" spans="1:5">
      <c r="A212" s="16" t="s">
        <v>393</v>
      </c>
      <c r="B212" s="344">
        <v>618680</v>
      </c>
      <c r="C212" s="342">
        <v>2914</v>
      </c>
      <c r="D212" s="344">
        <v>0</v>
      </c>
      <c r="E212" s="28">
        <f t="shared" si="22"/>
        <v>621594</v>
      </c>
    </row>
    <row r="213" spans="1:5">
      <c r="A213" s="16" t="s">
        <v>394</v>
      </c>
      <c r="B213" s="344">
        <v>19482597</v>
      </c>
      <c r="C213" s="342">
        <v>294074</v>
      </c>
      <c r="D213" s="344">
        <v>0</v>
      </c>
      <c r="E213" s="28">
        <f t="shared" si="22"/>
        <v>19776671</v>
      </c>
    </row>
    <row r="214" spans="1:5">
      <c r="A214" s="16" t="s">
        <v>395</v>
      </c>
      <c r="B214" s="344">
        <v>0</v>
      </c>
      <c r="C214" s="342">
        <v>0</v>
      </c>
      <c r="D214" s="344">
        <v>0</v>
      </c>
      <c r="E214" s="28">
        <f t="shared" si="22"/>
        <v>0</v>
      </c>
    </row>
    <row r="215" spans="1:5">
      <c r="A215" s="16" t="s">
        <v>396</v>
      </c>
      <c r="B215" s="344">
        <v>8245577</v>
      </c>
      <c r="C215" s="342">
        <v>433763</v>
      </c>
      <c r="D215" s="344">
        <v>0</v>
      </c>
      <c r="E215" s="28">
        <f t="shared" si="22"/>
        <v>8679340</v>
      </c>
    </row>
    <row r="216" spans="1:5">
      <c r="A216" s="16" t="s">
        <v>397</v>
      </c>
      <c r="B216" s="344">
        <v>5132456</v>
      </c>
      <c r="C216" s="342">
        <v>343823</v>
      </c>
      <c r="D216" s="344">
        <v>0</v>
      </c>
      <c r="E216" s="28">
        <f t="shared" si="22"/>
        <v>5476279</v>
      </c>
    </row>
    <row r="217" spans="1:5">
      <c r="A217" s="16" t="s">
        <v>398</v>
      </c>
      <c r="B217" s="344">
        <v>0</v>
      </c>
      <c r="C217" s="342">
        <v>0</v>
      </c>
      <c r="D217" s="344">
        <v>0</v>
      </c>
      <c r="E217" s="28">
        <f t="shared" si="22"/>
        <v>0</v>
      </c>
    </row>
    <row r="218" spans="1:5">
      <c r="A218" s="16" t="s">
        <v>399</v>
      </c>
      <c r="B218" s="344">
        <v>0</v>
      </c>
      <c r="C218" s="342">
        <v>0</v>
      </c>
      <c r="D218" s="344">
        <v>0</v>
      </c>
      <c r="E218" s="28">
        <f t="shared" si="22"/>
        <v>0</v>
      </c>
    </row>
    <row r="219" spans="1:5">
      <c r="A219" s="16" t="s">
        <v>400</v>
      </c>
      <c r="B219" s="344">
        <v>745367</v>
      </c>
      <c r="C219" s="342">
        <v>523282</v>
      </c>
      <c r="D219" s="344">
        <v>744416</v>
      </c>
      <c r="E219" s="28">
        <f t="shared" si="22"/>
        <v>524233</v>
      </c>
    </row>
    <row r="220" spans="1:5">
      <c r="A220" s="16" t="s">
        <v>230</v>
      </c>
      <c r="B220" s="28">
        <f>SUM(B211:B219)</f>
        <v>34428903</v>
      </c>
      <c r="C220" s="235">
        <f>SUM(C211:C219)</f>
        <v>1597856</v>
      </c>
      <c r="D220" s="28">
        <f>SUM(D211:D219)</f>
        <v>744416</v>
      </c>
      <c r="E220" s="28">
        <f>SUM(E211:E219)</f>
        <v>35282343</v>
      </c>
    </row>
    <row r="221" spans="1:5">
      <c r="A221" s="16"/>
      <c r="B221" s="16"/>
      <c r="C221" s="23"/>
      <c r="D221" s="16"/>
      <c r="E221" s="16"/>
    </row>
    <row r="222" spans="1:5">
      <c r="A222" s="45" t="s">
        <v>401</v>
      </c>
      <c r="B222" s="45"/>
      <c r="C222" s="45"/>
      <c r="D222" s="45"/>
      <c r="E222" s="45"/>
    </row>
    <row r="223" spans="1:5">
      <c r="A223" s="22"/>
      <c r="B223" s="18" t="s">
        <v>388</v>
      </c>
      <c r="C223" s="17" t="s">
        <v>389</v>
      </c>
      <c r="D223" s="18" t="s">
        <v>390</v>
      </c>
      <c r="E223" s="18" t="s">
        <v>391</v>
      </c>
    </row>
    <row r="224" spans="1:5">
      <c r="A224" s="16" t="s">
        <v>392</v>
      </c>
      <c r="B224" s="51"/>
      <c r="C224" s="50"/>
      <c r="D224" s="51"/>
      <c r="E224" s="16"/>
    </row>
    <row r="225" spans="1:6">
      <c r="A225" s="16" t="s">
        <v>393</v>
      </c>
      <c r="B225" s="344">
        <v>409127</v>
      </c>
      <c r="C225" s="342">
        <v>38682</v>
      </c>
      <c r="D225" s="344">
        <v>0</v>
      </c>
      <c r="E225" s="28">
        <f t="shared" ref="E225:E232" si="23">SUM(B225:C225)-D225</f>
        <v>447809</v>
      </c>
    </row>
    <row r="226" spans="1:6">
      <c r="A226" s="16" t="s">
        <v>394</v>
      </c>
      <c r="B226" s="344">
        <v>6722560</v>
      </c>
      <c r="C226" s="342">
        <v>805265</v>
      </c>
      <c r="D226" s="344">
        <v>0</v>
      </c>
      <c r="E226" s="28">
        <f t="shared" si="23"/>
        <v>7527825</v>
      </c>
    </row>
    <row r="227" spans="1:6">
      <c r="A227" s="16" t="s">
        <v>395</v>
      </c>
      <c r="B227" s="344">
        <v>0</v>
      </c>
      <c r="C227" s="342">
        <v>0</v>
      </c>
      <c r="D227" s="344">
        <v>0</v>
      </c>
      <c r="E227" s="28">
        <f t="shared" si="23"/>
        <v>0</v>
      </c>
    </row>
    <row r="228" spans="1:6">
      <c r="A228" s="16" t="s">
        <v>396</v>
      </c>
      <c r="B228" s="344">
        <v>6374417</v>
      </c>
      <c r="C228" s="342">
        <v>187858</v>
      </c>
      <c r="D228" s="344">
        <v>0</v>
      </c>
      <c r="E228" s="28">
        <f t="shared" si="23"/>
        <v>6562275</v>
      </c>
    </row>
    <row r="229" spans="1:6">
      <c r="A229" s="16" t="s">
        <v>397</v>
      </c>
      <c r="B229" s="344">
        <v>4234034</v>
      </c>
      <c r="C229" s="342">
        <v>301189</v>
      </c>
      <c r="D229" s="344">
        <v>0</v>
      </c>
      <c r="E229" s="28">
        <f t="shared" si="23"/>
        <v>4535223</v>
      </c>
    </row>
    <row r="230" spans="1:6">
      <c r="A230" s="16" t="s">
        <v>398</v>
      </c>
      <c r="B230" s="344">
        <v>0</v>
      </c>
      <c r="C230" s="342">
        <v>0</v>
      </c>
      <c r="D230" s="344">
        <v>0</v>
      </c>
      <c r="E230" s="28">
        <f t="shared" si="23"/>
        <v>0</v>
      </c>
    </row>
    <row r="231" spans="1:6">
      <c r="A231" s="16" t="s">
        <v>399</v>
      </c>
      <c r="B231" s="344">
        <v>0</v>
      </c>
      <c r="C231" s="342">
        <v>0</v>
      </c>
      <c r="D231" s="344">
        <v>0</v>
      </c>
      <c r="E231" s="28">
        <f t="shared" si="23"/>
        <v>0</v>
      </c>
    </row>
    <row r="232" spans="1:6">
      <c r="A232" s="16" t="s">
        <v>400</v>
      </c>
      <c r="B232" s="344">
        <v>0</v>
      </c>
      <c r="C232" s="342">
        <v>0</v>
      </c>
      <c r="D232" s="344">
        <v>0</v>
      </c>
      <c r="E232" s="28">
        <f t="shared" si="23"/>
        <v>0</v>
      </c>
    </row>
    <row r="233" spans="1:6">
      <c r="A233" s="16" t="s">
        <v>230</v>
      </c>
      <c r="B233" s="28">
        <f>SUM(B224:B232)</f>
        <v>17740138</v>
      </c>
      <c r="C233" s="235">
        <f>SUM(C224:C232)</f>
        <v>1332994</v>
      </c>
      <c r="D233" s="28">
        <f>SUM(D224:D232)</f>
        <v>0</v>
      </c>
      <c r="E233" s="28">
        <f>SUM(E224:E232)</f>
        <v>19073132</v>
      </c>
    </row>
    <row r="234" spans="1:6">
      <c r="A234" s="16"/>
      <c r="B234" s="16"/>
      <c r="C234" s="23"/>
      <c r="D234" s="16"/>
      <c r="E234" s="16"/>
      <c r="F234" s="11">
        <f>E220-E233</f>
        <v>16209211</v>
      </c>
    </row>
    <row r="235" spans="1:6">
      <c r="A235" s="34" t="s">
        <v>402</v>
      </c>
      <c r="B235" s="34"/>
      <c r="C235" s="34"/>
      <c r="D235" s="34"/>
      <c r="E235" s="34"/>
    </row>
    <row r="236" spans="1:6">
      <c r="A236" s="34"/>
      <c r="B236" s="351" t="s">
        <v>403</v>
      </c>
      <c r="C236" s="351"/>
      <c r="D236" s="34"/>
      <c r="E236" s="34"/>
    </row>
    <row r="237" spans="1:6">
      <c r="A237" s="52" t="s">
        <v>403</v>
      </c>
      <c r="B237" s="34"/>
      <c r="C237" s="342">
        <v>641178</v>
      </c>
      <c r="D237" s="36">
        <f>C237</f>
        <v>641178</v>
      </c>
      <c r="E237" s="34"/>
    </row>
    <row r="238" spans="1:6">
      <c r="A238" s="41" t="s">
        <v>404</v>
      </c>
      <c r="B238" s="41"/>
      <c r="C238" s="41"/>
      <c r="D238" s="41"/>
      <c r="E238" s="41"/>
    </row>
    <row r="239" spans="1:6">
      <c r="A239" s="16" t="s">
        <v>405</v>
      </c>
      <c r="B239" s="42" t="s">
        <v>299</v>
      </c>
      <c r="C239" s="342">
        <v>5806210</v>
      </c>
      <c r="D239" s="16"/>
      <c r="E239" s="16"/>
    </row>
    <row r="240" spans="1:6">
      <c r="A240" s="16" t="s">
        <v>406</v>
      </c>
      <c r="B240" s="42" t="s">
        <v>299</v>
      </c>
      <c r="C240" s="342">
        <v>3788514</v>
      </c>
      <c r="D240" s="16"/>
      <c r="E240" s="16"/>
    </row>
    <row r="241" spans="1:5">
      <c r="A241" s="16" t="s">
        <v>407</v>
      </c>
      <c r="B241" s="42" t="s">
        <v>299</v>
      </c>
      <c r="C241" s="342">
        <v>0</v>
      </c>
      <c r="D241" s="16"/>
      <c r="E241" s="16"/>
    </row>
    <row r="242" spans="1:5">
      <c r="A242" s="16" t="s">
        <v>408</v>
      </c>
      <c r="B242" s="42" t="s">
        <v>299</v>
      </c>
      <c r="C242" s="342">
        <v>0</v>
      </c>
      <c r="D242" s="16"/>
      <c r="E242" s="16"/>
    </row>
    <row r="243" spans="1:5">
      <c r="A243" s="16" t="s">
        <v>409</v>
      </c>
      <c r="B243" s="42" t="s">
        <v>299</v>
      </c>
      <c r="C243" s="342">
        <v>0</v>
      </c>
      <c r="D243" s="16"/>
      <c r="E243" s="16"/>
    </row>
    <row r="244" spans="1:5">
      <c r="A244" s="16" t="s">
        <v>410</v>
      </c>
      <c r="B244" s="42" t="s">
        <v>299</v>
      </c>
      <c r="C244" s="342">
        <v>3827312</v>
      </c>
      <c r="D244" s="16"/>
      <c r="E244" s="16"/>
    </row>
    <row r="245" spans="1:5">
      <c r="A245" s="16" t="s">
        <v>411</v>
      </c>
      <c r="B245" s="16"/>
      <c r="C245" s="23"/>
      <c r="D245" s="28">
        <f>SUM(C239:C244)</f>
        <v>13422036</v>
      </c>
      <c r="E245" s="16"/>
    </row>
    <row r="246" spans="1:5">
      <c r="A246" s="41" t="s">
        <v>412</v>
      </c>
      <c r="B246" s="41"/>
      <c r="C246" s="41"/>
      <c r="D246" s="41"/>
      <c r="E246" s="41"/>
    </row>
    <row r="247" spans="1:5">
      <c r="A247" s="22" t="s">
        <v>413</v>
      </c>
      <c r="B247" s="42" t="s">
        <v>299</v>
      </c>
      <c r="C247" s="342">
        <v>47</v>
      </c>
      <c r="D247" s="16"/>
      <c r="E247" s="16"/>
    </row>
    <row r="248" spans="1:5">
      <c r="A248" s="22"/>
      <c r="B248" s="42"/>
      <c r="C248" s="23"/>
      <c r="D248" s="16"/>
      <c r="E248" s="16"/>
    </row>
    <row r="249" spans="1:5">
      <c r="A249" s="22" t="s">
        <v>414</v>
      </c>
      <c r="B249" s="42" t="s">
        <v>299</v>
      </c>
      <c r="C249" s="342">
        <v>113420</v>
      </c>
      <c r="D249" s="16"/>
      <c r="E249" s="16"/>
    </row>
    <row r="250" spans="1:5">
      <c r="A250" s="22" t="s">
        <v>415</v>
      </c>
      <c r="B250" s="42" t="s">
        <v>299</v>
      </c>
      <c r="C250" s="342">
        <v>0</v>
      </c>
      <c r="D250" s="16"/>
      <c r="E250" s="16"/>
    </row>
    <row r="251" spans="1:5">
      <c r="A251" s="16"/>
      <c r="B251" s="16"/>
      <c r="C251" s="23"/>
      <c r="D251" s="16"/>
      <c r="E251" s="16"/>
    </row>
    <row r="252" spans="1:5">
      <c r="A252" s="22" t="s">
        <v>416</v>
      </c>
      <c r="B252" s="16"/>
      <c r="C252" s="23"/>
      <c r="D252" s="28">
        <f>SUM(C249:C251)</f>
        <v>113420</v>
      </c>
      <c r="E252" s="16"/>
    </row>
    <row r="253" spans="1:5">
      <c r="A253" s="41" t="s">
        <v>417</v>
      </c>
      <c r="B253" s="41"/>
      <c r="C253" s="41"/>
      <c r="D253" s="41"/>
      <c r="E253" s="41"/>
    </row>
    <row r="254" spans="1:5">
      <c r="A254" s="16" t="s">
        <v>418</v>
      </c>
      <c r="B254" s="42" t="s">
        <v>299</v>
      </c>
      <c r="C254" s="342">
        <v>0</v>
      </c>
      <c r="D254" s="16"/>
      <c r="E254" s="16"/>
    </row>
    <row r="255" spans="1:5">
      <c r="A255" s="16" t="s">
        <v>417</v>
      </c>
      <c r="B255" s="42" t="s">
        <v>299</v>
      </c>
      <c r="C255" s="342">
        <v>0</v>
      </c>
      <c r="D255" s="16"/>
      <c r="E255" s="16"/>
    </row>
    <row r="256" spans="1:5">
      <c r="A256" s="16" t="s">
        <v>419</v>
      </c>
      <c r="B256" s="16"/>
      <c r="C256" s="23"/>
      <c r="D256" s="28">
        <f>SUM(C254:C255)</f>
        <v>0</v>
      </c>
      <c r="E256" s="16"/>
    </row>
    <row r="257" spans="1:5">
      <c r="A257" s="16"/>
      <c r="B257" s="16"/>
      <c r="C257" s="23"/>
      <c r="D257" s="16"/>
      <c r="E257" s="16"/>
    </row>
    <row r="258" spans="1:5">
      <c r="A258" s="16" t="s">
        <v>420</v>
      </c>
      <c r="B258" s="16"/>
      <c r="C258" s="23"/>
      <c r="D258" s="28">
        <f>D237+D245+D252+D256</f>
        <v>14176634</v>
      </c>
      <c r="E258" s="16"/>
    </row>
    <row r="259" spans="1:5">
      <c r="A259" s="16"/>
      <c r="B259" s="16"/>
      <c r="C259" s="23"/>
      <c r="D259" s="16"/>
      <c r="E259" s="16"/>
    </row>
    <row r="260" spans="1:5">
      <c r="A260" s="16"/>
      <c r="B260" s="16"/>
      <c r="C260" s="23"/>
      <c r="D260" s="16"/>
      <c r="E260" s="16"/>
    </row>
    <row r="261" spans="1:5">
      <c r="A261" s="16"/>
      <c r="B261" s="16"/>
      <c r="C261" s="23"/>
      <c r="D261" s="16"/>
      <c r="E261" s="16"/>
    </row>
    <row r="262" spans="1:5">
      <c r="A262" s="16"/>
      <c r="B262" s="16"/>
      <c r="C262" s="23"/>
      <c r="D262" s="16"/>
      <c r="E262" s="16"/>
    </row>
    <row r="263" spans="1:5">
      <c r="A263" s="16"/>
      <c r="B263" s="16"/>
      <c r="C263" s="23"/>
      <c r="D263" s="16"/>
      <c r="E263" s="16"/>
    </row>
    <row r="264" spans="1:5">
      <c r="A264" s="34" t="s">
        <v>421</v>
      </c>
      <c r="B264" s="34"/>
      <c r="C264" s="34"/>
      <c r="D264" s="34"/>
      <c r="E264" s="34"/>
    </row>
    <row r="265" spans="1:5">
      <c r="A265" s="41" t="s">
        <v>422</v>
      </c>
      <c r="B265" s="41"/>
      <c r="C265" s="41"/>
      <c r="D265" s="41"/>
      <c r="E265" s="41"/>
    </row>
    <row r="266" spans="1:5">
      <c r="A266" s="16" t="s">
        <v>423</v>
      </c>
      <c r="B266" s="42" t="s">
        <v>299</v>
      </c>
      <c r="C266" s="342">
        <v>2601419</v>
      </c>
      <c r="D266" s="16"/>
      <c r="E266" s="16"/>
    </row>
    <row r="267" spans="1:5">
      <c r="A267" s="16" t="s">
        <v>424</v>
      </c>
      <c r="B267" s="42" t="s">
        <v>299</v>
      </c>
      <c r="C267" s="342">
        <v>0</v>
      </c>
      <c r="D267" s="16"/>
      <c r="E267" s="16"/>
    </row>
    <row r="268" spans="1:5">
      <c r="A268" s="16" t="s">
        <v>425</v>
      </c>
      <c r="B268" s="42" t="s">
        <v>299</v>
      </c>
      <c r="C268" s="342">
        <v>13156349</v>
      </c>
      <c r="D268" s="16"/>
      <c r="E268" s="16"/>
    </row>
    <row r="269" spans="1:5">
      <c r="A269" s="16" t="s">
        <v>426</v>
      </c>
      <c r="B269" s="42" t="s">
        <v>299</v>
      </c>
      <c r="C269" s="342">
        <v>4703843</v>
      </c>
      <c r="D269" s="16"/>
      <c r="E269" s="16"/>
    </row>
    <row r="270" spans="1:5">
      <c r="A270" s="16" t="s">
        <v>427</v>
      </c>
      <c r="B270" s="42" t="s">
        <v>299</v>
      </c>
      <c r="C270" s="342">
        <v>246090</v>
      </c>
      <c r="D270" s="16"/>
      <c r="E270" s="16"/>
    </row>
    <row r="271" spans="1:5">
      <c r="A271" s="16" t="s">
        <v>428</v>
      </c>
      <c r="B271" s="42" t="s">
        <v>299</v>
      </c>
      <c r="C271" s="342">
        <v>82019</v>
      </c>
      <c r="D271" s="16"/>
      <c r="E271" s="16"/>
    </row>
    <row r="272" spans="1:5">
      <c r="A272" s="16" t="s">
        <v>429</v>
      </c>
      <c r="B272" s="42" t="s">
        <v>299</v>
      </c>
      <c r="C272" s="342">
        <v>0</v>
      </c>
      <c r="D272" s="16"/>
      <c r="E272" s="16"/>
    </row>
    <row r="273" spans="1:5">
      <c r="A273" s="16" t="s">
        <v>430</v>
      </c>
      <c r="B273" s="42" t="s">
        <v>299</v>
      </c>
      <c r="C273" s="342">
        <v>298341</v>
      </c>
      <c r="D273" s="16"/>
      <c r="E273" s="16"/>
    </row>
    <row r="274" spans="1:5">
      <c r="A274" s="16" t="s">
        <v>431</v>
      </c>
      <c r="B274" s="42" t="s">
        <v>299</v>
      </c>
      <c r="C274" s="342">
        <v>222567</v>
      </c>
      <c r="D274" s="16"/>
      <c r="E274" s="16"/>
    </row>
    <row r="275" spans="1:5">
      <c r="A275" s="16" t="s">
        <v>432</v>
      </c>
      <c r="B275" s="42" t="s">
        <v>299</v>
      </c>
      <c r="C275" s="342">
        <v>0</v>
      </c>
      <c r="D275" s="16"/>
      <c r="E275" s="16"/>
    </row>
    <row r="276" spans="1:5">
      <c r="A276" s="16" t="s">
        <v>433</v>
      </c>
      <c r="B276" s="16"/>
      <c r="C276" s="23"/>
      <c r="D276" s="28">
        <f>SUM(C266:C268)-C269+SUM(C270:C275)</f>
        <v>11902942</v>
      </c>
      <c r="E276" s="16"/>
    </row>
    <row r="277" spans="1:5">
      <c r="A277" s="41" t="s">
        <v>434</v>
      </c>
      <c r="B277" s="41"/>
      <c r="C277" s="41"/>
      <c r="D277" s="41"/>
      <c r="E277" s="41"/>
    </row>
    <row r="278" spans="1:5">
      <c r="A278" s="16" t="s">
        <v>423</v>
      </c>
      <c r="B278" s="42" t="s">
        <v>299</v>
      </c>
      <c r="C278" s="342">
        <v>0</v>
      </c>
      <c r="D278" s="16"/>
      <c r="E278" s="16"/>
    </row>
    <row r="279" spans="1:5">
      <c r="A279" s="16" t="s">
        <v>424</v>
      </c>
      <c r="B279" s="42" t="s">
        <v>299</v>
      </c>
      <c r="C279" s="342">
        <v>0</v>
      </c>
      <c r="D279" s="16"/>
      <c r="E279" s="16"/>
    </row>
    <row r="280" spans="1:5">
      <c r="A280" s="16" t="s">
        <v>435</v>
      </c>
      <c r="B280" s="42" t="s">
        <v>299</v>
      </c>
      <c r="C280" s="342">
        <v>0</v>
      </c>
      <c r="D280" s="16"/>
      <c r="E280" s="16"/>
    </row>
    <row r="281" spans="1:5">
      <c r="A281" s="16" t="s">
        <v>436</v>
      </c>
      <c r="B281" s="16"/>
      <c r="C281" s="23"/>
      <c r="D281" s="28">
        <f>SUM(C278:C280)</f>
        <v>0</v>
      </c>
      <c r="E281" s="16"/>
    </row>
    <row r="282" spans="1:5">
      <c r="A282" s="41" t="s">
        <v>437</v>
      </c>
      <c r="B282" s="41"/>
      <c r="C282" s="41"/>
      <c r="D282" s="41"/>
      <c r="E282" s="41"/>
    </row>
    <row r="283" spans="1:5">
      <c r="A283" s="16" t="s">
        <v>392</v>
      </c>
      <c r="B283" s="42" t="s">
        <v>299</v>
      </c>
      <c r="C283" s="342">
        <v>204226</v>
      </c>
      <c r="D283" s="16"/>
      <c r="E283" s="16"/>
    </row>
    <row r="284" spans="1:5">
      <c r="A284" s="16" t="s">
        <v>393</v>
      </c>
      <c r="B284" s="42" t="s">
        <v>299</v>
      </c>
      <c r="C284" s="342">
        <v>621594</v>
      </c>
      <c r="D284" s="16"/>
      <c r="E284" s="16"/>
    </row>
    <row r="285" spans="1:5">
      <c r="A285" s="16" t="s">
        <v>394</v>
      </c>
      <c r="B285" s="42" t="s">
        <v>299</v>
      </c>
      <c r="C285" s="342">
        <v>19776671</v>
      </c>
      <c r="D285" s="16"/>
      <c r="E285" s="16"/>
    </row>
    <row r="286" spans="1:5">
      <c r="A286" s="16" t="s">
        <v>438</v>
      </c>
      <c r="B286" s="42" t="s">
        <v>299</v>
      </c>
      <c r="C286" s="342">
        <v>0</v>
      </c>
      <c r="D286" s="16"/>
      <c r="E286" s="16"/>
    </row>
    <row r="287" spans="1:5">
      <c r="A287" s="16" t="s">
        <v>439</v>
      </c>
      <c r="B287" s="42" t="s">
        <v>299</v>
      </c>
      <c r="C287" s="342">
        <v>8679340</v>
      </c>
      <c r="D287" s="16"/>
      <c r="E287" s="16"/>
    </row>
    <row r="288" spans="1:5">
      <c r="A288" s="16" t="s">
        <v>440</v>
      </c>
      <c r="B288" s="42" t="s">
        <v>299</v>
      </c>
      <c r="C288" s="342">
        <v>5476279</v>
      </c>
      <c r="D288" s="16"/>
      <c r="E288" s="16"/>
    </row>
    <row r="289" spans="1:5">
      <c r="A289" s="16" t="s">
        <v>399</v>
      </c>
      <c r="B289" s="42" t="s">
        <v>299</v>
      </c>
      <c r="C289" s="342">
        <v>0</v>
      </c>
      <c r="D289" s="16"/>
      <c r="E289" s="16"/>
    </row>
    <row r="290" spans="1:5">
      <c r="A290" s="16" t="s">
        <v>400</v>
      </c>
      <c r="B290" s="42" t="s">
        <v>299</v>
      </c>
      <c r="C290" s="342">
        <v>524233</v>
      </c>
      <c r="D290" s="16"/>
      <c r="E290" s="16"/>
    </row>
    <row r="291" spans="1:5">
      <c r="A291" s="16" t="s">
        <v>441</v>
      </c>
      <c r="B291" s="16"/>
      <c r="C291" s="23"/>
      <c r="D291" s="28">
        <f>SUM(C283:C290)</f>
        <v>35282343</v>
      </c>
      <c r="E291" s="16"/>
    </row>
    <row r="292" spans="1:5">
      <c r="A292" s="16" t="s">
        <v>442</v>
      </c>
      <c r="B292" s="42" t="s">
        <v>299</v>
      </c>
      <c r="C292" s="342">
        <v>19073132</v>
      </c>
      <c r="D292" s="16"/>
      <c r="E292" s="16"/>
    </row>
    <row r="293" spans="1:5">
      <c r="A293" s="16" t="s">
        <v>443</v>
      </c>
      <c r="B293" s="16"/>
      <c r="C293" s="23"/>
      <c r="D293" s="28">
        <f>D291-C292</f>
        <v>16209211</v>
      </c>
      <c r="E293" s="16"/>
    </row>
    <row r="294" spans="1:5">
      <c r="A294" s="41" t="s">
        <v>444</v>
      </c>
      <c r="B294" s="41"/>
      <c r="C294" s="41"/>
      <c r="D294" s="41"/>
      <c r="E294" s="41"/>
    </row>
    <row r="295" spans="1:5">
      <c r="A295" s="16" t="s">
        <v>445</v>
      </c>
      <c r="B295" s="42" t="s">
        <v>299</v>
      </c>
      <c r="C295" s="342">
        <v>0</v>
      </c>
      <c r="D295" s="16"/>
      <c r="E295" s="16"/>
    </row>
    <row r="296" spans="1:5">
      <c r="A296" s="16" t="s">
        <v>446</v>
      </c>
      <c r="B296" s="42" t="s">
        <v>299</v>
      </c>
      <c r="C296" s="342">
        <v>0</v>
      </c>
      <c r="D296" s="16"/>
      <c r="E296" s="16"/>
    </row>
    <row r="297" spans="1:5">
      <c r="A297" s="16" t="s">
        <v>447</v>
      </c>
      <c r="B297" s="42" t="s">
        <v>299</v>
      </c>
      <c r="C297" s="342">
        <v>0</v>
      </c>
      <c r="D297" s="16"/>
      <c r="E297" s="16"/>
    </row>
    <row r="298" spans="1:5">
      <c r="A298" s="16" t="s">
        <v>435</v>
      </c>
      <c r="B298" s="42" t="s">
        <v>299</v>
      </c>
      <c r="C298" s="342">
        <v>3013693</v>
      </c>
      <c r="D298" s="16"/>
      <c r="E298" s="16"/>
    </row>
    <row r="299" spans="1:5">
      <c r="A299" s="16" t="s">
        <v>448</v>
      </c>
      <c r="B299" s="16"/>
      <c r="C299" s="23"/>
      <c r="D299" s="28">
        <f>C295-C296+C297+C298</f>
        <v>3013693</v>
      </c>
      <c r="E299" s="16"/>
    </row>
    <row r="300" spans="1:5">
      <c r="A300" s="16"/>
      <c r="B300" s="16"/>
      <c r="C300" s="23"/>
      <c r="D300" s="16"/>
      <c r="E300" s="16"/>
    </row>
    <row r="301" spans="1:5">
      <c r="A301" s="41" t="s">
        <v>449</v>
      </c>
      <c r="B301" s="41"/>
      <c r="C301" s="41"/>
      <c r="D301" s="41"/>
      <c r="E301" s="41"/>
    </row>
    <row r="302" spans="1:5">
      <c r="A302" s="16" t="s">
        <v>450</v>
      </c>
      <c r="B302" s="42" t="s">
        <v>299</v>
      </c>
      <c r="C302" s="342">
        <v>0</v>
      </c>
      <c r="D302" s="16"/>
      <c r="E302" s="16"/>
    </row>
    <row r="303" spans="1:5">
      <c r="A303" s="16" t="s">
        <v>451</v>
      </c>
      <c r="B303" s="42" t="s">
        <v>299</v>
      </c>
      <c r="C303" s="342">
        <v>0</v>
      </c>
      <c r="D303" s="16"/>
      <c r="E303" s="16"/>
    </row>
    <row r="304" spans="1:5">
      <c r="A304" s="16" t="s">
        <v>452</v>
      </c>
      <c r="B304" s="42" t="s">
        <v>299</v>
      </c>
      <c r="C304" s="342">
        <v>0</v>
      </c>
      <c r="D304" s="16"/>
      <c r="E304" s="16"/>
    </row>
    <row r="305" spans="1:6">
      <c r="A305" s="16" t="s">
        <v>453</v>
      </c>
      <c r="B305" s="42" t="s">
        <v>299</v>
      </c>
      <c r="C305" s="342">
        <v>0</v>
      </c>
      <c r="D305" s="16"/>
      <c r="E305" s="16"/>
    </row>
    <row r="306" spans="1:6">
      <c r="A306" s="16" t="s">
        <v>454</v>
      </c>
      <c r="B306" s="16"/>
      <c r="C306" s="23"/>
      <c r="D306" s="28">
        <f>SUM(C302:C305)</f>
        <v>0</v>
      </c>
      <c r="E306" s="16"/>
    </row>
    <row r="307" spans="1:6">
      <c r="A307" s="16"/>
      <c r="B307" s="16"/>
      <c r="C307" s="23"/>
      <c r="D307" s="16"/>
      <c r="E307" s="16"/>
    </row>
    <row r="308" spans="1:6">
      <c r="A308" s="16" t="s">
        <v>455</v>
      </c>
      <c r="B308" s="16"/>
      <c r="C308" s="23"/>
      <c r="D308" s="28">
        <f>D276+D281+D293+D299+D306</f>
        <v>31125846</v>
      </c>
      <c r="E308" s="16"/>
    </row>
    <row r="309" spans="1:6">
      <c r="A309" s="16"/>
      <c r="B309" s="16"/>
      <c r="C309" s="23"/>
      <c r="D309" s="16"/>
      <c r="E309" s="16"/>
      <c r="F309" s="11">
        <f>D308-F308</f>
        <v>31125846</v>
      </c>
    </row>
    <row r="310" spans="1:6">
      <c r="A310" s="16"/>
      <c r="B310" s="16"/>
      <c r="C310" s="23"/>
      <c r="D310" s="16"/>
      <c r="E310" s="16"/>
    </row>
    <row r="311" spans="1:6">
      <c r="A311" s="16"/>
      <c r="B311" s="16"/>
      <c r="C311" s="23"/>
      <c r="D311" s="16"/>
      <c r="E311" s="16"/>
    </row>
    <row r="312" spans="1:6">
      <c r="A312" s="34" t="s">
        <v>456</v>
      </c>
      <c r="B312" s="34"/>
      <c r="C312" s="34"/>
      <c r="D312" s="34"/>
      <c r="E312" s="34"/>
    </row>
    <row r="313" spans="1:6">
      <c r="A313" s="41" t="s">
        <v>457</v>
      </c>
      <c r="B313" s="41"/>
      <c r="C313" s="41"/>
      <c r="D313" s="41"/>
      <c r="E313" s="41"/>
    </row>
    <row r="314" spans="1:6">
      <c r="A314" s="16" t="s">
        <v>458</v>
      </c>
      <c r="B314" s="42" t="s">
        <v>299</v>
      </c>
      <c r="C314" s="342">
        <v>0</v>
      </c>
      <c r="D314" s="16"/>
      <c r="E314" s="16"/>
    </row>
    <row r="315" spans="1:6">
      <c r="A315" s="16" t="s">
        <v>459</v>
      </c>
      <c r="B315" s="42" t="s">
        <v>299</v>
      </c>
      <c r="C315" s="342">
        <v>5568300</v>
      </c>
      <c r="D315" s="16"/>
      <c r="E315" s="16"/>
    </row>
    <row r="316" spans="1:6">
      <c r="A316" s="16" t="s">
        <v>460</v>
      </c>
      <c r="B316" s="42" t="s">
        <v>299</v>
      </c>
      <c r="C316" s="342">
        <v>1591077</v>
      </c>
      <c r="D316" s="16"/>
      <c r="E316" s="16"/>
    </row>
    <row r="317" spans="1:6">
      <c r="A317" s="16" t="s">
        <v>461</v>
      </c>
      <c r="B317" s="42" t="s">
        <v>299</v>
      </c>
      <c r="C317" s="342">
        <v>59160</v>
      </c>
      <c r="D317" s="16"/>
      <c r="E317" s="16"/>
    </row>
    <row r="318" spans="1:6">
      <c r="A318" s="16" t="s">
        <v>462</v>
      </c>
      <c r="B318" s="42" t="s">
        <v>299</v>
      </c>
      <c r="C318" s="342">
        <v>0</v>
      </c>
      <c r="D318" s="16"/>
      <c r="E318" s="16"/>
    </row>
    <row r="319" spans="1:6">
      <c r="A319" s="16" t="s">
        <v>463</v>
      </c>
      <c r="B319" s="42" t="s">
        <v>299</v>
      </c>
      <c r="C319" s="342">
        <v>316546</v>
      </c>
      <c r="D319" s="16"/>
      <c r="E319" s="16"/>
    </row>
    <row r="320" spans="1:6">
      <c r="A320" s="16" t="s">
        <v>464</v>
      </c>
      <c r="B320" s="42" t="s">
        <v>299</v>
      </c>
      <c r="C320" s="342">
        <v>0</v>
      </c>
      <c r="D320" s="16"/>
      <c r="E320" s="16"/>
    </row>
    <row r="321" spans="1:5">
      <c r="A321" s="16" t="s">
        <v>465</v>
      </c>
      <c r="B321" s="42" t="s">
        <v>299</v>
      </c>
      <c r="C321" s="342">
        <v>0</v>
      </c>
      <c r="D321" s="16"/>
      <c r="E321" s="16"/>
    </row>
    <row r="322" spans="1:5">
      <c r="A322" s="16" t="s">
        <v>466</v>
      </c>
      <c r="B322" s="42" t="s">
        <v>299</v>
      </c>
      <c r="C322" s="342">
        <v>1014</v>
      </c>
      <c r="D322" s="16"/>
      <c r="E322" s="16"/>
    </row>
    <row r="323" spans="1:5">
      <c r="A323" s="16" t="s">
        <v>467</v>
      </c>
      <c r="B323" s="42" t="s">
        <v>299</v>
      </c>
      <c r="C323" s="342">
        <v>756523</v>
      </c>
      <c r="D323" s="16"/>
      <c r="E323" s="16"/>
    </row>
    <row r="324" spans="1:5">
      <c r="A324" s="16" t="s">
        <v>468</v>
      </c>
      <c r="B324" s="16"/>
      <c r="C324" s="23"/>
      <c r="D324" s="28">
        <f>SUM(C314:C323)</f>
        <v>8292620</v>
      </c>
      <c r="E324" s="16"/>
    </row>
    <row r="325" spans="1:5">
      <c r="A325" s="41" t="s">
        <v>469</v>
      </c>
      <c r="B325" s="41"/>
      <c r="C325" s="41"/>
      <c r="D325" s="41"/>
      <c r="E325" s="41"/>
    </row>
    <row r="326" spans="1:5">
      <c r="A326" s="16" t="s">
        <v>470</v>
      </c>
      <c r="B326" s="42" t="s">
        <v>299</v>
      </c>
      <c r="C326" s="342">
        <v>0</v>
      </c>
      <c r="D326" s="16"/>
      <c r="E326" s="16"/>
    </row>
    <row r="327" spans="1:5">
      <c r="A327" s="16" t="s">
        <v>471</v>
      </c>
      <c r="B327" s="42" t="s">
        <v>299</v>
      </c>
      <c r="C327" s="342">
        <v>0</v>
      </c>
      <c r="D327" s="16"/>
      <c r="E327" s="16"/>
    </row>
    <row r="328" spans="1:5">
      <c r="A328" s="16" t="s">
        <v>472</v>
      </c>
      <c r="B328" s="42" t="s">
        <v>299</v>
      </c>
      <c r="C328" s="342">
        <v>3013693</v>
      </c>
      <c r="D328" s="16"/>
      <c r="E328" s="16"/>
    </row>
    <row r="329" spans="1:5">
      <c r="A329" s="16" t="s">
        <v>473</v>
      </c>
      <c r="B329" s="16"/>
      <c r="C329" s="23"/>
      <c r="D329" s="28">
        <f>SUM(C326:C328)</f>
        <v>3013693</v>
      </c>
      <c r="E329" s="16"/>
    </row>
    <row r="330" spans="1:5">
      <c r="A330" s="41" t="s">
        <v>474</v>
      </c>
      <c r="B330" s="41"/>
      <c r="C330" s="41"/>
      <c r="D330" s="41"/>
      <c r="E330" s="41"/>
    </row>
    <row r="331" spans="1:5">
      <c r="A331" s="16" t="s">
        <v>475</v>
      </c>
      <c r="B331" s="42" t="s">
        <v>299</v>
      </c>
      <c r="C331" s="342">
        <v>0</v>
      </c>
      <c r="D331" s="16"/>
      <c r="E331" s="16"/>
    </row>
    <row r="332" spans="1:5">
      <c r="A332" s="16" t="s">
        <v>476</v>
      </c>
      <c r="B332" s="42" t="s">
        <v>299</v>
      </c>
      <c r="C332" s="342">
        <v>0</v>
      </c>
      <c r="D332" s="16"/>
      <c r="E332" s="16"/>
    </row>
    <row r="333" spans="1:5">
      <c r="A333" s="16" t="s">
        <v>477</v>
      </c>
      <c r="B333" s="42" t="s">
        <v>299</v>
      </c>
      <c r="C333" s="342">
        <v>423439</v>
      </c>
      <c r="D333" s="16"/>
      <c r="E333" s="16"/>
    </row>
    <row r="334" spans="1:5">
      <c r="A334" s="22" t="s">
        <v>478</v>
      </c>
      <c r="B334" s="42" t="s">
        <v>299</v>
      </c>
      <c r="C334" s="342">
        <v>7763724</v>
      </c>
      <c r="D334" s="16"/>
      <c r="E334" s="16"/>
    </row>
    <row r="335" spans="1:5">
      <c r="A335" s="16" t="s">
        <v>479</v>
      </c>
      <c r="B335" s="42" t="s">
        <v>299</v>
      </c>
      <c r="C335" s="342">
        <v>6428976</v>
      </c>
      <c r="D335" s="16"/>
      <c r="E335" s="16"/>
    </row>
    <row r="336" spans="1:5">
      <c r="A336" s="22" t="s">
        <v>480</v>
      </c>
      <c r="B336" s="42" t="s">
        <v>299</v>
      </c>
      <c r="C336" s="342">
        <v>0</v>
      </c>
      <c r="D336" s="16"/>
      <c r="E336" s="16"/>
    </row>
    <row r="337" spans="1:5">
      <c r="A337" s="22" t="s">
        <v>481</v>
      </c>
      <c r="B337" s="42" t="s">
        <v>299</v>
      </c>
      <c r="C337" s="345">
        <v>0</v>
      </c>
      <c r="D337" s="16"/>
      <c r="E337" s="16"/>
    </row>
    <row r="338" spans="1:5">
      <c r="A338" s="16" t="s">
        <v>482</v>
      </c>
      <c r="B338" s="42" t="s">
        <v>299</v>
      </c>
      <c r="C338" s="342">
        <v>0</v>
      </c>
      <c r="D338" s="16"/>
      <c r="E338" s="16"/>
    </row>
    <row r="339" spans="1:5">
      <c r="A339" s="16" t="s">
        <v>230</v>
      </c>
      <c r="B339" s="16"/>
      <c r="C339" s="23"/>
      <c r="D339" s="28">
        <f>SUM(C331:C338)</f>
        <v>14616139</v>
      </c>
      <c r="E339" s="16"/>
    </row>
    <row r="340" spans="1:5">
      <c r="A340" s="16" t="s">
        <v>483</v>
      </c>
      <c r="B340" s="16"/>
      <c r="C340" s="23"/>
      <c r="D340" s="28">
        <f>C323</f>
        <v>756523</v>
      </c>
      <c r="E340" s="16"/>
    </row>
    <row r="341" spans="1:5">
      <c r="A341" s="16" t="s">
        <v>484</v>
      </c>
      <c r="B341" s="16"/>
      <c r="C341" s="23"/>
      <c r="D341" s="28">
        <f>D339-D340</f>
        <v>13859616</v>
      </c>
      <c r="E341" s="16"/>
    </row>
    <row r="342" spans="1:5">
      <c r="A342" s="16"/>
      <c r="B342" s="16"/>
      <c r="C342" s="23"/>
      <c r="D342" s="16"/>
      <c r="E342" s="16"/>
    </row>
    <row r="343" spans="1:5">
      <c r="A343" s="16" t="s">
        <v>485</v>
      </c>
      <c r="B343" s="42" t="s">
        <v>299</v>
      </c>
      <c r="C343" s="346">
        <v>5147291</v>
      </c>
      <c r="D343" s="16"/>
      <c r="E343" s="16"/>
    </row>
    <row r="344" spans="1:5">
      <c r="A344" s="16"/>
      <c r="B344" s="42"/>
      <c r="C344" s="53"/>
      <c r="D344" s="16"/>
      <c r="E344" s="16"/>
    </row>
    <row r="345" spans="1:5">
      <c r="A345" s="16" t="s">
        <v>486</v>
      </c>
      <c r="B345" s="42" t="s">
        <v>299</v>
      </c>
      <c r="C345" s="343">
        <v>0</v>
      </c>
      <c r="D345" s="16"/>
      <c r="E345" s="16"/>
    </row>
    <row r="346" spans="1:5">
      <c r="A346" s="16" t="s">
        <v>487</v>
      </c>
      <c r="B346" s="42" t="s">
        <v>299</v>
      </c>
      <c r="C346" s="343">
        <v>0</v>
      </c>
      <c r="D346" s="16"/>
      <c r="E346" s="16"/>
    </row>
    <row r="347" spans="1:5">
      <c r="A347" s="16" t="s">
        <v>488</v>
      </c>
      <c r="B347" s="42" t="s">
        <v>299</v>
      </c>
      <c r="C347" s="343">
        <v>0</v>
      </c>
      <c r="D347" s="16"/>
      <c r="E347" s="16"/>
    </row>
    <row r="348" spans="1:5">
      <c r="A348" s="16" t="s">
        <v>489</v>
      </c>
      <c r="B348" s="42" t="s">
        <v>299</v>
      </c>
      <c r="C348" s="343">
        <v>0</v>
      </c>
      <c r="D348" s="16"/>
      <c r="E348" s="16"/>
    </row>
    <row r="349" spans="1:5">
      <c r="A349" s="16" t="s">
        <v>490</v>
      </c>
      <c r="B349" s="42" t="s">
        <v>299</v>
      </c>
      <c r="C349" s="343">
        <v>0</v>
      </c>
      <c r="D349" s="16"/>
      <c r="E349" s="16"/>
    </row>
    <row r="350" spans="1:5">
      <c r="A350" s="16" t="s">
        <v>491</v>
      </c>
      <c r="B350" s="16"/>
      <c r="C350" s="23"/>
      <c r="D350" s="28">
        <f>D324+D329+D341+C343+C347+C348</f>
        <v>30313220</v>
      </c>
      <c r="E350" s="16"/>
    </row>
    <row r="351" spans="1:5">
      <c r="A351" s="16"/>
      <c r="B351" s="16"/>
      <c r="C351" s="23"/>
      <c r="D351" s="16"/>
      <c r="E351" s="16"/>
    </row>
    <row r="352" spans="1:5">
      <c r="A352" s="16" t="s">
        <v>492</v>
      </c>
      <c r="B352" s="16"/>
      <c r="C352" s="23"/>
      <c r="D352" s="28">
        <f>D308</f>
        <v>31125846</v>
      </c>
      <c r="E352" s="16"/>
    </row>
    <row r="353" spans="1:5">
      <c r="A353" s="16"/>
      <c r="B353" s="16"/>
      <c r="C353" s="23"/>
      <c r="D353" s="16"/>
      <c r="E353" s="16"/>
    </row>
    <row r="354" spans="1:5">
      <c r="A354" s="16"/>
      <c r="B354" s="16"/>
      <c r="C354" s="23"/>
      <c r="D354" s="16"/>
      <c r="E354" s="16"/>
    </row>
    <row r="355" spans="1:5">
      <c r="A355" s="16"/>
      <c r="B355" s="16"/>
      <c r="C355" s="23"/>
      <c r="D355" s="16"/>
      <c r="E355" s="16"/>
    </row>
    <row r="356" spans="1:5">
      <c r="A356" s="34" t="s">
        <v>493</v>
      </c>
      <c r="B356" s="34"/>
      <c r="C356" s="34"/>
      <c r="D356" s="34"/>
      <c r="E356" s="34"/>
    </row>
    <row r="357" spans="1:5">
      <c r="A357" s="41" t="s">
        <v>494</v>
      </c>
      <c r="B357" s="41"/>
      <c r="C357" s="41"/>
      <c r="D357" s="41"/>
      <c r="E357" s="41"/>
    </row>
    <row r="358" spans="1:5">
      <c r="A358" s="16" t="s">
        <v>495</v>
      </c>
      <c r="B358" s="42" t="s">
        <v>299</v>
      </c>
      <c r="C358" s="343">
        <v>10686064</v>
      </c>
      <c r="D358" s="16"/>
      <c r="E358" s="16"/>
    </row>
    <row r="359" spans="1:5">
      <c r="A359" s="16" t="s">
        <v>496</v>
      </c>
      <c r="B359" s="42" t="s">
        <v>299</v>
      </c>
      <c r="C359" s="343">
        <v>34318281</v>
      </c>
      <c r="D359" s="16"/>
      <c r="E359" s="16"/>
    </row>
    <row r="360" spans="1:5">
      <c r="A360" s="16" t="s">
        <v>497</v>
      </c>
      <c r="B360" s="16"/>
      <c r="C360" s="23"/>
      <c r="D360" s="28">
        <f>SUM(C358:C359)</f>
        <v>45004345</v>
      </c>
      <c r="E360" s="16"/>
    </row>
    <row r="361" spans="1:5">
      <c r="A361" s="41" t="s">
        <v>498</v>
      </c>
      <c r="B361" s="41"/>
      <c r="C361" s="41"/>
      <c r="D361" s="41"/>
      <c r="E361" s="41"/>
    </row>
    <row r="362" spans="1:5">
      <c r="A362" s="16" t="s">
        <v>403</v>
      </c>
      <c r="B362" s="41"/>
      <c r="C362" s="342">
        <v>641178</v>
      </c>
      <c r="D362" s="16"/>
      <c r="E362" s="41"/>
    </row>
    <row r="363" spans="1:5">
      <c r="A363" s="16" t="s">
        <v>499</v>
      </c>
      <c r="B363" s="42" t="s">
        <v>299</v>
      </c>
      <c r="C363" s="342">
        <v>13422036</v>
      </c>
      <c r="D363" s="16"/>
      <c r="E363" s="16"/>
    </row>
    <row r="364" spans="1:5">
      <c r="A364" s="16" t="s">
        <v>500</v>
      </c>
      <c r="B364" s="42" t="s">
        <v>299</v>
      </c>
      <c r="C364" s="342">
        <v>113420</v>
      </c>
      <c r="D364" s="16"/>
      <c r="E364" s="16"/>
    </row>
    <row r="365" spans="1:5">
      <c r="A365" s="16" t="s">
        <v>501</v>
      </c>
      <c r="B365" s="42" t="s">
        <v>299</v>
      </c>
      <c r="C365" s="342">
        <v>0</v>
      </c>
      <c r="D365" s="16"/>
      <c r="E365" s="16"/>
    </row>
    <row r="366" spans="1:5">
      <c r="A366" s="16" t="s">
        <v>420</v>
      </c>
      <c r="B366" s="16"/>
      <c r="C366" s="23"/>
      <c r="D366" s="28">
        <f>SUM(C362:C365)</f>
        <v>14176634</v>
      </c>
      <c r="E366" s="16"/>
    </row>
    <row r="367" spans="1:5">
      <c r="A367" s="16" t="s">
        <v>502</v>
      </c>
      <c r="B367" s="16"/>
      <c r="C367" s="23"/>
      <c r="D367" s="28">
        <f>D360-D366</f>
        <v>30827711</v>
      </c>
      <c r="E367" s="16"/>
    </row>
    <row r="368" spans="1:5">
      <c r="A368" s="54" t="s">
        <v>503</v>
      </c>
      <c r="B368" s="41"/>
      <c r="C368" s="41"/>
      <c r="D368" s="41"/>
      <c r="E368" s="41"/>
    </row>
    <row r="369" spans="1:6">
      <c r="A369" s="28" t="s">
        <v>504</v>
      </c>
      <c r="B369" s="16"/>
      <c r="C369" s="16"/>
      <c r="D369" s="16"/>
      <c r="E369" s="16"/>
    </row>
    <row r="370" spans="1:6">
      <c r="A370" s="55" t="s">
        <v>505</v>
      </c>
      <c r="B370" s="36" t="s">
        <v>299</v>
      </c>
      <c r="C370" s="342">
        <v>1471</v>
      </c>
      <c r="D370" s="28">
        <v>0</v>
      </c>
      <c r="E370" s="28"/>
    </row>
    <row r="371" spans="1:6">
      <c r="A371" s="55" t="s">
        <v>506</v>
      </c>
      <c r="B371" s="36" t="s">
        <v>299</v>
      </c>
      <c r="C371" s="342">
        <v>782859</v>
      </c>
      <c r="D371" s="28">
        <v>0</v>
      </c>
      <c r="E371" s="28"/>
    </row>
    <row r="372" spans="1:6">
      <c r="A372" s="55" t="s">
        <v>507</v>
      </c>
      <c r="B372" s="36" t="s">
        <v>299</v>
      </c>
      <c r="C372" s="342">
        <v>0</v>
      </c>
      <c r="D372" s="28">
        <v>0</v>
      </c>
      <c r="E372" s="28"/>
    </row>
    <row r="373" spans="1:6">
      <c r="A373" s="55" t="s">
        <v>508</v>
      </c>
      <c r="B373" s="36" t="s">
        <v>299</v>
      </c>
      <c r="C373" s="342">
        <v>0</v>
      </c>
      <c r="D373" s="28">
        <v>0</v>
      </c>
      <c r="E373" s="28"/>
    </row>
    <row r="374" spans="1:6">
      <c r="A374" s="55" t="s">
        <v>509</v>
      </c>
      <c r="B374" s="36" t="s">
        <v>299</v>
      </c>
      <c r="C374" s="342">
        <v>0</v>
      </c>
      <c r="D374" s="28">
        <v>0</v>
      </c>
      <c r="E374" s="28"/>
    </row>
    <row r="375" spans="1:6">
      <c r="A375" s="55" t="s">
        <v>510</v>
      </c>
      <c r="B375" s="36" t="s">
        <v>299</v>
      </c>
      <c r="C375" s="342">
        <v>0</v>
      </c>
      <c r="D375" s="28">
        <v>0</v>
      </c>
      <c r="E375" s="28"/>
    </row>
    <row r="376" spans="1:6">
      <c r="A376" s="55" t="s">
        <v>511</v>
      </c>
      <c r="B376" s="36" t="s">
        <v>299</v>
      </c>
      <c r="C376" s="342">
        <v>0</v>
      </c>
      <c r="D376" s="28">
        <v>0</v>
      </c>
      <c r="E376" s="28"/>
    </row>
    <row r="377" spans="1:6">
      <c r="A377" s="55" t="s">
        <v>512</v>
      </c>
      <c r="B377" s="36" t="s">
        <v>299</v>
      </c>
      <c r="C377" s="342">
        <v>0</v>
      </c>
      <c r="D377" s="28">
        <v>0</v>
      </c>
      <c r="E377" s="28"/>
    </row>
    <row r="378" spans="1:6">
      <c r="A378" s="55" t="s">
        <v>513</v>
      </c>
      <c r="B378" s="36" t="s">
        <v>299</v>
      </c>
      <c r="C378" s="342">
        <v>8507</v>
      </c>
      <c r="D378" s="28">
        <v>0</v>
      </c>
      <c r="E378" s="28"/>
    </row>
    <row r="379" spans="1:6">
      <c r="A379" s="55" t="s">
        <v>514</v>
      </c>
      <c r="B379" s="36" t="s">
        <v>299</v>
      </c>
      <c r="C379" s="342">
        <v>267403</v>
      </c>
      <c r="D379" s="28">
        <v>0</v>
      </c>
      <c r="E379" s="28"/>
    </row>
    <row r="380" spans="1:6">
      <c r="A380" s="55" t="s">
        <v>515</v>
      </c>
      <c r="B380" s="36" t="s">
        <v>299</v>
      </c>
      <c r="C380" s="347">
        <f>488447-C378-C379-C370</f>
        <v>211066</v>
      </c>
      <c r="D380" s="28">
        <v>0</v>
      </c>
      <c r="E380" s="215" t="str">
        <f>IF(OR(C380&gt;999999,C380/(D360+D383)&gt;0.01),"Additional Classification Necessary - See Responses-2 Tab","")</f>
        <v/>
      </c>
      <c r="F380" s="56"/>
    </row>
    <row r="381" spans="1:6">
      <c r="A381" s="57" t="s">
        <v>516</v>
      </c>
      <c r="B381" s="42"/>
      <c r="C381" s="42"/>
      <c r="D381" s="28">
        <f>SUM(C370:C380)</f>
        <v>1271306</v>
      </c>
      <c r="E381" s="28"/>
      <c r="F381" s="56"/>
    </row>
    <row r="382" spans="1:6">
      <c r="A382" s="52" t="s">
        <v>517</v>
      </c>
      <c r="B382" s="42" t="s">
        <v>299</v>
      </c>
      <c r="C382" s="342">
        <v>1405482</v>
      </c>
      <c r="D382" s="28">
        <v>0</v>
      </c>
      <c r="E382" s="16"/>
    </row>
    <row r="383" spans="1:6">
      <c r="A383" s="16" t="s">
        <v>518</v>
      </c>
      <c r="B383" s="16"/>
      <c r="C383" s="23"/>
      <c r="D383" s="28">
        <f>D381+C382</f>
        <v>2676788</v>
      </c>
      <c r="E383" s="16"/>
    </row>
    <row r="384" spans="1:6">
      <c r="A384" s="16" t="s">
        <v>519</v>
      </c>
      <c r="B384" s="16"/>
      <c r="C384" s="23"/>
      <c r="D384" s="28">
        <f>D367+D383</f>
        <v>33504499</v>
      </c>
      <c r="E384" s="16"/>
    </row>
    <row r="385" spans="1:5">
      <c r="A385" s="16"/>
      <c r="B385" s="16"/>
      <c r="C385" s="23"/>
      <c r="D385" s="16"/>
      <c r="E385" s="16"/>
    </row>
    <row r="386" spans="1:5">
      <c r="A386" s="16"/>
      <c r="B386" s="16"/>
      <c r="C386" s="23"/>
      <c r="D386" s="16"/>
      <c r="E386" s="16"/>
    </row>
    <row r="387" spans="1:5">
      <c r="A387" s="16"/>
      <c r="B387" s="16"/>
      <c r="C387" s="23"/>
      <c r="D387" s="16"/>
      <c r="E387" s="16"/>
    </row>
    <row r="388" spans="1:5">
      <c r="A388" s="41" t="s">
        <v>520</v>
      </c>
      <c r="B388" s="41"/>
      <c r="C388" s="41"/>
      <c r="D388" s="41"/>
      <c r="E388" s="41"/>
    </row>
    <row r="389" spans="1:5">
      <c r="A389" s="16" t="s">
        <v>521</v>
      </c>
      <c r="B389" s="42" t="s">
        <v>299</v>
      </c>
      <c r="C389" s="342">
        <v>16438660</v>
      </c>
      <c r="D389" s="16"/>
      <c r="E389" s="16"/>
    </row>
    <row r="390" spans="1:5">
      <c r="A390" s="16" t="s">
        <v>11</v>
      </c>
      <c r="B390" s="42" t="s">
        <v>299</v>
      </c>
      <c r="C390" s="342">
        <v>3599409</v>
      </c>
      <c r="D390" s="16"/>
      <c r="E390" s="16"/>
    </row>
    <row r="391" spans="1:5">
      <c r="A391" s="16" t="s">
        <v>264</v>
      </c>
      <c r="B391" s="42" t="s">
        <v>299</v>
      </c>
      <c r="C391" s="342">
        <v>2886529</v>
      </c>
      <c r="D391" s="16"/>
      <c r="E391" s="16"/>
    </row>
    <row r="392" spans="1:5">
      <c r="A392" s="16" t="s">
        <v>522</v>
      </c>
      <c r="B392" s="42" t="s">
        <v>299</v>
      </c>
      <c r="C392" s="342">
        <v>2363999</v>
      </c>
      <c r="D392" s="16"/>
      <c r="E392" s="16"/>
    </row>
    <row r="393" spans="1:5">
      <c r="A393" s="16" t="s">
        <v>523</v>
      </c>
      <c r="B393" s="42" t="s">
        <v>299</v>
      </c>
      <c r="C393" s="342">
        <v>547206</v>
      </c>
      <c r="D393" s="16"/>
      <c r="E393" s="16"/>
    </row>
    <row r="394" spans="1:5">
      <c r="A394" s="16" t="s">
        <v>524</v>
      </c>
      <c r="B394" s="42" t="s">
        <v>299</v>
      </c>
      <c r="C394" s="342">
        <v>7152928</v>
      </c>
      <c r="D394" s="16"/>
      <c r="E394" s="16"/>
    </row>
    <row r="395" spans="1:5">
      <c r="A395" s="16" t="s">
        <v>16</v>
      </c>
      <c r="B395" s="42" t="s">
        <v>299</v>
      </c>
      <c r="C395" s="342">
        <v>1332996</v>
      </c>
      <c r="D395" s="16"/>
      <c r="E395" s="16"/>
    </row>
    <row r="396" spans="1:5">
      <c r="A396" s="16" t="s">
        <v>525</v>
      </c>
      <c r="B396" s="42" t="s">
        <v>299</v>
      </c>
      <c r="C396" s="342">
        <v>484242</v>
      </c>
      <c r="D396" s="16"/>
      <c r="E396" s="16"/>
    </row>
    <row r="397" spans="1:5">
      <c r="A397" s="16" t="s">
        <v>526</v>
      </c>
      <c r="B397" s="42" t="s">
        <v>299</v>
      </c>
      <c r="C397" s="342">
        <v>206522</v>
      </c>
      <c r="D397" s="16"/>
      <c r="E397" s="16"/>
    </row>
    <row r="398" spans="1:5">
      <c r="A398" s="16" t="s">
        <v>527</v>
      </c>
      <c r="B398" s="42" t="s">
        <v>299</v>
      </c>
      <c r="C398" s="342">
        <v>267654</v>
      </c>
      <c r="D398" s="16"/>
      <c r="E398" s="16"/>
    </row>
    <row r="399" spans="1:5">
      <c r="A399" s="16" t="s">
        <v>528</v>
      </c>
      <c r="B399" s="42" t="s">
        <v>299</v>
      </c>
      <c r="C399" s="342">
        <v>1155804</v>
      </c>
      <c r="D399" s="16"/>
      <c r="E399" s="16"/>
    </row>
    <row r="400" spans="1:5">
      <c r="A400" s="28" t="s">
        <v>529</v>
      </c>
      <c r="B400" s="16"/>
      <c r="C400" s="16"/>
      <c r="D400" s="16"/>
      <c r="E400" s="16"/>
    </row>
    <row r="401" spans="1:9">
      <c r="A401" s="29" t="s">
        <v>270</v>
      </c>
      <c r="B401" s="36" t="s">
        <v>299</v>
      </c>
      <c r="C401" s="342">
        <v>0</v>
      </c>
      <c r="D401" s="28">
        <v>0</v>
      </c>
      <c r="E401" s="28"/>
    </row>
    <row r="402" spans="1:9">
      <c r="A402" s="29" t="s">
        <v>271</v>
      </c>
      <c r="B402" s="36" t="s">
        <v>299</v>
      </c>
      <c r="C402" s="342">
        <v>0</v>
      </c>
      <c r="D402" s="28">
        <v>0</v>
      </c>
      <c r="E402" s="28"/>
    </row>
    <row r="403" spans="1:9">
      <c r="A403" s="29" t="s">
        <v>530</v>
      </c>
      <c r="B403" s="36" t="s">
        <v>299</v>
      </c>
      <c r="C403" s="342">
        <v>2410</v>
      </c>
      <c r="D403" s="28">
        <v>0</v>
      </c>
      <c r="E403" s="28"/>
    </row>
    <row r="404" spans="1:9">
      <c r="A404" s="29" t="s">
        <v>273</v>
      </c>
      <c r="B404" s="36" t="s">
        <v>299</v>
      </c>
      <c r="C404" s="342">
        <v>0</v>
      </c>
      <c r="D404" s="28">
        <v>0</v>
      </c>
      <c r="E404" s="28"/>
    </row>
    <row r="405" spans="1:9">
      <c r="A405" s="29" t="s">
        <v>274</v>
      </c>
      <c r="B405" s="36" t="s">
        <v>299</v>
      </c>
      <c r="C405" s="342">
        <v>3599</v>
      </c>
      <c r="D405" s="28">
        <v>0</v>
      </c>
      <c r="E405" s="28"/>
    </row>
    <row r="406" spans="1:9">
      <c r="A406" s="29" t="s">
        <v>275</v>
      </c>
      <c r="B406" s="36" t="s">
        <v>299</v>
      </c>
      <c r="C406" s="342">
        <v>0</v>
      </c>
      <c r="D406" s="28">
        <v>0</v>
      </c>
      <c r="E406" s="28"/>
    </row>
    <row r="407" spans="1:9">
      <c r="A407" s="29" t="s">
        <v>276</v>
      </c>
      <c r="B407" s="36" t="s">
        <v>299</v>
      </c>
      <c r="C407" s="342">
        <v>0</v>
      </c>
      <c r="D407" s="28">
        <v>0</v>
      </c>
      <c r="E407" s="28"/>
    </row>
    <row r="408" spans="1:9">
      <c r="A408" s="29" t="s">
        <v>277</v>
      </c>
      <c r="B408" s="36" t="s">
        <v>299</v>
      </c>
      <c r="C408" s="342">
        <v>0</v>
      </c>
      <c r="D408" s="28">
        <v>0</v>
      </c>
      <c r="E408" s="28"/>
    </row>
    <row r="409" spans="1:9">
      <c r="A409" s="29" t="s">
        <v>278</v>
      </c>
      <c r="B409" s="36" t="s">
        <v>299</v>
      </c>
      <c r="C409" s="342">
        <v>0</v>
      </c>
      <c r="D409" s="28">
        <v>0</v>
      </c>
      <c r="E409" s="28"/>
    </row>
    <row r="410" spans="1:9">
      <c r="A410" s="29" t="s">
        <v>279</v>
      </c>
      <c r="B410" s="36" t="s">
        <v>299</v>
      </c>
      <c r="C410" s="342">
        <v>0</v>
      </c>
      <c r="D410" s="28">
        <v>0</v>
      </c>
      <c r="E410" s="28"/>
    </row>
    <row r="411" spans="1:9">
      <c r="A411" s="29" t="s">
        <v>280</v>
      </c>
      <c r="B411" s="36" t="s">
        <v>299</v>
      </c>
      <c r="C411" s="342">
        <v>200391</v>
      </c>
      <c r="D411" s="28">
        <v>0</v>
      </c>
      <c r="E411" s="28"/>
    </row>
    <row r="412" spans="1:9">
      <c r="A412" s="29" t="s">
        <v>281</v>
      </c>
      <c r="B412" s="36" t="s">
        <v>299</v>
      </c>
      <c r="C412" s="342">
        <v>0</v>
      </c>
      <c r="D412" s="28">
        <v>0</v>
      </c>
      <c r="E412" s="28"/>
    </row>
    <row r="413" spans="1:9">
      <c r="A413" s="29" t="s">
        <v>282</v>
      </c>
      <c r="B413" s="36" t="s">
        <v>299</v>
      </c>
      <c r="C413" s="342">
        <v>0</v>
      </c>
      <c r="D413" s="28">
        <v>0</v>
      </c>
      <c r="E413" s="28"/>
    </row>
    <row r="414" spans="1:9">
      <c r="A414" s="29" t="s">
        <v>283</v>
      </c>
      <c r="B414" s="36" t="s">
        <v>299</v>
      </c>
      <c r="C414" s="347">
        <v>468950</v>
      </c>
      <c r="D414" s="28">
        <v>0</v>
      </c>
      <c r="E414" s="215" t="str">
        <f>IF(OR(C414&gt;999999,C414/(D416)&gt;0.01),"Additional Classification Necessary - See Responses-2 Tab","")</f>
        <v>Additional Classification Necessary - See Responses-2 Tab</v>
      </c>
      <c r="F414" s="56"/>
      <c r="G414" s="56"/>
      <c r="H414" s="56"/>
      <c r="I414" s="56"/>
    </row>
    <row r="415" spans="1:9">
      <c r="A415" s="58" t="s">
        <v>531</v>
      </c>
      <c r="B415" s="42"/>
      <c r="C415" s="42"/>
      <c r="D415" s="28">
        <f>SUM(C401:C414)</f>
        <v>675350</v>
      </c>
      <c r="E415" s="28"/>
      <c r="F415" s="56"/>
      <c r="G415" s="56"/>
      <c r="H415" s="56"/>
      <c r="I415" s="56"/>
    </row>
    <row r="416" spans="1:9">
      <c r="A416" s="28" t="s">
        <v>532</v>
      </c>
      <c r="B416" s="16"/>
      <c r="C416" s="23"/>
      <c r="D416" s="28">
        <f>SUM(C389:C399,D415)</f>
        <v>37111299</v>
      </c>
      <c r="E416" s="28"/>
    </row>
    <row r="417" spans="1:13">
      <c r="A417" s="28" t="s">
        <v>533</v>
      </c>
      <c r="B417" s="16"/>
      <c r="C417" s="23"/>
      <c r="D417" s="28">
        <f>D384-D416</f>
        <v>-3606800</v>
      </c>
      <c r="E417" s="28"/>
    </row>
    <row r="418" spans="1:13">
      <c r="A418" s="28" t="s">
        <v>534</v>
      </c>
      <c r="B418" s="16"/>
      <c r="C418" s="347">
        <f>29169</f>
        <v>29169</v>
      </c>
      <c r="D418" s="28">
        <v>0</v>
      </c>
      <c r="E418" s="28"/>
    </row>
    <row r="419" spans="1:13">
      <c r="A419" s="55" t="s">
        <v>535</v>
      </c>
      <c r="B419" s="42" t="s">
        <v>299</v>
      </c>
      <c r="C419" s="342">
        <v>0</v>
      </c>
      <c r="D419" s="28">
        <v>0</v>
      </c>
      <c r="E419" s="28"/>
    </row>
    <row r="420" spans="1:13">
      <c r="A420" s="57" t="s">
        <v>536</v>
      </c>
      <c r="B420" s="16"/>
      <c r="C420" s="16"/>
      <c r="D420" s="28">
        <f>SUM(C418:C419)</f>
        <v>29169</v>
      </c>
      <c r="E420" s="28"/>
      <c r="F420" s="11">
        <f>D420-C399</f>
        <v>-1126635</v>
      </c>
    </row>
    <row r="421" spans="1:13">
      <c r="A421" s="28" t="s">
        <v>537</v>
      </c>
      <c r="B421" s="16"/>
      <c r="C421" s="23"/>
      <c r="D421" s="28">
        <f>D417+D420</f>
        <v>-3577631</v>
      </c>
      <c r="E421" s="28"/>
      <c r="F421" s="59"/>
    </row>
    <row r="422" spans="1:13">
      <c r="A422" s="28" t="s">
        <v>538</v>
      </c>
      <c r="B422" s="42" t="s">
        <v>299</v>
      </c>
      <c r="C422" s="342">
        <v>0</v>
      </c>
      <c r="D422" s="28">
        <v>0</v>
      </c>
      <c r="E422" s="16"/>
    </row>
    <row r="423" spans="1:13">
      <c r="A423" s="16" t="s">
        <v>539</v>
      </c>
      <c r="B423" s="42" t="s">
        <v>299</v>
      </c>
      <c r="C423" s="342">
        <v>0</v>
      </c>
      <c r="D423" s="28">
        <v>0</v>
      </c>
      <c r="E423" s="16"/>
    </row>
    <row r="424" spans="1:13">
      <c r="A424" s="16" t="s">
        <v>540</v>
      </c>
      <c r="B424" s="16"/>
      <c r="C424" s="23"/>
      <c r="D424" s="28">
        <f>D421+C422-C423</f>
        <v>-3577631</v>
      </c>
      <c r="E424" s="16"/>
    </row>
    <row r="426" spans="1:13" ht="30" customHeight="1">
      <c r="A426" s="364" t="s">
        <v>1374</v>
      </c>
      <c r="B426" s="364"/>
      <c r="C426" s="364"/>
      <c r="D426" s="364"/>
      <c r="E426" s="364"/>
    </row>
    <row r="427" spans="1:13">
      <c r="M427" s="60"/>
    </row>
    <row r="428" spans="1:13">
      <c r="M428" s="60"/>
    </row>
    <row r="429" spans="1:13">
      <c r="M429" s="60"/>
    </row>
    <row r="433" spans="2:7">
      <c r="B433" s="61"/>
      <c r="C433" s="61"/>
      <c r="D433" s="61"/>
      <c r="E433" s="61"/>
      <c r="F433" s="61"/>
      <c r="G433" s="61"/>
    </row>
    <row r="574" spans="2:83"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</row>
    <row r="578" spans="2:83"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</row>
    <row r="582" spans="2:83"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</row>
    <row r="612" spans="1:14" s="211" customFormat="1" ht="12.65" customHeight="1">
      <c r="A612" s="222"/>
      <c r="C612" s="220" t="s">
        <v>541</v>
      </c>
      <c r="D612" s="227">
        <f>CE90-(BE90+CD90)</f>
        <v>43655</v>
      </c>
      <c r="E612" s="229">
        <f>SUM(C624:D647)+SUM(C668:D713)</f>
        <v>33061409.395510245</v>
      </c>
      <c r="F612" s="229">
        <f>CE64-(AX64+BD64+BE64+BG64+BJ64+BN64+BP64+BQ64+CB64+CC64+CD64)</f>
        <v>2286937</v>
      </c>
      <c r="G612" s="227">
        <f>CE91-(AX91+AY91+BD91+BE91+BG91+BJ91+BN91+BP91+BQ91+CB91+CC91+CD91)</f>
        <v>53409</v>
      </c>
      <c r="H612" s="232">
        <f>CE60-(AX60+AY60+AZ60+BD60+BE60+BG60+BJ60+BN60+BO60+BP60+BQ60+BR60+CB60+CC60+CD60)</f>
        <v>196.97000000000003</v>
      </c>
      <c r="I612" s="227">
        <f>CE92-(AX92+AY92+AZ92+BD92+BE92+BF92+BG92+BJ92+BN92+BO92+BP92+BQ92+BR92+CB92+CC92+CD92)</f>
        <v>11920</v>
      </c>
      <c r="J612" s="227">
        <f>CE93-(AX93+AY93+AZ93+BA93+BD93+BE93+BF93+BG93+BJ93+BN93+BO93+BP93+BQ93+BR93+CB93+CC93+CD93)</f>
        <v>77542</v>
      </c>
      <c r="K612" s="227">
        <f>CE89-(AW89+AX89+AY89+AZ89+BA89+BB89+BC89+BD89+BE89+BF89+BG89+BH89+BI89+BJ89+BK89+BL89+BM89+BN89+BO89+BP89+BQ89+BR89+BS89+BT89+BU89+BV89+BW89+BX89+CB89+CC89+CD89)</f>
        <v>43462372</v>
      </c>
      <c r="L612" s="233">
        <f>CE94-(AW94+AX94+AY94+AZ94+BA94+BB94+BC94+BD94+BE94+BF94+BG94+BH94+BI94+BJ94+BK94+BL94+BM94+BN94+BO94+BP94+BQ94+BR94+BS94+BT94+BU94+BV94+BW94+BX94+BY94+BZ94+CA94+CB94+CC94+CD94)</f>
        <v>32.030000000000008</v>
      </c>
    </row>
    <row r="613" spans="1:14" s="211" customFormat="1" ht="12.65" customHeight="1">
      <c r="A613" s="222"/>
      <c r="C613" s="220" t="s">
        <v>542</v>
      </c>
      <c r="D613" s="228" t="s">
        <v>543</v>
      </c>
      <c r="E613" s="230" t="s">
        <v>544</v>
      </c>
      <c r="F613" s="231" t="s">
        <v>545</v>
      </c>
      <c r="G613" s="228" t="s">
        <v>546</v>
      </c>
      <c r="H613" s="231" t="s">
        <v>547</v>
      </c>
      <c r="I613" s="228" t="s">
        <v>548</v>
      </c>
      <c r="J613" s="228" t="s">
        <v>549</v>
      </c>
      <c r="K613" s="220" t="s">
        <v>550</v>
      </c>
      <c r="L613" s="221" t="s">
        <v>551</v>
      </c>
    </row>
    <row r="614" spans="1:14" s="211" customFormat="1" ht="12.65" customHeight="1">
      <c r="A614" s="222">
        <v>8430</v>
      </c>
      <c r="B614" s="221" t="s">
        <v>167</v>
      </c>
      <c r="C614" s="227">
        <f>BE85</f>
        <v>1260567</v>
      </c>
      <c r="D614" s="227"/>
      <c r="E614" s="229"/>
      <c r="F614" s="229"/>
      <c r="G614" s="227"/>
      <c r="H614" s="229"/>
      <c r="I614" s="227"/>
      <c r="J614" s="227"/>
      <c r="N614" s="223" t="s">
        <v>552</v>
      </c>
    </row>
    <row r="615" spans="1:14" s="211" customFormat="1" ht="12.65" customHeight="1">
      <c r="A615" s="222"/>
      <c r="B615" s="221" t="s">
        <v>553</v>
      </c>
      <c r="C615" s="227">
        <f>CD69-CD84</f>
        <v>1531034</v>
      </c>
      <c r="D615" s="227">
        <f>SUM(C614:C615)</f>
        <v>2791601</v>
      </c>
      <c r="E615" s="229"/>
      <c r="F615" s="229"/>
      <c r="G615" s="227"/>
      <c r="H615" s="229"/>
      <c r="I615" s="227"/>
      <c r="J615" s="227"/>
      <c r="N615" s="223" t="s">
        <v>554</v>
      </c>
    </row>
    <row r="616" spans="1:14" s="211" customFormat="1" ht="12.65" customHeight="1">
      <c r="A616" s="222">
        <v>8310</v>
      </c>
      <c r="B616" s="226" t="s">
        <v>555</v>
      </c>
      <c r="C616" s="227">
        <f>AX85</f>
        <v>0</v>
      </c>
      <c r="D616" s="227">
        <f>(D615/D612)*AX90</f>
        <v>0</v>
      </c>
      <c r="E616" s="229"/>
      <c r="F616" s="229"/>
      <c r="G616" s="227"/>
      <c r="H616" s="229"/>
      <c r="I616" s="227"/>
      <c r="J616" s="227"/>
      <c r="N616" s="223" t="s">
        <v>556</v>
      </c>
    </row>
    <row r="617" spans="1:14" s="211" customFormat="1" ht="12.65" customHeight="1">
      <c r="A617" s="222">
        <v>8510</v>
      </c>
      <c r="B617" s="226" t="s">
        <v>172</v>
      </c>
      <c r="C617" s="227">
        <f>BJ85</f>
        <v>630824</v>
      </c>
      <c r="D617" s="227">
        <f>(D615/D612)*BJ90</f>
        <v>21358.257564998279</v>
      </c>
      <c r="E617" s="229"/>
      <c r="F617" s="229"/>
      <c r="G617" s="227"/>
      <c r="H617" s="229"/>
      <c r="I617" s="227"/>
      <c r="J617" s="227"/>
      <c r="N617" s="223" t="s">
        <v>557</v>
      </c>
    </row>
    <row r="618" spans="1:14" s="211" customFormat="1" ht="12.65" customHeight="1">
      <c r="A618" s="222">
        <v>8470</v>
      </c>
      <c r="B618" s="226" t="s">
        <v>558</v>
      </c>
      <c r="C618" s="227">
        <f>BG85</f>
        <v>0</v>
      </c>
      <c r="D618" s="227">
        <f>(D615/D612)*BG90</f>
        <v>0</v>
      </c>
      <c r="E618" s="229"/>
      <c r="F618" s="229"/>
      <c r="G618" s="227"/>
      <c r="H618" s="229"/>
      <c r="I618" s="227"/>
      <c r="J618" s="227"/>
      <c r="N618" s="223" t="s">
        <v>559</v>
      </c>
    </row>
    <row r="619" spans="1:14" s="211" customFormat="1" ht="12.65" customHeight="1">
      <c r="A619" s="222">
        <v>8610</v>
      </c>
      <c r="B619" s="226" t="s">
        <v>560</v>
      </c>
      <c r="C619" s="227">
        <f>BN85</f>
        <v>2451948</v>
      </c>
      <c r="D619" s="227">
        <f>(D615/D612)*BN90</f>
        <v>305346.34692475089</v>
      </c>
      <c r="E619" s="229"/>
      <c r="F619" s="229"/>
      <c r="G619" s="227"/>
      <c r="H619" s="229"/>
      <c r="I619" s="227"/>
      <c r="J619" s="227"/>
      <c r="N619" s="223" t="s">
        <v>561</v>
      </c>
    </row>
    <row r="620" spans="1:14" s="211" customFormat="1" ht="12.65" customHeight="1">
      <c r="A620" s="222">
        <v>8790</v>
      </c>
      <c r="B620" s="226" t="s">
        <v>562</v>
      </c>
      <c r="C620" s="227">
        <f>CC85</f>
        <v>0</v>
      </c>
      <c r="D620" s="227">
        <f>(D615/D612)*CC90</f>
        <v>0</v>
      </c>
      <c r="E620" s="229"/>
      <c r="F620" s="229"/>
      <c r="G620" s="227"/>
      <c r="H620" s="229"/>
      <c r="I620" s="227"/>
      <c r="J620" s="227"/>
      <c r="N620" s="223" t="s">
        <v>563</v>
      </c>
    </row>
    <row r="621" spans="1:14" s="211" customFormat="1" ht="12.65" customHeight="1">
      <c r="A621" s="222">
        <v>8630</v>
      </c>
      <c r="B621" s="226" t="s">
        <v>564</v>
      </c>
      <c r="C621" s="227">
        <f>BP85</f>
        <v>151963</v>
      </c>
      <c r="D621" s="227">
        <f>(D615/D612)*BP90</f>
        <v>0</v>
      </c>
      <c r="E621" s="229"/>
      <c r="F621" s="229"/>
      <c r="G621" s="227"/>
      <c r="H621" s="229"/>
      <c r="I621" s="227"/>
      <c r="J621" s="227"/>
      <c r="N621" s="223" t="s">
        <v>565</v>
      </c>
    </row>
    <row r="622" spans="1:14" s="211" customFormat="1" ht="12.65" customHeight="1">
      <c r="A622" s="222">
        <v>8770</v>
      </c>
      <c r="B622" s="221" t="s">
        <v>566</v>
      </c>
      <c r="C622" s="227">
        <f>CB85</f>
        <v>0</v>
      </c>
      <c r="D622" s="227">
        <f>(D615/D612)*CB90</f>
        <v>0</v>
      </c>
      <c r="E622" s="229"/>
      <c r="F622" s="229"/>
      <c r="G622" s="227"/>
      <c r="H622" s="229"/>
      <c r="I622" s="227"/>
      <c r="J622" s="227"/>
      <c r="N622" s="223" t="s">
        <v>567</v>
      </c>
    </row>
    <row r="623" spans="1:14" s="211" customFormat="1" ht="12.65" customHeight="1">
      <c r="A623" s="222">
        <v>8640</v>
      </c>
      <c r="B623" s="226" t="s">
        <v>568</v>
      </c>
      <c r="C623" s="227">
        <f>BQ85</f>
        <v>0</v>
      </c>
      <c r="D623" s="227">
        <f>(D615/D612)*BQ90</f>
        <v>0</v>
      </c>
      <c r="E623" s="229">
        <f>SUM(C616:D623)</f>
        <v>3561439.6044897493</v>
      </c>
      <c r="F623" s="229"/>
      <c r="G623" s="227"/>
      <c r="H623" s="229"/>
      <c r="I623" s="227"/>
      <c r="J623" s="227"/>
      <c r="N623" s="223" t="s">
        <v>569</v>
      </c>
    </row>
    <row r="624" spans="1:14" s="211" customFormat="1" ht="12.65" customHeight="1">
      <c r="A624" s="222">
        <v>8420</v>
      </c>
      <c r="B624" s="226" t="s">
        <v>166</v>
      </c>
      <c r="C624" s="227">
        <f>BD85</f>
        <v>103514</v>
      </c>
      <c r="D624" s="227">
        <f>(D615/D612)*BD90</f>
        <v>0</v>
      </c>
      <c r="E624" s="229">
        <f>(E623/E612)*SUM(C624:D624)</f>
        <v>11150.730291286854</v>
      </c>
      <c r="F624" s="229">
        <f>SUM(C624:E624)</f>
        <v>114664.73029128686</v>
      </c>
      <c r="G624" s="227"/>
      <c r="H624" s="229"/>
      <c r="I624" s="227"/>
      <c r="J624" s="227"/>
      <c r="N624" s="223" t="s">
        <v>570</v>
      </c>
    </row>
    <row r="625" spans="1:14" s="211" customFormat="1" ht="12.65" customHeight="1">
      <c r="A625" s="222">
        <v>8320</v>
      </c>
      <c r="B625" s="226" t="s">
        <v>162</v>
      </c>
      <c r="C625" s="227">
        <f>AY85</f>
        <v>1240083</v>
      </c>
      <c r="D625" s="227">
        <f>(D615/D612)*AY90</f>
        <v>132178.19876302828</v>
      </c>
      <c r="E625" s="229">
        <f>(E623/E612)*SUM(C625:D625)</f>
        <v>147822.65699909683</v>
      </c>
      <c r="F625" s="229">
        <f>(F624/F612)*AY64</f>
        <v>20622.571101280279</v>
      </c>
      <c r="G625" s="227">
        <f>SUM(C625:F625)</f>
        <v>1540706.4268634054</v>
      </c>
      <c r="H625" s="229"/>
      <c r="I625" s="227"/>
      <c r="J625" s="227"/>
      <c r="N625" s="223" t="s">
        <v>571</v>
      </c>
    </row>
    <row r="626" spans="1:14" s="211" customFormat="1" ht="12.65" customHeight="1">
      <c r="A626" s="222">
        <v>8650</v>
      </c>
      <c r="B626" s="226" t="s">
        <v>179</v>
      </c>
      <c r="C626" s="227">
        <f>BR85</f>
        <v>0</v>
      </c>
      <c r="D626" s="227">
        <f>(D615/D612)*BR90</f>
        <v>0</v>
      </c>
      <c r="E626" s="229">
        <f>(E623/E612)*SUM(C626:D626)</f>
        <v>0</v>
      </c>
      <c r="F626" s="229">
        <f>(F624/F612)*BR64</f>
        <v>0</v>
      </c>
      <c r="G626" s="227">
        <f>(G625/G612)*BR91</f>
        <v>0</v>
      </c>
      <c r="H626" s="229"/>
      <c r="I626" s="227"/>
      <c r="J626" s="227"/>
      <c r="N626" s="223" t="s">
        <v>572</v>
      </c>
    </row>
    <row r="627" spans="1:14" s="211" customFormat="1" ht="12.65" customHeight="1">
      <c r="A627" s="222">
        <v>8620</v>
      </c>
      <c r="B627" s="221" t="s">
        <v>573</v>
      </c>
      <c r="C627" s="227">
        <f>BO85</f>
        <v>0</v>
      </c>
      <c r="D627" s="227">
        <f>(D615/D612)*BO90</f>
        <v>0</v>
      </c>
      <c r="E627" s="229">
        <f>(E623/E612)*SUM(C627:D627)</f>
        <v>0</v>
      </c>
      <c r="F627" s="229">
        <f>(F624/F612)*BO64</f>
        <v>0</v>
      </c>
      <c r="G627" s="227">
        <f>(G625/G612)*BO91</f>
        <v>0</v>
      </c>
      <c r="H627" s="229"/>
      <c r="I627" s="227"/>
      <c r="J627" s="227"/>
      <c r="N627" s="223" t="s">
        <v>574</v>
      </c>
    </row>
    <row r="628" spans="1:14" s="211" customFormat="1" ht="12.65" customHeight="1">
      <c r="A628" s="222">
        <v>8330</v>
      </c>
      <c r="B628" s="226" t="s">
        <v>163</v>
      </c>
      <c r="C628" s="227">
        <f>AZ85</f>
        <v>0</v>
      </c>
      <c r="D628" s="227">
        <f>(D615/D612)*AZ90</f>
        <v>0</v>
      </c>
      <c r="E628" s="229">
        <f>(E623/E612)*SUM(C628:D628)</f>
        <v>0</v>
      </c>
      <c r="F628" s="229">
        <f>(F624/F612)*AZ64</f>
        <v>0</v>
      </c>
      <c r="G628" s="227">
        <f>(G625/G612)*AZ91</f>
        <v>348129.43809821521</v>
      </c>
      <c r="H628" s="229">
        <f>SUM(C626:G628)</f>
        <v>348129.43809821521</v>
      </c>
      <c r="I628" s="227"/>
      <c r="J628" s="227"/>
      <c r="N628" s="223" t="s">
        <v>575</v>
      </c>
    </row>
    <row r="629" spans="1:14" s="211" customFormat="1" ht="12.65" customHeight="1">
      <c r="A629" s="222">
        <v>8460</v>
      </c>
      <c r="B629" s="226" t="s">
        <v>168</v>
      </c>
      <c r="C629" s="227">
        <f>BF85</f>
        <v>593224</v>
      </c>
      <c r="D629" s="227">
        <f>(D615/D612)*BF90</f>
        <v>253229.64059099759</v>
      </c>
      <c r="E629" s="229">
        <f>(E623/E612)*SUM(C629:D629)</f>
        <v>91181.639684565118</v>
      </c>
      <c r="F629" s="229">
        <f>(F624/F612)*BF64</f>
        <v>2456.3596643459941</v>
      </c>
      <c r="G629" s="227">
        <f>(G625/G612)*BF91</f>
        <v>0</v>
      </c>
      <c r="H629" s="229">
        <f>(H628/H612)*BF60</f>
        <v>17356.100330631431</v>
      </c>
      <c r="I629" s="227">
        <f>SUM(C629:H629)</f>
        <v>957447.74027054023</v>
      </c>
      <c r="J629" s="227"/>
      <c r="N629" s="223" t="s">
        <v>576</v>
      </c>
    </row>
    <row r="630" spans="1:14" s="211" customFormat="1" ht="12.65" customHeight="1">
      <c r="A630" s="222">
        <v>8350</v>
      </c>
      <c r="B630" s="226" t="s">
        <v>577</v>
      </c>
      <c r="C630" s="227">
        <f>BA85</f>
        <v>124799</v>
      </c>
      <c r="D630" s="227">
        <f>(D615/D612)*BA90</f>
        <v>74817.848356431103</v>
      </c>
      <c r="E630" s="229">
        <f>(E623/E612)*SUM(C630:D630)</f>
        <v>21503.116850080867</v>
      </c>
      <c r="F630" s="229">
        <f>(F624/F612)*BA64</f>
        <v>95.665208703071102</v>
      </c>
      <c r="G630" s="227">
        <f>(G625/G612)*BA91</f>
        <v>0</v>
      </c>
      <c r="H630" s="229">
        <f>(H628/H612)*BA60</f>
        <v>1413.9389271390169</v>
      </c>
      <c r="I630" s="227">
        <f>(I629/I612)*BA92</f>
        <v>34458.479914099138</v>
      </c>
      <c r="J630" s="227">
        <f>SUM(C630:I630)</f>
        <v>257088.04925645323</v>
      </c>
      <c r="N630" s="223" t="s">
        <v>578</v>
      </c>
    </row>
    <row r="631" spans="1:14" s="211" customFormat="1" ht="12.65" customHeight="1">
      <c r="A631" s="222">
        <v>8200</v>
      </c>
      <c r="B631" s="226" t="s">
        <v>579</v>
      </c>
      <c r="C631" s="227">
        <f>AW85</f>
        <v>0</v>
      </c>
      <c r="D631" s="227">
        <f>(D615/D612)*AW90</f>
        <v>0</v>
      </c>
      <c r="E631" s="229">
        <f>(E623/E612)*SUM(C631:D631)</f>
        <v>0</v>
      </c>
      <c r="F631" s="229">
        <f>(F624/F612)*AW64</f>
        <v>0</v>
      </c>
      <c r="G631" s="227">
        <f>(G625/G612)*AW91</f>
        <v>0</v>
      </c>
      <c r="H631" s="229">
        <f>(H628/H612)*AW60</f>
        <v>0</v>
      </c>
      <c r="I631" s="227">
        <f>(I629/I612)*AW92</f>
        <v>0</v>
      </c>
      <c r="J631" s="227">
        <f>(J630/J612)*AW93</f>
        <v>0</v>
      </c>
      <c r="N631" s="223" t="s">
        <v>580</v>
      </c>
    </row>
    <row r="632" spans="1:14" s="211" customFormat="1" ht="12.65" customHeight="1">
      <c r="A632" s="222">
        <v>8360</v>
      </c>
      <c r="B632" s="226" t="s">
        <v>581</v>
      </c>
      <c r="C632" s="227">
        <f>BB85</f>
        <v>40892</v>
      </c>
      <c r="D632" s="227">
        <f>(D615/D612)*BB90</f>
        <v>22573.248264803573</v>
      </c>
      <c r="E632" s="229">
        <f>(E623/E612)*SUM(C632:D632)</f>
        <v>6836.6005204164239</v>
      </c>
      <c r="F632" s="229">
        <f>(F624/F612)*BB64</f>
        <v>62.021940862525661</v>
      </c>
      <c r="G632" s="227">
        <f>(G625/G612)*BB91</f>
        <v>0</v>
      </c>
      <c r="H632" s="229">
        <f>(H628/H612)*BB60</f>
        <v>5178.5513206466494</v>
      </c>
      <c r="I632" s="227">
        <f>(I629/I612)*BB92</f>
        <v>10361.64081333051</v>
      </c>
      <c r="J632" s="227">
        <f>(J630/J612)*BB93</f>
        <v>0</v>
      </c>
      <c r="N632" s="223" t="s">
        <v>582</v>
      </c>
    </row>
    <row r="633" spans="1:14" s="211" customFormat="1" ht="12.65" customHeight="1">
      <c r="A633" s="222">
        <v>8370</v>
      </c>
      <c r="B633" s="226" t="s">
        <v>583</v>
      </c>
      <c r="C633" s="227">
        <f>BC85</f>
        <v>0</v>
      </c>
      <c r="D633" s="227">
        <f>(D615/D612)*BC90</f>
        <v>0</v>
      </c>
      <c r="E633" s="229">
        <f>(E623/E612)*SUM(C633:D633)</f>
        <v>0</v>
      </c>
      <c r="F633" s="229">
        <f>(F624/F612)*BC64</f>
        <v>0</v>
      </c>
      <c r="G633" s="227">
        <f>(G625/G612)*BC91</f>
        <v>0</v>
      </c>
      <c r="H633" s="229">
        <f>(H628/H612)*BC60</f>
        <v>0</v>
      </c>
      <c r="I633" s="227">
        <f>(I629/I612)*BC92</f>
        <v>0</v>
      </c>
      <c r="J633" s="227">
        <f>(J630/J612)*BC93</f>
        <v>0</v>
      </c>
      <c r="N633" s="223" t="s">
        <v>584</v>
      </c>
    </row>
    <row r="634" spans="1:14" s="211" customFormat="1" ht="12.65" customHeight="1">
      <c r="A634" s="222">
        <v>8490</v>
      </c>
      <c r="B634" s="226" t="s">
        <v>585</v>
      </c>
      <c r="C634" s="227">
        <f>BI85</f>
        <v>0</v>
      </c>
      <c r="D634" s="227">
        <f>(D615/D612)*BI90</f>
        <v>0</v>
      </c>
      <c r="E634" s="229">
        <f>(E623/E612)*SUM(C634:D634)</f>
        <v>0</v>
      </c>
      <c r="F634" s="229">
        <f>(F624/F612)*BI64</f>
        <v>0</v>
      </c>
      <c r="G634" s="227">
        <f>(G625/G612)*BI91</f>
        <v>0</v>
      </c>
      <c r="H634" s="229">
        <f>(H628/H612)*BI60</f>
        <v>0</v>
      </c>
      <c r="I634" s="227">
        <f>(I629/I612)*BI92</f>
        <v>0</v>
      </c>
      <c r="J634" s="227">
        <f>(J630/J612)*BI93</f>
        <v>0</v>
      </c>
      <c r="N634" s="223" t="s">
        <v>586</v>
      </c>
    </row>
    <row r="635" spans="1:14" s="211" customFormat="1" ht="12.65" customHeight="1">
      <c r="A635" s="222">
        <v>8530</v>
      </c>
      <c r="B635" s="226" t="s">
        <v>587</v>
      </c>
      <c r="C635" s="227">
        <f>BK85</f>
        <v>1461438</v>
      </c>
      <c r="D635" s="227">
        <f>(D615/D612)*BK90</f>
        <v>0</v>
      </c>
      <c r="E635" s="229">
        <f>(E623/E612)*SUM(C635:D635)</f>
        <v>157428.95623237125</v>
      </c>
      <c r="F635" s="229">
        <f>(F624/F612)*BK64</f>
        <v>153.67602970383277</v>
      </c>
      <c r="G635" s="227">
        <f>(G625/G612)*BK91</f>
        <v>0</v>
      </c>
      <c r="H635" s="229">
        <f>(H628/H612)*BK60</f>
        <v>23648.128556400057</v>
      </c>
      <c r="I635" s="227">
        <f>(I629/I612)*BK92</f>
        <v>0</v>
      </c>
      <c r="J635" s="227">
        <f>(J630/J612)*BK93</f>
        <v>0</v>
      </c>
      <c r="N635" s="223" t="s">
        <v>588</v>
      </c>
    </row>
    <row r="636" spans="1:14" s="211" customFormat="1" ht="12.65" customHeight="1">
      <c r="A636" s="222">
        <v>8480</v>
      </c>
      <c r="B636" s="226" t="s">
        <v>589</v>
      </c>
      <c r="C636" s="227">
        <f>BH85</f>
        <v>2987763</v>
      </c>
      <c r="D636" s="227">
        <f>(D615/D612)*BH90</f>
        <v>20526.948138815715</v>
      </c>
      <c r="E636" s="229">
        <f>(E623/E612)*SUM(C636:D636)</f>
        <v>324058.86981167045</v>
      </c>
      <c r="F636" s="229">
        <f>(F624/F612)*BH64</f>
        <v>12138.952315652899</v>
      </c>
      <c r="G636" s="227">
        <f>(G625/G612)*BH91</f>
        <v>0</v>
      </c>
      <c r="H636" s="229">
        <f>(H628/H612)*BH60</f>
        <v>17603.539642880762</v>
      </c>
      <c r="I636" s="227">
        <f>(I629/I612)*BH92</f>
        <v>9478.0900463023281</v>
      </c>
      <c r="J636" s="227">
        <f>(J630/J612)*BH93</f>
        <v>0</v>
      </c>
      <c r="N636" s="223" t="s">
        <v>590</v>
      </c>
    </row>
    <row r="637" spans="1:14" s="211" customFormat="1" ht="12.65" customHeight="1">
      <c r="A637" s="222">
        <v>8560</v>
      </c>
      <c r="B637" s="226" t="s">
        <v>174</v>
      </c>
      <c r="C637" s="227">
        <f>BL85</f>
        <v>237270</v>
      </c>
      <c r="D637" s="227">
        <f>(D615/D612)*BL90</f>
        <v>0</v>
      </c>
      <c r="E637" s="229">
        <f>(E623/E612)*SUM(C637:D637)</f>
        <v>25559.187899353055</v>
      </c>
      <c r="F637" s="229">
        <f>(F624/F612)*BL64</f>
        <v>115.41997402225874</v>
      </c>
      <c r="G637" s="227">
        <f>(G625/G612)*BL91</f>
        <v>0</v>
      </c>
      <c r="H637" s="229">
        <f>(H628/H612)*BL60</f>
        <v>7387.8308943013626</v>
      </c>
      <c r="I637" s="227">
        <f>(I629/I612)*BL92</f>
        <v>0</v>
      </c>
      <c r="J637" s="227">
        <f>(J630/J612)*BL93</f>
        <v>0</v>
      </c>
      <c r="N637" s="223" t="s">
        <v>591</v>
      </c>
    </row>
    <row r="638" spans="1:14" s="211" customFormat="1" ht="12.65" customHeight="1">
      <c r="A638" s="222">
        <v>8590</v>
      </c>
      <c r="B638" s="226" t="s">
        <v>592</v>
      </c>
      <c r="C638" s="227">
        <f>BM85</f>
        <v>0</v>
      </c>
      <c r="D638" s="227">
        <f>(D615/D612)*BM90</f>
        <v>0</v>
      </c>
      <c r="E638" s="229">
        <f>(E623/E612)*SUM(C638:D638)</f>
        <v>0</v>
      </c>
      <c r="F638" s="229">
        <f>(F624/F612)*BM64</f>
        <v>0</v>
      </c>
      <c r="G638" s="227">
        <f>(G625/G612)*BM91</f>
        <v>0</v>
      </c>
      <c r="H638" s="229">
        <f>(H628/H612)*BM60</f>
        <v>0</v>
      </c>
      <c r="I638" s="227">
        <f>(I629/I612)*BM92</f>
        <v>0</v>
      </c>
      <c r="J638" s="227">
        <f>(J630/J612)*BM93</f>
        <v>0</v>
      </c>
      <c r="N638" s="223" t="s">
        <v>593</v>
      </c>
    </row>
    <row r="639" spans="1:14" s="211" customFormat="1" ht="12.65" customHeight="1">
      <c r="A639" s="222">
        <v>8660</v>
      </c>
      <c r="B639" s="226" t="s">
        <v>594</v>
      </c>
      <c r="C639" s="227">
        <f>BS85</f>
        <v>0</v>
      </c>
      <c r="D639" s="227">
        <f>(D615/D612)*BS90</f>
        <v>0</v>
      </c>
      <c r="E639" s="229">
        <f>(E623/E612)*SUM(C639:D639)</f>
        <v>0</v>
      </c>
      <c r="F639" s="229">
        <f>(F624/F612)*BS64</f>
        <v>0</v>
      </c>
      <c r="G639" s="227">
        <f>(G625/G612)*BS91</f>
        <v>0</v>
      </c>
      <c r="H639" s="229">
        <f>(H628/H612)*BS60</f>
        <v>0</v>
      </c>
      <c r="I639" s="227">
        <f>(I629/I612)*BS92</f>
        <v>0</v>
      </c>
      <c r="J639" s="227">
        <f>(J630/J612)*BS93</f>
        <v>0</v>
      </c>
      <c r="N639" s="223" t="s">
        <v>595</v>
      </c>
    </row>
    <row r="640" spans="1:14" s="211" customFormat="1" ht="12.65" customHeight="1">
      <c r="A640" s="222">
        <v>8670</v>
      </c>
      <c r="B640" s="226" t="s">
        <v>596</v>
      </c>
      <c r="C640" s="227">
        <f>BT85</f>
        <v>0</v>
      </c>
      <c r="D640" s="227">
        <f>(D615/D612)*BT90</f>
        <v>0</v>
      </c>
      <c r="E640" s="229">
        <f>(E623/E612)*SUM(C640:D640)</f>
        <v>0</v>
      </c>
      <c r="F640" s="229">
        <f>(F624/F612)*BT64</f>
        <v>0</v>
      </c>
      <c r="G640" s="227">
        <f>(G625/G612)*BT91</f>
        <v>0</v>
      </c>
      <c r="H640" s="229">
        <f>(H628/H612)*BT60</f>
        <v>0</v>
      </c>
      <c r="I640" s="227">
        <f>(I629/I612)*BT92</f>
        <v>0</v>
      </c>
      <c r="J640" s="227">
        <f>(J630/J612)*BT93</f>
        <v>0</v>
      </c>
      <c r="N640" s="223" t="s">
        <v>597</v>
      </c>
    </row>
    <row r="641" spans="1:14" s="211" customFormat="1" ht="12.65" customHeight="1">
      <c r="A641" s="222">
        <v>8680</v>
      </c>
      <c r="B641" s="226" t="s">
        <v>598</v>
      </c>
      <c r="C641" s="227">
        <f>BU85</f>
        <v>0</v>
      </c>
      <c r="D641" s="227">
        <f>(D615/D612)*BU90</f>
        <v>0</v>
      </c>
      <c r="E641" s="229">
        <f>(E623/E612)*SUM(C641:D641)</f>
        <v>0</v>
      </c>
      <c r="F641" s="229">
        <f>(F624/F612)*BU64</f>
        <v>0</v>
      </c>
      <c r="G641" s="227">
        <f>(G625/G612)*BU91</f>
        <v>0</v>
      </c>
      <c r="H641" s="229">
        <f>(H628/H612)*BU60</f>
        <v>0</v>
      </c>
      <c r="I641" s="227">
        <f>(I629/I612)*BU92</f>
        <v>0</v>
      </c>
      <c r="J641" s="227">
        <f>(J630/J612)*BU93</f>
        <v>0</v>
      </c>
      <c r="N641" s="223" t="s">
        <v>599</v>
      </c>
    </row>
    <row r="642" spans="1:14" s="211" customFormat="1" ht="12.65" customHeight="1">
      <c r="A642" s="222">
        <v>8690</v>
      </c>
      <c r="B642" s="226" t="s">
        <v>600</v>
      </c>
      <c r="C642" s="227">
        <f>BV85</f>
        <v>198866</v>
      </c>
      <c r="D642" s="227">
        <f>(D615/D612)*BV90</f>
        <v>126806.66093231016</v>
      </c>
      <c r="E642" s="229">
        <f>(E623/E612)*SUM(C642:D642)</f>
        <v>35082.095226751007</v>
      </c>
      <c r="F642" s="229">
        <f>(F624/F612)*BV64</f>
        <v>54.952342106166633</v>
      </c>
      <c r="G642" s="227">
        <f>(G625/G612)*BV91</f>
        <v>0</v>
      </c>
      <c r="H642" s="229">
        <f>(H628/H612)*BV60</f>
        <v>5355.2936865390257</v>
      </c>
      <c r="I642" s="227">
        <f>(I629/I612)*BV92</f>
        <v>58474.996217865206</v>
      </c>
      <c r="J642" s="227">
        <f>(J630/J612)*BV93</f>
        <v>0</v>
      </c>
      <c r="N642" s="223" t="s">
        <v>601</v>
      </c>
    </row>
    <row r="643" spans="1:14" s="211" customFormat="1" ht="12.65" customHeight="1">
      <c r="A643" s="222">
        <v>8700</v>
      </c>
      <c r="B643" s="226" t="s">
        <v>602</v>
      </c>
      <c r="C643" s="227">
        <f>BW85</f>
        <v>0</v>
      </c>
      <c r="D643" s="227">
        <f>(D615/D612)*BW90</f>
        <v>0</v>
      </c>
      <c r="E643" s="229">
        <f>(E623/E612)*SUM(C643:D643)</f>
        <v>0</v>
      </c>
      <c r="F643" s="229">
        <f>(F624/F612)*BW64</f>
        <v>0</v>
      </c>
      <c r="G643" s="227">
        <f>(G625/G612)*BW91</f>
        <v>0</v>
      </c>
      <c r="H643" s="229">
        <f>(H628/H612)*BW60</f>
        <v>0</v>
      </c>
      <c r="I643" s="227">
        <f>(I629/I612)*BW92</f>
        <v>0</v>
      </c>
      <c r="J643" s="227">
        <f>(J630/J612)*BW93</f>
        <v>0</v>
      </c>
      <c r="N643" s="223" t="s">
        <v>603</v>
      </c>
    </row>
    <row r="644" spans="1:14" s="211" customFormat="1" ht="12.65" customHeight="1">
      <c r="A644" s="222">
        <v>8710</v>
      </c>
      <c r="B644" s="226" t="s">
        <v>604</v>
      </c>
      <c r="C644" s="227">
        <f>BX85</f>
        <v>0</v>
      </c>
      <c r="D644" s="227">
        <f>(D615/D612)*BX90</f>
        <v>0</v>
      </c>
      <c r="E644" s="229">
        <f>(E623/E612)*SUM(C644:D644)</f>
        <v>0</v>
      </c>
      <c r="F644" s="229">
        <f>(F624/F612)*BX64</f>
        <v>0</v>
      </c>
      <c r="G644" s="227">
        <f>(G625/G612)*BX91</f>
        <v>0</v>
      </c>
      <c r="H644" s="229">
        <f>(H628/H612)*BX60</f>
        <v>0</v>
      </c>
      <c r="I644" s="227">
        <f>(I629/I612)*BX92</f>
        <v>0</v>
      </c>
      <c r="J644" s="227">
        <f>(J630/J612)*BX93</f>
        <v>0</v>
      </c>
      <c r="K644" s="229">
        <f>SUM(C631:J644)</f>
        <v>5795114.6608071048</v>
      </c>
      <c r="L644" s="229"/>
      <c r="N644" s="223" t="s">
        <v>605</v>
      </c>
    </row>
    <row r="645" spans="1:14" s="211" customFormat="1" ht="12.65" customHeight="1">
      <c r="A645" s="222">
        <v>8720</v>
      </c>
      <c r="B645" s="226" t="s">
        <v>606</v>
      </c>
      <c r="C645" s="227">
        <f>BY85</f>
        <v>253056</v>
      </c>
      <c r="D645" s="227">
        <f>(D615/D612)*BY90</f>
        <v>13364.897697858205</v>
      </c>
      <c r="E645" s="229">
        <f>(E623/E612)*SUM(C645:D645)</f>
        <v>28699.37954471225</v>
      </c>
      <c r="F645" s="229">
        <f>(F624/F612)*BY64</f>
        <v>72.902103487560481</v>
      </c>
      <c r="G645" s="227">
        <f>(G625/G612)*BY91</f>
        <v>881343.27086316457</v>
      </c>
      <c r="H645" s="229">
        <f>(H628/H612)*BY60</f>
        <v>3906.0062862215336</v>
      </c>
      <c r="I645" s="227">
        <f>(I629/I612)*BY92</f>
        <v>6184.8553691972811</v>
      </c>
      <c r="J645" s="227">
        <f>(J630/J612)*BY93</f>
        <v>0</v>
      </c>
      <c r="K645" s="229">
        <v>0</v>
      </c>
      <c r="L645" s="229"/>
      <c r="N645" s="223" t="s">
        <v>607</v>
      </c>
    </row>
    <row r="646" spans="1:14" s="211" customFormat="1" ht="12.65" customHeight="1">
      <c r="A646" s="222">
        <v>8730</v>
      </c>
      <c r="B646" s="226" t="s">
        <v>608</v>
      </c>
      <c r="C646" s="227">
        <f>BZ85</f>
        <v>0</v>
      </c>
      <c r="D646" s="227">
        <f>(D615/D612)*BZ90</f>
        <v>0</v>
      </c>
      <c r="E646" s="229">
        <f>(E623/E612)*SUM(C646:D646)</f>
        <v>0</v>
      </c>
      <c r="F646" s="229">
        <f>(F624/F612)*BZ64</f>
        <v>0</v>
      </c>
      <c r="G646" s="227">
        <f>(G625/G612)*BZ91</f>
        <v>0</v>
      </c>
      <c r="H646" s="229">
        <f>(H628/H612)*BZ60</f>
        <v>0</v>
      </c>
      <c r="I646" s="227">
        <f>(I629/I612)*BZ92</f>
        <v>0</v>
      </c>
      <c r="J646" s="227">
        <f>(J630/J612)*BZ93</f>
        <v>0</v>
      </c>
      <c r="K646" s="229">
        <v>0</v>
      </c>
      <c r="L646" s="229"/>
      <c r="N646" s="223" t="s">
        <v>609</v>
      </c>
    </row>
    <row r="647" spans="1:14" s="211" customFormat="1" ht="12.65" customHeight="1">
      <c r="A647" s="222">
        <v>8740</v>
      </c>
      <c r="B647" s="226" t="s">
        <v>610</v>
      </c>
      <c r="C647" s="227">
        <f>CA85</f>
        <v>0</v>
      </c>
      <c r="D647" s="227">
        <f>(D615/D612)*CA90</f>
        <v>0</v>
      </c>
      <c r="E647" s="229">
        <f>(E623/E612)*SUM(C647:D647)</f>
        <v>0</v>
      </c>
      <c r="F647" s="229">
        <f>(F624/F612)*CA64</f>
        <v>0</v>
      </c>
      <c r="G647" s="227">
        <f>(G625/G612)*CA91</f>
        <v>0</v>
      </c>
      <c r="H647" s="229">
        <f>(H628/H612)*CA60</f>
        <v>0</v>
      </c>
      <c r="I647" s="227">
        <f>(I629/I612)*CA92</f>
        <v>0</v>
      </c>
      <c r="J647" s="227">
        <f>(J630/J612)*CA93</f>
        <v>0</v>
      </c>
      <c r="K647" s="229">
        <v>0</v>
      </c>
      <c r="L647" s="229">
        <f>SUM(C645:K647)</f>
        <v>1186627.3118646415</v>
      </c>
      <c r="N647" s="223" t="s">
        <v>611</v>
      </c>
    </row>
    <row r="648" spans="1:14" s="211" customFormat="1" ht="12.65" customHeight="1">
      <c r="A648" s="222"/>
      <c r="B648" s="222"/>
      <c r="C648" s="211">
        <f>SUM(C614:C647)</f>
        <v>13267241</v>
      </c>
      <c r="L648" s="225"/>
    </row>
    <row r="666" spans="1:14" s="211" customFormat="1" ht="12.65" customHeight="1">
      <c r="C666" s="220" t="s">
        <v>612</v>
      </c>
      <c r="M666" s="220" t="s">
        <v>613</v>
      </c>
    </row>
    <row r="667" spans="1:14" s="211" customFormat="1" ht="12.65" customHeight="1">
      <c r="C667" s="220" t="s">
        <v>542</v>
      </c>
      <c r="D667" s="220" t="s">
        <v>543</v>
      </c>
      <c r="E667" s="221" t="s">
        <v>544</v>
      </c>
      <c r="F667" s="220" t="s">
        <v>545</v>
      </c>
      <c r="G667" s="220" t="s">
        <v>546</v>
      </c>
      <c r="H667" s="220" t="s">
        <v>547</v>
      </c>
      <c r="I667" s="220" t="s">
        <v>548</v>
      </c>
      <c r="J667" s="220" t="s">
        <v>549</v>
      </c>
      <c r="K667" s="220" t="s">
        <v>550</v>
      </c>
      <c r="L667" s="221" t="s">
        <v>551</v>
      </c>
      <c r="M667" s="220" t="s">
        <v>614</v>
      </c>
    </row>
    <row r="668" spans="1:14" s="211" customFormat="1" ht="12.65" customHeight="1">
      <c r="A668" s="222">
        <v>6010</v>
      </c>
      <c r="B668" s="221" t="s">
        <v>341</v>
      </c>
      <c r="C668" s="227">
        <f>C85</f>
        <v>0</v>
      </c>
      <c r="D668" s="227">
        <f>(D615/D612)*C90</f>
        <v>0</v>
      </c>
      <c r="E668" s="229">
        <f>(E623/E612)*SUM(C668:D668)</f>
        <v>0</v>
      </c>
      <c r="F668" s="229">
        <f>(F624/F612)*C64</f>
        <v>0</v>
      </c>
      <c r="G668" s="227">
        <f>(G625/G612)*C91</f>
        <v>0</v>
      </c>
      <c r="H668" s="229">
        <f>(H628/H612)*C60</f>
        <v>0</v>
      </c>
      <c r="I668" s="227">
        <f>(I629/I612)*C92</f>
        <v>0</v>
      </c>
      <c r="J668" s="227">
        <f>(J630/J612)*C93</f>
        <v>0</v>
      </c>
      <c r="K668" s="227">
        <f>(K644/K612)*C89</f>
        <v>0</v>
      </c>
      <c r="L668" s="227">
        <f>(L647/L612)*C94</f>
        <v>0</v>
      </c>
      <c r="M668" s="211">
        <f t="shared" ref="M668:M713" si="24">ROUND(SUM(D668:L668),0)</f>
        <v>0</v>
      </c>
      <c r="N668" s="221" t="s">
        <v>615</v>
      </c>
    </row>
    <row r="669" spans="1:14" s="211" customFormat="1" ht="12.65" customHeight="1">
      <c r="A669" s="222">
        <v>6030</v>
      </c>
      <c r="B669" s="221" t="s">
        <v>342</v>
      </c>
      <c r="C669" s="227">
        <f>D85</f>
        <v>0</v>
      </c>
      <c r="D669" s="227">
        <f>(D615/D612)*D90</f>
        <v>0</v>
      </c>
      <c r="E669" s="229">
        <f>(E623/E612)*SUM(C669:D669)</f>
        <v>0</v>
      </c>
      <c r="F669" s="229">
        <f>(F624/F612)*D64</f>
        <v>0</v>
      </c>
      <c r="G669" s="227">
        <f>(G625/G612)*D91</f>
        <v>0</v>
      </c>
      <c r="H669" s="229">
        <f>(H628/H612)*D60</f>
        <v>0</v>
      </c>
      <c r="I669" s="227">
        <f>(I629/I612)*D92</f>
        <v>0</v>
      </c>
      <c r="J669" s="227">
        <f>(J630/J612)*D93</f>
        <v>0</v>
      </c>
      <c r="K669" s="227">
        <f>(K644/K612)*D89</f>
        <v>0</v>
      </c>
      <c r="L669" s="227">
        <f>(L647/L612)*D94</f>
        <v>0</v>
      </c>
      <c r="M669" s="211">
        <f t="shared" si="24"/>
        <v>0</v>
      </c>
      <c r="N669" s="221" t="s">
        <v>616</v>
      </c>
    </row>
    <row r="670" spans="1:14" s="211" customFormat="1" ht="12.65" customHeight="1">
      <c r="A670" s="222">
        <v>6070</v>
      </c>
      <c r="B670" s="221" t="s">
        <v>617</v>
      </c>
      <c r="C670" s="227">
        <f>E85</f>
        <v>997684</v>
      </c>
      <c r="D670" s="227">
        <f>(D615/D612)*E90</f>
        <v>80764.90809758332</v>
      </c>
      <c r="E670" s="229">
        <f>(E623/E612)*SUM(C670:D670)</f>
        <v>116172.62309570644</v>
      </c>
      <c r="F670" s="229">
        <f>(F624/F612)*E64</f>
        <v>1402.8390326536826</v>
      </c>
      <c r="G670" s="227">
        <f>(G625/G612)*E91</f>
        <v>39665.062759781729</v>
      </c>
      <c r="H670" s="229">
        <f>(H628/H612)*E60</f>
        <v>11382.208363469086</v>
      </c>
      <c r="I670" s="227">
        <f>(I629/I612)*E92</f>
        <v>37189.455012186248</v>
      </c>
      <c r="J670" s="227">
        <f>(J630/J612)*E93</f>
        <v>17953.261287092082</v>
      </c>
      <c r="K670" s="227">
        <f>(K644/K612)*E89</f>
        <v>49911.667864452094</v>
      </c>
      <c r="L670" s="227">
        <f>(L647/L612)*E94</f>
        <v>119292.53650340758</v>
      </c>
      <c r="M670" s="211">
        <f t="shared" si="24"/>
        <v>473735</v>
      </c>
      <c r="N670" s="221" t="s">
        <v>618</v>
      </c>
    </row>
    <row r="671" spans="1:14" s="211" customFormat="1" ht="12.65" customHeight="1">
      <c r="A671" s="222">
        <v>6100</v>
      </c>
      <c r="B671" s="221" t="s">
        <v>619</v>
      </c>
      <c r="C671" s="227">
        <f>F85</f>
        <v>0</v>
      </c>
      <c r="D671" s="227">
        <f>(D615/D612)*F90</f>
        <v>0</v>
      </c>
      <c r="E671" s="229">
        <f>(E623/E612)*SUM(C671:D671)</f>
        <v>0</v>
      </c>
      <c r="F671" s="229">
        <f>(F624/F612)*F64</f>
        <v>0</v>
      </c>
      <c r="G671" s="227">
        <f>(G625/G612)*F91</f>
        <v>0</v>
      </c>
      <c r="H671" s="229">
        <f>(H628/H612)*F60</f>
        <v>0</v>
      </c>
      <c r="I671" s="227">
        <f>(I629/I612)*F92</f>
        <v>0</v>
      </c>
      <c r="J671" s="227">
        <f>(J630/J612)*F93</f>
        <v>0</v>
      </c>
      <c r="K671" s="227">
        <f>(K644/K612)*F89</f>
        <v>0</v>
      </c>
      <c r="L671" s="227">
        <f>(L647/L612)*F94</f>
        <v>0</v>
      </c>
      <c r="M671" s="211">
        <f t="shared" si="24"/>
        <v>0</v>
      </c>
      <c r="N671" s="221" t="s">
        <v>620</v>
      </c>
    </row>
    <row r="672" spans="1:14" s="211" customFormat="1" ht="12.65" customHeight="1">
      <c r="A672" s="222">
        <v>6120</v>
      </c>
      <c r="B672" s="221" t="s">
        <v>621</v>
      </c>
      <c r="C672" s="227">
        <f>G85</f>
        <v>0</v>
      </c>
      <c r="D672" s="227">
        <f>(D615/D612)*G90</f>
        <v>0</v>
      </c>
      <c r="E672" s="229">
        <f>(E623/E612)*SUM(C672:D672)</f>
        <v>0</v>
      </c>
      <c r="F672" s="229">
        <f>(F624/F612)*G64</f>
        <v>0</v>
      </c>
      <c r="G672" s="227">
        <f>(G625/G612)*G91</f>
        <v>0</v>
      </c>
      <c r="H672" s="229">
        <f>(H628/H612)*G60</f>
        <v>0</v>
      </c>
      <c r="I672" s="227">
        <f>(I629/I612)*G92</f>
        <v>0</v>
      </c>
      <c r="J672" s="227">
        <f>(J630/J612)*G93</f>
        <v>0</v>
      </c>
      <c r="K672" s="227">
        <f>(K644/K612)*G89</f>
        <v>0</v>
      </c>
      <c r="L672" s="227">
        <f>(L647/L612)*G94</f>
        <v>0</v>
      </c>
      <c r="M672" s="211">
        <f t="shared" si="24"/>
        <v>0</v>
      </c>
      <c r="N672" s="221" t="s">
        <v>622</v>
      </c>
    </row>
    <row r="673" spans="1:14" s="211" customFormat="1" ht="12.65" customHeight="1">
      <c r="A673" s="222">
        <v>6140</v>
      </c>
      <c r="B673" s="221" t="s">
        <v>623</v>
      </c>
      <c r="C673" s="227">
        <f>H85</f>
        <v>0</v>
      </c>
      <c r="D673" s="227">
        <f>(D615/D612)*H90</f>
        <v>0</v>
      </c>
      <c r="E673" s="229">
        <f>(E623/E612)*SUM(C673:D673)</f>
        <v>0</v>
      </c>
      <c r="F673" s="229">
        <f>(F624/F612)*H64</f>
        <v>0</v>
      </c>
      <c r="G673" s="227">
        <f>(G625/G612)*H91</f>
        <v>0</v>
      </c>
      <c r="H673" s="229">
        <f>(H628/H612)*H60</f>
        <v>0</v>
      </c>
      <c r="I673" s="227">
        <f>(I629/I612)*H92</f>
        <v>0</v>
      </c>
      <c r="J673" s="227">
        <f>(J630/J612)*H93</f>
        <v>0</v>
      </c>
      <c r="K673" s="227">
        <f>(K644/K612)*H89</f>
        <v>0</v>
      </c>
      <c r="L673" s="227">
        <f>(L647/L612)*H94</f>
        <v>0</v>
      </c>
      <c r="M673" s="211">
        <f t="shared" si="24"/>
        <v>0</v>
      </c>
      <c r="N673" s="221" t="s">
        <v>624</v>
      </c>
    </row>
    <row r="674" spans="1:14" s="211" customFormat="1" ht="12.65" customHeight="1">
      <c r="A674" s="222">
        <v>6150</v>
      </c>
      <c r="B674" s="221" t="s">
        <v>625</v>
      </c>
      <c r="C674" s="227">
        <f>I85</f>
        <v>0</v>
      </c>
      <c r="D674" s="227">
        <f>(D615/D612)*I90</f>
        <v>0</v>
      </c>
      <c r="E674" s="229">
        <f>(E623/E612)*SUM(C674:D674)</f>
        <v>0</v>
      </c>
      <c r="F674" s="229">
        <f>(F624/F612)*I64</f>
        <v>0</v>
      </c>
      <c r="G674" s="227">
        <f>(G625/G612)*I91</f>
        <v>0</v>
      </c>
      <c r="H674" s="229">
        <f>(H628/H612)*I60</f>
        <v>0</v>
      </c>
      <c r="I674" s="227">
        <f>(I629/I612)*I92</f>
        <v>0</v>
      </c>
      <c r="J674" s="227">
        <f>(J630/J612)*I93</f>
        <v>0</v>
      </c>
      <c r="K674" s="227">
        <f>(K644/K612)*I89</f>
        <v>0</v>
      </c>
      <c r="L674" s="227">
        <f>(L647/L612)*I94</f>
        <v>0</v>
      </c>
      <c r="M674" s="211">
        <f t="shared" si="24"/>
        <v>0</v>
      </c>
      <c r="N674" s="221" t="s">
        <v>626</v>
      </c>
    </row>
    <row r="675" spans="1:14" s="211" customFormat="1" ht="12.65" customHeight="1">
      <c r="A675" s="222">
        <v>6170</v>
      </c>
      <c r="B675" s="221" t="s">
        <v>125</v>
      </c>
      <c r="C675" s="227">
        <f>J85</f>
        <v>0</v>
      </c>
      <c r="D675" s="227">
        <f>(D615/D612)*J90</f>
        <v>0</v>
      </c>
      <c r="E675" s="229">
        <f>(E623/E612)*SUM(C675:D675)</f>
        <v>0</v>
      </c>
      <c r="F675" s="229">
        <f>(F624/F612)*J64</f>
        <v>0</v>
      </c>
      <c r="G675" s="227">
        <f>(G625/G612)*J91</f>
        <v>0</v>
      </c>
      <c r="H675" s="229">
        <f>(H628/H612)*J60</f>
        <v>0</v>
      </c>
      <c r="I675" s="227">
        <f>(I629/I612)*J92</f>
        <v>0</v>
      </c>
      <c r="J675" s="227">
        <f>(J630/J612)*J93</f>
        <v>0</v>
      </c>
      <c r="K675" s="227">
        <f>(K644/K612)*J89</f>
        <v>0</v>
      </c>
      <c r="L675" s="227">
        <f>(L647/L612)*J94</f>
        <v>0</v>
      </c>
      <c r="M675" s="211">
        <f t="shared" si="24"/>
        <v>0</v>
      </c>
      <c r="N675" s="221" t="s">
        <v>627</v>
      </c>
    </row>
    <row r="676" spans="1:14" s="211" customFormat="1" ht="12.65" customHeight="1">
      <c r="A676" s="222">
        <v>6200</v>
      </c>
      <c r="B676" s="221" t="s">
        <v>347</v>
      </c>
      <c r="C676" s="227">
        <f>K85</f>
        <v>184863</v>
      </c>
      <c r="D676" s="227">
        <f>(D615/D612)*K90</f>
        <v>17265.657313022562</v>
      </c>
      <c r="E676" s="229">
        <f>(E623/E612)*SUM(C676:D676)</f>
        <v>21773.693817623323</v>
      </c>
      <c r="F676" s="229">
        <f>(F624/F612)*K64</f>
        <v>334.72795246420475</v>
      </c>
      <c r="G676" s="227">
        <f>(G625/G612)*K91</f>
        <v>0</v>
      </c>
      <c r="H676" s="229">
        <f>(H628/H612)*K60</f>
        <v>7564.5732601937398</v>
      </c>
      <c r="I676" s="227">
        <f>(I629/I612)*K92</f>
        <v>7951.9569032536474</v>
      </c>
      <c r="J676" s="227">
        <f>(J630/J612)*K93</f>
        <v>0</v>
      </c>
      <c r="K676" s="227">
        <f>(K644/K612)*K89</f>
        <v>83186.15755287488</v>
      </c>
      <c r="L676" s="227">
        <f>(L647/L612)*K94</f>
        <v>117069.69420831303</v>
      </c>
      <c r="M676" s="211">
        <f t="shared" si="24"/>
        <v>255146</v>
      </c>
      <c r="N676" s="221" t="s">
        <v>628</v>
      </c>
    </row>
    <row r="677" spans="1:14" s="211" customFormat="1" ht="12.65" customHeight="1">
      <c r="A677" s="222">
        <v>6210</v>
      </c>
      <c r="B677" s="221" t="s">
        <v>348</v>
      </c>
      <c r="C677" s="227">
        <f>L85</f>
        <v>5029962</v>
      </c>
      <c r="D677" s="227">
        <f>(D615/D612)*L90</f>
        <v>407085.83131370973</v>
      </c>
      <c r="E677" s="229">
        <f>(E623/E612)*SUM(C677:D677)</f>
        <v>585689.41348808166</v>
      </c>
      <c r="F677" s="229">
        <f>(F624/F612)*L64</f>
        <v>7072.5068182588075</v>
      </c>
      <c r="G677" s="227">
        <f>(G625/G612)*L91</f>
        <v>200027.30558278289</v>
      </c>
      <c r="H677" s="229">
        <f>(H628/H612)*L60</f>
        <v>57388.246205254844</v>
      </c>
      <c r="I677" s="227">
        <f>(I629/I612)*L92</f>
        <v>187473.40820397993</v>
      </c>
      <c r="J677" s="227">
        <f>(J630/J612)*L93</f>
        <v>90512.286821350659</v>
      </c>
      <c r="K677" s="227">
        <f>(K644/K612)*L89</f>
        <v>251638.51993972083</v>
      </c>
      <c r="L677" s="227">
        <f>(L647/L612)*L94</f>
        <v>600537.89339137787</v>
      </c>
      <c r="M677" s="211">
        <f t="shared" si="24"/>
        <v>2387425</v>
      </c>
      <c r="N677" s="221" t="s">
        <v>629</v>
      </c>
    </row>
    <row r="678" spans="1:14" s="211" customFormat="1" ht="12.65" customHeight="1">
      <c r="A678" s="222">
        <v>6330</v>
      </c>
      <c r="B678" s="221" t="s">
        <v>630</v>
      </c>
      <c r="C678" s="227">
        <f>M85</f>
        <v>0</v>
      </c>
      <c r="D678" s="227">
        <f>(D615/D612)*M90</f>
        <v>0</v>
      </c>
      <c r="E678" s="229">
        <f>(E623/E612)*SUM(C678:D678)</f>
        <v>0</v>
      </c>
      <c r="F678" s="229">
        <f>(F624/F612)*M64</f>
        <v>0</v>
      </c>
      <c r="G678" s="227">
        <f>(G625/G612)*M91</f>
        <v>0</v>
      </c>
      <c r="H678" s="229">
        <f>(H628/H612)*M60</f>
        <v>0</v>
      </c>
      <c r="I678" s="227">
        <f>(I629/I612)*M92</f>
        <v>0</v>
      </c>
      <c r="J678" s="227">
        <f>(J630/J612)*M93</f>
        <v>0</v>
      </c>
      <c r="K678" s="227">
        <f>(K644/K612)*M89</f>
        <v>0</v>
      </c>
      <c r="L678" s="227">
        <f>(L647/L612)*M94</f>
        <v>0</v>
      </c>
      <c r="M678" s="211">
        <f t="shared" si="24"/>
        <v>0</v>
      </c>
      <c r="N678" s="221" t="s">
        <v>631</v>
      </c>
    </row>
    <row r="679" spans="1:14" s="211" customFormat="1" ht="12.65" customHeight="1">
      <c r="A679" s="222">
        <v>6400</v>
      </c>
      <c r="B679" s="221" t="s">
        <v>632</v>
      </c>
      <c r="C679" s="227">
        <f>N85</f>
        <v>2788678</v>
      </c>
      <c r="D679" s="227">
        <f>(D615/D612)*N90</f>
        <v>267425.84771503834</v>
      </c>
      <c r="E679" s="229">
        <f>(E623/E612)*SUM(C679:D679)</f>
        <v>329209.47647694405</v>
      </c>
      <c r="F679" s="229">
        <f>(F624/F612)*N64</f>
        <v>3589.8018592839526</v>
      </c>
      <c r="G679" s="227">
        <f>(G625/G612)*N91</f>
        <v>67848.892808004821</v>
      </c>
      <c r="H679" s="229">
        <f>(H628/H612)*N60</f>
        <v>57918.473302931983</v>
      </c>
      <c r="I679" s="227">
        <f>(I629/I612)*N92</f>
        <v>123134.84780492769</v>
      </c>
      <c r="J679" s="227">
        <f>(J630/J612)*N93</f>
        <v>32378.864216018705</v>
      </c>
      <c r="K679" s="227">
        <f>(K644/K612)*N89</f>
        <v>96478.593033628698</v>
      </c>
      <c r="L679" s="227">
        <f>(L647/L612)*N94</f>
        <v>160044.64524680769</v>
      </c>
      <c r="M679" s="211">
        <f t="shared" si="24"/>
        <v>1138029</v>
      </c>
      <c r="N679" s="221" t="s">
        <v>633</v>
      </c>
    </row>
    <row r="680" spans="1:14" s="211" customFormat="1" ht="12.65" customHeight="1">
      <c r="A680" s="222">
        <v>7010</v>
      </c>
      <c r="B680" s="221" t="s">
        <v>634</v>
      </c>
      <c r="C680" s="227">
        <f>O85</f>
        <v>0</v>
      </c>
      <c r="D680" s="227">
        <f>(D615/D612)*O90</f>
        <v>0</v>
      </c>
      <c r="E680" s="229">
        <f>(E623/E612)*SUM(C680:D680)</f>
        <v>0</v>
      </c>
      <c r="F680" s="229">
        <f>(F624/F612)*O64</f>
        <v>0</v>
      </c>
      <c r="G680" s="227">
        <f>(G625/G612)*O91</f>
        <v>0</v>
      </c>
      <c r="H680" s="229">
        <f>(H628/H612)*O60</f>
        <v>0</v>
      </c>
      <c r="I680" s="227">
        <f>(I629/I612)*O92</f>
        <v>0</v>
      </c>
      <c r="J680" s="227">
        <f>(J630/J612)*O93</f>
        <v>0</v>
      </c>
      <c r="K680" s="227">
        <f>(K644/K612)*O89</f>
        <v>0</v>
      </c>
      <c r="L680" s="227">
        <f>(L647/L612)*O94</f>
        <v>0</v>
      </c>
      <c r="M680" s="211">
        <f t="shared" si="24"/>
        <v>0</v>
      </c>
      <c r="N680" s="221" t="s">
        <v>635</v>
      </c>
    </row>
    <row r="681" spans="1:14" s="211" customFormat="1" ht="12.65" customHeight="1">
      <c r="A681" s="222">
        <v>7020</v>
      </c>
      <c r="B681" s="221" t="s">
        <v>636</v>
      </c>
      <c r="C681" s="227">
        <f>P85</f>
        <v>0</v>
      </c>
      <c r="D681" s="227">
        <f>(D615/D612)*P90</f>
        <v>0</v>
      </c>
      <c r="E681" s="229">
        <f>(E623/E612)*SUM(C681:D681)</f>
        <v>0</v>
      </c>
      <c r="F681" s="229">
        <f>(F624/F612)*P64</f>
        <v>0</v>
      </c>
      <c r="G681" s="227">
        <f>(G625/G612)*P91</f>
        <v>0</v>
      </c>
      <c r="H681" s="229">
        <f>(H628/H612)*P60</f>
        <v>0</v>
      </c>
      <c r="I681" s="227">
        <f>(I629/I612)*P92</f>
        <v>0</v>
      </c>
      <c r="J681" s="227">
        <f>(J630/J612)*P93</f>
        <v>0</v>
      </c>
      <c r="K681" s="227">
        <f>(K644/K612)*P89</f>
        <v>0</v>
      </c>
      <c r="L681" s="227">
        <f>(L647/L612)*P94</f>
        <v>0</v>
      </c>
      <c r="M681" s="211">
        <f t="shared" si="24"/>
        <v>0</v>
      </c>
      <c r="N681" s="221" t="s">
        <v>637</v>
      </c>
    </row>
    <row r="682" spans="1:14" s="211" customFormat="1" ht="12.65" customHeight="1">
      <c r="A682" s="222">
        <v>7030</v>
      </c>
      <c r="B682" s="221" t="s">
        <v>638</v>
      </c>
      <c r="C682" s="227">
        <f>Q85</f>
        <v>0</v>
      </c>
      <c r="D682" s="227">
        <f>(D615/D612)*Q90</f>
        <v>0</v>
      </c>
      <c r="E682" s="229">
        <f>(E623/E612)*SUM(C682:D682)</f>
        <v>0</v>
      </c>
      <c r="F682" s="229">
        <f>(F624/F612)*Q64</f>
        <v>0</v>
      </c>
      <c r="G682" s="227">
        <f>(G625/G612)*Q91</f>
        <v>0</v>
      </c>
      <c r="H682" s="229">
        <f>(H628/H612)*Q60</f>
        <v>0</v>
      </c>
      <c r="I682" s="227">
        <f>(I629/I612)*Q92</f>
        <v>0</v>
      </c>
      <c r="J682" s="227">
        <f>(J630/J612)*Q93</f>
        <v>0</v>
      </c>
      <c r="K682" s="227">
        <f>(K644/K612)*Q89</f>
        <v>0</v>
      </c>
      <c r="L682" s="227">
        <f>(L647/L612)*Q94</f>
        <v>0</v>
      </c>
      <c r="M682" s="211">
        <f t="shared" si="24"/>
        <v>0</v>
      </c>
      <c r="N682" s="221" t="s">
        <v>639</v>
      </c>
    </row>
    <row r="683" spans="1:14" s="211" customFormat="1" ht="12.65" customHeight="1">
      <c r="A683" s="222">
        <v>7040</v>
      </c>
      <c r="B683" s="221" t="s">
        <v>133</v>
      </c>
      <c r="C683" s="227">
        <f>R85</f>
        <v>0</v>
      </c>
      <c r="D683" s="227">
        <f>(D615/D612)*R90</f>
        <v>0</v>
      </c>
      <c r="E683" s="229">
        <f>(E623/E612)*SUM(C683:D683)</f>
        <v>0</v>
      </c>
      <c r="F683" s="229">
        <f>(F624/F612)*R64</f>
        <v>0</v>
      </c>
      <c r="G683" s="227">
        <f>(G625/G612)*R91</f>
        <v>0</v>
      </c>
      <c r="H683" s="229">
        <f>(H628/H612)*R60</f>
        <v>0</v>
      </c>
      <c r="I683" s="227">
        <f>(I629/I612)*R92</f>
        <v>0</v>
      </c>
      <c r="J683" s="227">
        <f>(J630/J612)*R93</f>
        <v>0</v>
      </c>
      <c r="K683" s="227">
        <f>(K644/K612)*R89</f>
        <v>0</v>
      </c>
      <c r="L683" s="227">
        <f>(L647/L612)*R94</f>
        <v>0</v>
      </c>
      <c r="M683" s="211">
        <f t="shared" si="24"/>
        <v>0</v>
      </c>
      <c r="N683" s="221" t="s">
        <v>640</v>
      </c>
    </row>
    <row r="684" spans="1:14" s="211" customFormat="1" ht="12.65" customHeight="1">
      <c r="A684" s="222">
        <v>7050</v>
      </c>
      <c r="B684" s="221" t="s">
        <v>641</v>
      </c>
      <c r="C684" s="227">
        <f>S85</f>
        <v>243447</v>
      </c>
      <c r="D684" s="227">
        <f>(D615/D612)*S90</f>
        <v>0</v>
      </c>
      <c r="E684" s="229">
        <f>(E623/E612)*SUM(C684:D684)</f>
        <v>26224.586405924907</v>
      </c>
      <c r="F684" s="229">
        <f>(F624/F612)*S64</f>
        <v>12206.188712335719</v>
      </c>
      <c r="G684" s="227">
        <f>(G625/G612)*S91</f>
        <v>0</v>
      </c>
      <c r="H684" s="229">
        <f>(H628/H612)*S60</f>
        <v>0</v>
      </c>
      <c r="I684" s="227">
        <f>(I629/I612)*S92</f>
        <v>0</v>
      </c>
      <c r="J684" s="227">
        <f>(J630/J612)*S93</f>
        <v>0</v>
      </c>
      <c r="K684" s="227">
        <f>(K644/K612)*S89</f>
        <v>77235.355619841386</v>
      </c>
      <c r="L684" s="227">
        <f>(L647/L612)*S94</f>
        <v>0</v>
      </c>
      <c r="M684" s="211">
        <f t="shared" si="24"/>
        <v>115666</v>
      </c>
      <c r="N684" s="221" t="s">
        <v>642</v>
      </c>
    </row>
    <row r="685" spans="1:14" s="211" customFormat="1" ht="12.65" customHeight="1">
      <c r="A685" s="222">
        <v>7060</v>
      </c>
      <c r="B685" s="221" t="s">
        <v>643</v>
      </c>
      <c r="C685" s="227">
        <f>T85</f>
        <v>0</v>
      </c>
      <c r="D685" s="227">
        <f>(D615/D612)*T90</f>
        <v>0</v>
      </c>
      <c r="E685" s="229">
        <f>(E623/E612)*SUM(C685:D685)</f>
        <v>0</v>
      </c>
      <c r="F685" s="229">
        <f>(F624/F612)*T64</f>
        <v>0</v>
      </c>
      <c r="G685" s="227">
        <f>(G625/G612)*T91</f>
        <v>0</v>
      </c>
      <c r="H685" s="229">
        <f>(H628/H612)*T60</f>
        <v>0</v>
      </c>
      <c r="I685" s="227">
        <f>(I629/I612)*T92</f>
        <v>0</v>
      </c>
      <c r="J685" s="227">
        <f>(J630/J612)*T93</f>
        <v>0</v>
      </c>
      <c r="K685" s="227">
        <f>(K644/K612)*T89</f>
        <v>0</v>
      </c>
      <c r="L685" s="227">
        <f>(L647/L612)*T94</f>
        <v>0</v>
      </c>
      <c r="M685" s="211">
        <f t="shared" si="24"/>
        <v>0</v>
      </c>
      <c r="N685" s="221" t="s">
        <v>644</v>
      </c>
    </row>
    <row r="686" spans="1:14" s="211" customFormat="1" ht="12.65" customHeight="1">
      <c r="A686" s="222">
        <v>7070</v>
      </c>
      <c r="B686" s="221" t="s">
        <v>136</v>
      </c>
      <c r="C686" s="227">
        <f>U85</f>
        <v>1392211</v>
      </c>
      <c r="D686" s="227">
        <f>(D615/D612)*U90</f>
        <v>63563.197663497878</v>
      </c>
      <c r="E686" s="229">
        <f>(E623/E612)*SUM(C686:D686)</f>
        <v>156818.84038062661</v>
      </c>
      <c r="F686" s="229">
        <f>(F624/F612)*U64</f>
        <v>18769.784698133219</v>
      </c>
      <c r="G686" s="227">
        <f>(G625/G612)*U91</f>
        <v>0</v>
      </c>
      <c r="H686" s="229">
        <f>(H628/H612)*U60</f>
        <v>12195.22324657402</v>
      </c>
      <c r="I686" s="227">
        <f>(I629/I612)*U92</f>
        <v>29237.498108932603</v>
      </c>
      <c r="J686" s="227">
        <f>(J630/J612)*U93</f>
        <v>0</v>
      </c>
      <c r="K686" s="227">
        <f>(K644/K612)*U89</f>
        <v>649078.22072060686</v>
      </c>
      <c r="L686" s="227">
        <f>(L647/L612)*U94</f>
        <v>0</v>
      </c>
      <c r="M686" s="211">
        <f t="shared" si="24"/>
        <v>929663</v>
      </c>
      <c r="N686" s="221" t="s">
        <v>645</v>
      </c>
    </row>
    <row r="687" spans="1:14" s="211" customFormat="1" ht="12.65" customHeight="1">
      <c r="A687" s="222">
        <v>7110</v>
      </c>
      <c r="B687" s="221" t="s">
        <v>646</v>
      </c>
      <c r="C687" s="227">
        <f>V85</f>
        <v>0</v>
      </c>
      <c r="D687" s="227">
        <f>(D615/D612)*V90</f>
        <v>0</v>
      </c>
      <c r="E687" s="229">
        <f>(E623/E612)*SUM(C687:D687)</f>
        <v>0</v>
      </c>
      <c r="F687" s="229">
        <f>(F624/F612)*V64</f>
        <v>0</v>
      </c>
      <c r="G687" s="227">
        <f>(G625/G612)*V91</f>
        <v>0</v>
      </c>
      <c r="H687" s="229">
        <f>(H628/H612)*V60</f>
        <v>0</v>
      </c>
      <c r="I687" s="227">
        <f>(I629/I612)*V92</f>
        <v>0</v>
      </c>
      <c r="J687" s="227">
        <f>(J630/J612)*V93</f>
        <v>0</v>
      </c>
      <c r="K687" s="227">
        <f>(K644/K612)*V89</f>
        <v>0</v>
      </c>
      <c r="L687" s="227">
        <f>(L647/L612)*V94</f>
        <v>0</v>
      </c>
      <c r="M687" s="211">
        <f t="shared" si="24"/>
        <v>0</v>
      </c>
      <c r="N687" s="221" t="s">
        <v>647</v>
      </c>
    </row>
    <row r="688" spans="1:14" s="211" customFormat="1" ht="12.65" customHeight="1">
      <c r="A688" s="222">
        <v>7120</v>
      </c>
      <c r="B688" s="221" t="s">
        <v>648</v>
      </c>
      <c r="C688" s="227">
        <f>W85</f>
        <v>277436.28000000003</v>
      </c>
      <c r="D688" s="227">
        <f>(D615/D612)*W90</f>
        <v>7865.4661092658343</v>
      </c>
      <c r="E688" s="229">
        <f>(E623/E612)*SUM(C688:D688)</f>
        <v>30733.261418722319</v>
      </c>
      <c r="F688" s="229">
        <f>(F624/F612)*W64</f>
        <v>96.417293677151847</v>
      </c>
      <c r="G688" s="227">
        <f>(G625/G612)*W91</f>
        <v>0</v>
      </c>
      <c r="H688" s="229">
        <f>(H628/H612)*W60</f>
        <v>830.68911969417229</v>
      </c>
      <c r="I688" s="227">
        <f>(I629/I612)*W92</f>
        <v>3534.2030681127321</v>
      </c>
      <c r="J688" s="227">
        <f>(J630/J612)*W93</f>
        <v>1293.032668876438</v>
      </c>
      <c r="K688" s="227">
        <f>(K644/K612)*W89</f>
        <v>71162.150904497219</v>
      </c>
      <c r="L688" s="227">
        <f>(L647/L612)*W94</f>
        <v>0</v>
      </c>
      <c r="M688" s="211">
        <f t="shared" si="24"/>
        <v>115515</v>
      </c>
      <c r="N688" s="221" t="s">
        <v>649</v>
      </c>
    </row>
    <row r="689" spans="1:14" s="211" customFormat="1" ht="12.65" customHeight="1">
      <c r="A689" s="222">
        <v>7130</v>
      </c>
      <c r="B689" s="221" t="s">
        <v>650</v>
      </c>
      <c r="C689" s="227">
        <f>X85</f>
        <v>273426.42</v>
      </c>
      <c r="D689" s="227">
        <f>(D615/D612)*X90</f>
        <v>29799.245584698201</v>
      </c>
      <c r="E689" s="229">
        <f>(E623/E612)*SUM(C689:D689)</f>
        <v>32664.061038419077</v>
      </c>
      <c r="F689" s="229">
        <f>(F624/F612)*X64</f>
        <v>364.36010044298621</v>
      </c>
      <c r="G689" s="227">
        <f>(G625/G612)*X91</f>
        <v>0</v>
      </c>
      <c r="H689" s="229">
        <f>(H628/H612)*X60</f>
        <v>3128.3398762950746</v>
      </c>
      <c r="I689" s="227">
        <f>(I629/I612)*X92</f>
        <v>13735.198287438119</v>
      </c>
      <c r="J689" s="227">
        <f>(J630/J612)*X93</f>
        <v>4887.0003946765892</v>
      </c>
      <c r="K689" s="227">
        <f>(K644/K612)*X89</f>
        <v>268890.64542731526</v>
      </c>
      <c r="L689" s="227">
        <f>(L647/L612)*X94</f>
        <v>0</v>
      </c>
      <c r="M689" s="211">
        <f t="shared" si="24"/>
        <v>353469</v>
      </c>
      <c r="N689" s="221" t="s">
        <v>651</v>
      </c>
    </row>
    <row r="690" spans="1:14" s="211" customFormat="1" ht="12.65" customHeight="1">
      <c r="A690" s="222">
        <v>7140</v>
      </c>
      <c r="B690" s="221" t="s">
        <v>652</v>
      </c>
      <c r="C690" s="227">
        <f>Y85</f>
        <v>514989.3</v>
      </c>
      <c r="D690" s="227">
        <f>(D615/D612)*Y90</f>
        <v>58575.341106402469</v>
      </c>
      <c r="E690" s="229">
        <f>(E623/E612)*SUM(C690:D690)</f>
        <v>61785.503580155688</v>
      </c>
      <c r="F690" s="229">
        <f>(F624/F612)*Y64</f>
        <v>716.6868413006805</v>
      </c>
      <c r="G690" s="227">
        <f>(G625/G612)*Y91</f>
        <v>0</v>
      </c>
      <c r="H690" s="229">
        <f>(H628/H612)*Y60</f>
        <v>6150.6343330547234</v>
      </c>
      <c r="I690" s="227">
        <f>(I629/I612)*Y92</f>
        <v>26988.459792860864</v>
      </c>
      <c r="J690" s="227">
        <f>(J630/J612)*Y93</f>
        <v>9608.2273702664552</v>
      </c>
      <c r="K690" s="227">
        <f>(K644/K612)*Y89</f>
        <v>528916.42268259975</v>
      </c>
      <c r="L690" s="227">
        <f>(L647/L612)*Y94</f>
        <v>0</v>
      </c>
      <c r="M690" s="211">
        <f t="shared" si="24"/>
        <v>692741</v>
      </c>
      <c r="N690" s="221" t="s">
        <v>653</v>
      </c>
    </row>
    <row r="691" spans="1:14" s="211" customFormat="1" ht="12.65" customHeight="1">
      <c r="A691" s="222">
        <v>7150</v>
      </c>
      <c r="B691" s="221" t="s">
        <v>654</v>
      </c>
      <c r="C691" s="227">
        <f>Z85</f>
        <v>0</v>
      </c>
      <c r="D691" s="227">
        <f>(D615/D612)*Z90</f>
        <v>0</v>
      </c>
      <c r="E691" s="229">
        <f>(E623/E612)*SUM(C691:D691)</f>
        <v>0</v>
      </c>
      <c r="F691" s="229">
        <f>(F624/F612)*Z64</f>
        <v>0</v>
      </c>
      <c r="G691" s="227">
        <f>(G625/G612)*Z91</f>
        <v>0</v>
      </c>
      <c r="H691" s="229">
        <f>(H628/H612)*Z60</f>
        <v>0</v>
      </c>
      <c r="I691" s="227">
        <f>(I629/I612)*Z92</f>
        <v>0</v>
      </c>
      <c r="J691" s="227">
        <f>(J630/J612)*Z93</f>
        <v>0</v>
      </c>
      <c r="K691" s="227">
        <f>(K644/K612)*Z89</f>
        <v>0</v>
      </c>
      <c r="L691" s="227">
        <f>(L647/L612)*Z94</f>
        <v>0</v>
      </c>
      <c r="M691" s="211">
        <f t="shared" si="24"/>
        <v>0</v>
      </c>
      <c r="N691" s="221" t="s">
        <v>655</v>
      </c>
    </row>
    <row r="692" spans="1:14" s="211" customFormat="1" ht="12.65" customHeight="1">
      <c r="A692" s="222">
        <v>7160</v>
      </c>
      <c r="B692" s="221" t="s">
        <v>656</v>
      </c>
      <c r="C692" s="227">
        <f>AA85</f>
        <v>0</v>
      </c>
      <c r="D692" s="227">
        <f>(D615/D612)*AA90</f>
        <v>0</v>
      </c>
      <c r="E692" s="229">
        <f>(E623/E612)*SUM(C692:D692)</f>
        <v>0</v>
      </c>
      <c r="F692" s="229">
        <f>(F624/F612)*AA64</f>
        <v>0</v>
      </c>
      <c r="G692" s="227">
        <f>(G625/G612)*AA91</f>
        <v>0</v>
      </c>
      <c r="H692" s="229">
        <f>(H628/H612)*AA60</f>
        <v>0</v>
      </c>
      <c r="I692" s="227">
        <f>(I629/I612)*AA92</f>
        <v>0</v>
      </c>
      <c r="J692" s="227">
        <f>(J630/J612)*AA93</f>
        <v>0</v>
      </c>
      <c r="K692" s="227">
        <f>(K644/K612)*AA89</f>
        <v>0</v>
      </c>
      <c r="L692" s="227">
        <f>(L647/L612)*AA94</f>
        <v>0</v>
      </c>
      <c r="M692" s="211">
        <f t="shared" si="24"/>
        <v>0</v>
      </c>
      <c r="N692" s="221" t="s">
        <v>657</v>
      </c>
    </row>
    <row r="693" spans="1:14" s="211" customFormat="1" ht="12.65" customHeight="1">
      <c r="A693" s="222">
        <v>7170</v>
      </c>
      <c r="B693" s="221" t="s">
        <v>142</v>
      </c>
      <c r="C693" s="227">
        <f>AB85</f>
        <v>905183</v>
      </c>
      <c r="D693" s="227">
        <f>(D615/D612)*AB90</f>
        <v>24619.548390791431</v>
      </c>
      <c r="E693" s="229">
        <f>(E623/E612)*SUM(C693:D693)</f>
        <v>100160.14685218337</v>
      </c>
      <c r="F693" s="229">
        <f>(F624/F612)*AB64</f>
        <v>20261.419896726704</v>
      </c>
      <c r="G693" s="227">
        <f>(G625/G612)*AB91</f>
        <v>0</v>
      </c>
      <c r="H693" s="229">
        <f>(H628/H612)*AB60</f>
        <v>3570.1957910260176</v>
      </c>
      <c r="I693" s="227">
        <f>(I629/I612)*AB92</f>
        <v>11325.514377361256</v>
      </c>
      <c r="J693" s="227">
        <f>(J630/J612)*AB93</f>
        <v>0</v>
      </c>
      <c r="K693" s="227">
        <f>(K644/K612)*AB89</f>
        <v>409656.37847549346</v>
      </c>
      <c r="L693" s="227">
        <f>(L647/L612)*AB94</f>
        <v>0</v>
      </c>
      <c r="M693" s="211">
        <f t="shared" si="24"/>
        <v>569593</v>
      </c>
      <c r="N693" s="221" t="s">
        <v>658</v>
      </c>
    </row>
    <row r="694" spans="1:14" s="211" customFormat="1" ht="12.65" customHeight="1">
      <c r="A694" s="222">
        <v>7180</v>
      </c>
      <c r="B694" s="221" t="s">
        <v>659</v>
      </c>
      <c r="C694" s="227">
        <f>AC85</f>
        <v>306778</v>
      </c>
      <c r="D694" s="227">
        <f>(D615/D612)*AC90</f>
        <v>27433.211064024737</v>
      </c>
      <c r="E694" s="229">
        <f>(E623/E612)*SUM(C694:D694)</f>
        <v>36001.88452672377</v>
      </c>
      <c r="F694" s="229">
        <f>(F624/F612)*AC64</f>
        <v>1179.1188223637962</v>
      </c>
      <c r="G694" s="227">
        <f>(G625/G612)*AC91</f>
        <v>0</v>
      </c>
      <c r="H694" s="229">
        <f>(H628/H612)*AC60</f>
        <v>4895.7635352188454</v>
      </c>
      <c r="I694" s="227">
        <f>(I629/I612)*AC92</f>
        <v>12610.67912940225</v>
      </c>
      <c r="J694" s="227">
        <f>(J630/J612)*AC93</f>
        <v>6.6309367634689131</v>
      </c>
      <c r="K694" s="227">
        <f>(K644/K612)*AC89</f>
        <v>110806.25204582038</v>
      </c>
      <c r="L694" s="227">
        <f>(L647/L612)*AC94</f>
        <v>0</v>
      </c>
      <c r="M694" s="211">
        <f t="shared" si="24"/>
        <v>192934</v>
      </c>
      <c r="N694" s="221" t="s">
        <v>660</v>
      </c>
    </row>
    <row r="695" spans="1:14" s="211" customFormat="1" ht="12.65" customHeight="1">
      <c r="A695" s="222">
        <v>7190</v>
      </c>
      <c r="B695" s="221" t="s">
        <v>144</v>
      </c>
      <c r="C695" s="227">
        <f>AD85</f>
        <v>0</v>
      </c>
      <c r="D695" s="227">
        <f>(D615/D612)*AD90</f>
        <v>0</v>
      </c>
      <c r="E695" s="229">
        <f>(E623/E612)*SUM(C695:D695)</f>
        <v>0</v>
      </c>
      <c r="F695" s="229">
        <f>(F624/F612)*AD64</f>
        <v>0</v>
      </c>
      <c r="G695" s="227">
        <f>(G625/G612)*AD91</f>
        <v>0</v>
      </c>
      <c r="H695" s="229">
        <f>(H628/H612)*AD60</f>
        <v>0</v>
      </c>
      <c r="I695" s="227">
        <f>(I629/I612)*AD92</f>
        <v>0</v>
      </c>
      <c r="J695" s="227">
        <f>(J630/J612)*AD93</f>
        <v>0</v>
      </c>
      <c r="K695" s="227">
        <f>(K644/K612)*AD89</f>
        <v>0</v>
      </c>
      <c r="L695" s="227">
        <f>(L647/L612)*AD94</f>
        <v>0</v>
      </c>
      <c r="M695" s="211">
        <f t="shared" si="24"/>
        <v>0</v>
      </c>
      <c r="N695" s="221" t="s">
        <v>661</v>
      </c>
    </row>
    <row r="696" spans="1:14" s="211" customFormat="1" ht="12.65" customHeight="1">
      <c r="A696" s="222">
        <v>7200</v>
      </c>
      <c r="B696" s="221" t="s">
        <v>662</v>
      </c>
      <c r="C696" s="227">
        <f>AE85</f>
        <v>2057455</v>
      </c>
      <c r="D696" s="227">
        <f>(D615/D612)*AE90</f>
        <v>306689.23138243041</v>
      </c>
      <c r="E696" s="229">
        <f>(E623/E612)*SUM(C696:D696)</f>
        <v>254670.23488462571</v>
      </c>
      <c r="F696" s="229">
        <f>(F624/F612)*AE64</f>
        <v>1835.5887267397447</v>
      </c>
      <c r="G696" s="227">
        <f>(G625/G612)*AE91</f>
        <v>0</v>
      </c>
      <c r="H696" s="229">
        <f>(H628/H612)*AE60</f>
        <v>23418.363480739965</v>
      </c>
      <c r="I696" s="227">
        <f>(I629/I612)*AE92</f>
        <v>141207.47713050418</v>
      </c>
      <c r="J696" s="227">
        <f>(J630/J612)*AE93</f>
        <v>75791.607206449684</v>
      </c>
      <c r="K696" s="227">
        <f>(K644/K612)*AE89</f>
        <v>855218.10644090385</v>
      </c>
      <c r="L696" s="227">
        <f>(L647/L612)*AE94</f>
        <v>0</v>
      </c>
      <c r="M696" s="211">
        <f t="shared" si="24"/>
        <v>1658831</v>
      </c>
      <c r="N696" s="221" t="s">
        <v>663</v>
      </c>
    </row>
    <row r="697" spans="1:14" s="211" customFormat="1" ht="12.65" customHeight="1">
      <c r="A697" s="222">
        <v>7220</v>
      </c>
      <c r="B697" s="221" t="s">
        <v>664</v>
      </c>
      <c r="C697" s="227">
        <f>AF85</f>
        <v>0</v>
      </c>
      <c r="D697" s="227">
        <f>(D615/D612)*AF90</f>
        <v>0</v>
      </c>
      <c r="E697" s="229">
        <f>(E623/E612)*SUM(C697:D697)</f>
        <v>0</v>
      </c>
      <c r="F697" s="229">
        <f>(F624/F612)*AF64</f>
        <v>0</v>
      </c>
      <c r="G697" s="227">
        <f>(G625/G612)*AF91</f>
        <v>0</v>
      </c>
      <c r="H697" s="229">
        <f>(H628/H612)*AF60</f>
        <v>0</v>
      </c>
      <c r="I697" s="227">
        <f>(I629/I612)*AF92</f>
        <v>0</v>
      </c>
      <c r="J697" s="227">
        <f>(J630/J612)*AF93</f>
        <v>0</v>
      </c>
      <c r="K697" s="227">
        <f>(K644/K612)*AF89</f>
        <v>0</v>
      </c>
      <c r="L697" s="227">
        <f>(L647/L612)*AF94</f>
        <v>0</v>
      </c>
      <c r="M697" s="211">
        <f t="shared" si="24"/>
        <v>0</v>
      </c>
      <c r="N697" s="221" t="s">
        <v>665</v>
      </c>
    </row>
    <row r="698" spans="1:14" s="211" customFormat="1" ht="12.65" customHeight="1">
      <c r="A698" s="222">
        <v>7230</v>
      </c>
      <c r="B698" s="221" t="s">
        <v>666</v>
      </c>
      <c r="C698" s="227">
        <f>AG85</f>
        <v>1793377</v>
      </c>
      <c r="D698" s="227">
        <f>(D615/D612)*AG90</f>
        <v>101547.64375214752</v>
      </c>
      <c r="E698" s="229">
        <f>(E623/E612)*SUM(C698:D698)</f>
        <v>204124.98429964084</v>
      </c>
      <c r="F698" s="229">
        <f>(F624/F612)*AG64</f>
        <v>3245.5474971480585</v>
      </c>
      <c r="G698" s="227">
        <f>(G625/G612)*AG91</f>
        <v>0</v>
      </c>
      <c r="H698" s="229">
        <f>(H628/H612)*AG60</f>
        <v>2403.6961761363286</v>
      </c>
      <c r="I698" s="227">
        <f>(I629/I612)*AG92</f>
        <v>46747.867855491138</v>
      </c>
      <c r="J698" s="227">
        <f>(J630/J612)*AG93</f>
        <v>8341.7184484438931</v>
      </c>
      <c r="K698" s="227">
        <f>(K644/K612)*AG89</f>
        <v>793585.37214747479</v>
      </c>
      <c r="L698" s="227">
        <f>(L647/L612)*AG94</f>
        <v>11855.158907170939</v>
      </c>
      <c r="M698" s="211">
        <f t="shared" si="24"/>
        <v>1171852</v>
      </c>
      <c r="N698" s="221" t="s">
        <v>667</v>
      </c>
    </row>
    <row r="699" spans="1:14" s="211" customFormat="1" ht="12.65" customHeight="1">
      <c r="A699" s="222">
        <v>7240</v>
      </c>
      <c r="B699" s="221" t="s">
        <v>146</v>
      </c>
      <c r="C699" s="227">
        <f>AH85</f>
        <v>0</v>
      </c>
      <c r="D699" s="227">
        <f>(D615/D612)*AH90</f>
        <v>0</v>
      </c>
      <c r="E699" s="229">
        <f>(E623/E612)*SUM(C699:D699)</f>
        <v>0</v>
      </c>
      <c r="F699" s="229">
        <f>(F624/F612)*AH64</f>
        <v>0</v>
      </c>
      <c r="G699" s="227">
        <f>(G625/G612)*AH91</f>
        <v>0</v>
      </c>
      <c r="H699" s="229">
        <f>(H628/H612)*AH60</f>
        <v>0</v>
      </c>
      <c r="I699" s="227">
        <f>(I629/I612)*AH92</f>
        <v>0</v>
      </c>
      <c r="J699" s="227">
        <f>(J630/J612)*AH93</f>
        <v>0</v>
      </c>
      <c r="K699" s="227">
        <f>(K644/K612)*AH89</f>
        <v>0</v>
      </c>
      <c r="L699" s="227">
        <f>(L647/L612)*AH94</f>
        <v>0</v>
      </c>
      <c r="M699" s="211">
        <f t="shared" si="24"/>
        <v>0</v>
      </c>
      <c r="N699" s="221" t="s">
        <v>668</v>
      </c>
    </row>
    <row r="700" spans="1:14" s="211" customFormat="1" ht="12.65" customHeight="1">
      <c r="A700" s="222">
        <v>7250</v>
      </c>
      <c r="B700" s="221" t="s">
        <v>669</v>
      </c>
      <c r="C700" s="227">
        <f>AI85</f>
        <v>0</v>
      </c>
      <c r="D700" s="227">
        <f>(D615/D612)*AI90</f>
        <v>0</v>
      </c>
      <c r="E700" s="229">
        <f>(E623/E612)*SUM(C700:D700)</f>
        <v>0</v>
      </c>
      <c r="F700" s="229">
        <f>(F624/F612)*AI64</f>
        <v>0</v>
      </c>
      <c r="G700" s="227">
        <f>(G625/G612)*AI91</f>
        <v>0</v>
      </c>
      <c r="H700" s="229">
        <f>(H628/H612)*AI60</f>
        <v>0</v>
      </c>
      <c r="I700" s="227">
        <f>(I629/I612)*AI92</f>
        <v>0</v>
      </c>
      <c r="J700" s="227">
        <f>(J630/J612)*AI93</f>
        <v>0</v>
      </c>
      <c r="K700" s="227">
        <f>(K644/K612)*AI89</f>
        <v>0</v>
      </c>
      <c r="L700" s="227">
        <f>(L647/L612)*AI94</f>
        <v>0</v>
      </c>
      <c r="M700" s="211">
        <f t="shared" si="24"/>
        <v>0</v>
      </c>
      <c r="N700" s="221" t="s">
        <v>670</v>
      </c>
    </row>
    <row r="701" spans="1:14" s="211" customFormat="1" ht="12.65" customHeight="1">
      <c r="A701" s="222">
        <v>7260</v>
      </c>
      <c r="B701" s="221" t="s">
        <v>148</v>
      </c>
      <c r="C701" s="227">
        <f>AJ85</f>
        <v>4747477</v>
      </c>
      <c r="D701" s="227">
        <f>(D615/D612)*AJ90</f>
        <v>331756.40792578168</v>
      </c>
      <c r="E701" s="229">
        <f>(E623/E612)*SUM(C701:D701)</f>
        <v>547144.94482170697</v>
      </c>
      <c r="F701" s="229">
        <f>(F624/F612)*AJ64</f>
        <v>7044.7298132160913</v>
      </c>
      <c r="G701" s="227">
        <f>(G625/G612)*AJ91</f>
        <v>0</v>
      </c>
      <c r="H701" s="229">
        <f>(H628/H612)*AJ60</f>
        <v>59279.389520303273</v>
      </c>
      <c r="I701" s="227">
        <f>(I629/I612)*AJ92</f>
        <v>152773.95989887312</v>
      </c>
      <c r="J701" s="227">
        <f>(J630/J612)*AJ93</f>
        <v>14631.161968594157</v>
      </c>
      <c r="K701" s="227">
        <f>(K644/K612)*AJ89</f>
        <v>761534.24360033777</v>
      </c>
      <c r="L701" s="227">
        <f>(L647/L612)*AJ94</f>
        <v>80392.79633925292</v>
      </c>
      <c r="M701" s="211">
        <f t="shared" si="24"/>
        <v>1954558</v>
      </c>
      <c r="N701" s="221" t="s">
        <v>671</v>
      </c>
    </row>
    <row r="702" spans="1:14" s="211" customFormat="1" ht="12.65" customHeight="1">
      <c r="A702" s="222">
        <v>7310</v>
      </c>
      <c r="B702" s="221" t="s">
        <v>672</v>
      </c>
      <c r="C702" s="227">
        <f>AK85</f>
        <v>524467</v>
      </c>
      <c r="D702" s="227">
        <f>(D615/D612)*AK90</f>
        <v>11574.385087618828</v>
      </c>
      <c r="E702" s="229">
        <f>(E623/E612)*SUM(C702:D702)</f>
        <v>57743.425141332315</v>
      </c>
      <c r="F702" s="229">
        <f>(F624/F612)*AK64</f>
        <v>315.77541111736991</v>
      </c>
      <c r="G702" s="227">
        <f>(G625/G612)*AK91</f>
        <v>0</v>
      </c>
      <c r="H702" s="229">
        <f>(H628/H612)*AK60</f>
        <v>5266.9225035928375</v>
      </c>
      <c r="I702" s="227">
        <f>(I629/I612)*AK92</f>
        <v>5301.3046021690989</v>
      </c>
      <c r="J702" s="227">
        <f>(J630/J612)*AK93</f>
        <v>0</v>
      </c>
      <c r="K702" s="227">
        <f>(K644/K612)*AK89</f>
        <v>259586.83394442755</v>
      </c>
      <c r="L702" s="227">
        <f>(L647/L612)*AK94</f>
        <v>0</v>
      </c>
      <c r="M702" s="211">
        <f t="shared" si="24"/>
        <v>339789</v>
      </c>
      <c r="N702" s="221" t="s">
        <v>673</v>
      </c>
    </row>
    <row r="703" spans="1:14" s="211" customFormat="1" ht="12.65" customHeight="1">
      <c r="A703" s="222">
        <v>7320</v>
      </c>
      <c r="B703" s="221" t="s">
        <v>674</v>
      </c>
      <c r="C703" s="227">
        <f>AL85</f>
        <v>120585</v>
      </c>
      <c r="D703" s="227">
        <f>(D615/D612)*AL90</f>
        <v>8121.2536250143166</v>
      </c>
      <c r="E703" s="229">
        <f>(E623/E612)*SUM(C703:D703)</f>
        <v>13864.489064034775</v>
      </c>
      <c r="F703" s="229">
        <f>(F624/F612)*AL64</f>
        <v>31.286734921759102</v>
      </c>
      <c r="G703" s="227">
        <f>(G625/G612)*AL91</f>
        <v>0</v>
      </c>
      <c r="H703" s="229">
        <f>(H628/H612)*AL60</f>
        <v>0</v>
      </c>
      <c r="I703" s="227">
        <f>(I629/I612)*AL92</f>
        <v>3694.8486621178563</v>
      </c>
      <c r="J703" s="227">
        <f>(J630/J612)*AL93</f>
        <v>0</v>
      </c>
      <c r="K703" s="227">
        <f>(K644/K612)*AL89</f>
        <v>42954.176381913712</v>
      </c>
      <c r="L703" s="227">
        <f>(L647/L612)*AL94</f>
        <v>0</v>
      </c>
      <c r="M703" s="211">
        <f t="shared" si="24"/>
        <v>68666</v>
      </c>
      <c r="N703" s="221" t="s">
        <v>675</v>
      </c>
    </row>
    <row r="704" spans="1:14" s="211" customFormat="1" ht="12.65" customHeight="1">
      <c r="A704" s="222">
        <v>7330</v>
      </c>
      <c r="B704" s="221" t="s">
        <v>676</v>
      </c>
      <c r="C704" s="227">
        <f>AM85</f>
        <v>0</v>
      </c>
      <c r="D704" s="227">
        <f>(D615/D612)*AM90</f>
        <v>0</v>
      </c>
      <c r="E704" s="229">
        <f>(E623/E612)*SUM(C704:D704)</f>
        <v>0</v>
      </c>
      <c r="F704" s="229">
        <f>(F624/F612)*AM64</f>
        <v>0</v>
      </c>
      <c r="G704" s="227">
        <f>(G625/G612)*AM91</f>
        <v>0</v>
      </c>
      <c r="H704" s="229">
        <f>(H628/H612)*AM60</f>
        <v>0</v>
      </c>
      <c r="I704" s="227">
        <f>(I629/I612)*AM92</f>
        <v>0</v>
      </c>
      <c r="J704" s="227">
        <f>(J630/J612)*AM93</f>
        <v>0</v>
      </c>
      <c r="K704" s="227">
        <f>(K644/K612)*AM89</f>
        <v>0</v>
      </c>
      <c r="L704" s="227">
        <f>(L647/L612)*AM94</f>
        <v>0</v>
      </c>
      <c r="M704" s="211">
        <f t="shared" si="24"/>
        <v>0</v>
      </c>
      <c r="N704" s="221" t="s">
        <v>677</v>
      </c>
    </row>
    <row r="705" spans="1:14" s="211" customFormat="1" ht="12.65" customHeight="1">
      <c r="A705" s="222">
        <v>7340</v>
      </c>
      <c r="B705" s="221" t="s">
        <v>678</v>
      </c>
      <c r="C705" s="227">
        <f>AN85</f>
        <v>0</v>
      </c>
      <c r="D705" s="227">
        <f>(D615/D612)*AN90</f>
        <v>0</v>
      </c>
      <c r="E705" s="229">
        <f>(E623/E612)*SUM(C705:D705)</f>
        <v>0</v>
      </c>
      <c r="F705" s="229">
        <f>(F624/F612)*AN64</f>
        <v>0</v>
      </c>
      <c r="G705" s="227">
        <f>(G625/G612)*AN91</f>
        <v>0</v>
      </c>
      <c r="H705" s="229">
        <f>(H628/H612)*AN60</f>
        <v>0</v>
      </c>
      <c r="I705" s="227">
        <f>(I629/I612)*AN92</f>
        <v>0</v>
      </c>
      <c r="J705" s="227">
        <f>(J630/J612)*AN93</f>
        <v>0</v>
      </c>
      <c r="K705" s="227">
        <f>(K644/K612)*AN89</f>
        <v>0</v>
      </c>
      <c r="L705" s="227">
        <f>(L647/L612)*AN94</f>
        <v>0</v>
      </c>
      <c r="M705" s="211">
        <f t="shared" si="24"/>
        <v>0</v>
      </c>
      <c r="N705" s="221" t="s">
        <v>679</v>
      </c>
    </row>
    <row r="706" spans="1:14" s="211" customFormat="1" ht="12.65" customHeight="1">
      <c r="A706" s="222">
        <v>7350</v>
      </c>
      <c r="B706" s="221" t="s">
        <v>680</v>
      </c>
      <c r="C706" s="227">
        <f>AO85</f>
        <v>93528</v>
      </c>
      <c r="D706" s="227">
        <f>(D615/D612)*AO90</f>
        <v>7545.7317145802308</v>
      </c>
      <c r="E706" s="229">
        <f>(E623/E612)*SUM(C706:D706)</f>
        <v>10887.859824595424</v>
      </c>
      <c r="F706" s="229">
        <f>(F624/F612)*AO64</f>
        <v>131.51459246758674</v>
      </c>
      <c r="G706" s="227">
        <f>(G625/G612)*AO91</f>
        <v>3692.4567514560445</v>
      </c>
      <c r="H706" s="229">
        <f>(H628/H612)*AO60</f>
        <v>1060.4541953542625</v>
      </c>
      <c r="I706" s="227">
        <f>(I629/I612)*AO92</f>
        <v>3453.8802711101703</v>
      </c>
      <c r="J706" s="227">
        <f>(J630/J612)*AO93</f>
        <v>1684.257937921104</v>
      </c>
      <c r="K706" s="227">
        <f>(K644/K612)*AO89</f>
        <v>9062.4726637348849</v>
      </c>
      <c r="L706" s="227">
        <f>(L647/L612)*AO94</f>
        <v>11114.211475472754</v>
      </c>
      <c r="M706" s="211">
        <f t="shared" si="24"/>
        <v>48633</v>
      </c>
      <c r="N706" s="221" t="s">
        <v>681</v>
      </c>
    </row>
    <row r="707" spans="1:14" s="211" customFormat="1" ht="12.65" customHeight="1">
      <c r="A707" s="222">
        <v>7380</v>
      </c>
      <c r="B707" s="221" t="s">
        <v>682</v>
      </c>
      <c r="C707" s="227">
        <f>AP85</f>
        <v>0</v>
      </c>
      <c r="D707" s="227">
        <f>(D615/D612)*AP90</f>
        <v>0</v>
      </c>
      <c r="E707" s="229">
        <f>(E623/E612)*SUM(C707:D707)</f>
        <v>0</v>
      </c>
      <c r="F707" s="229">
        <f>(F624/F612)*AP64</f>
        <v>0</v>
      </c>
      <c r="G707" s="227">
        <f>(G625/G612)*AP91</f>
        <v>0</v>
      </c>
      <c r="H707" s="229">
        <f>(H628/H612)*AP60</f>
        <v>0</v>
      </c>
      <c r="I707" s="227">
        <f>(I629/I612)*AP92</f>
        <v>0</v>
      </c>
      <c r="J707" s="227">
        <f>(J630/J612)*AP93</f>
        <v>0</v>
      </c>
      <c r="K707" s="227">
        <f>(K644/K612)*AP89</f>
        <v>0</v>
      </c>
      <c r="L707" s="227">
        <f>(L647/L612)*AP94</f>
        <v>0</v>
      </c>
      <c r="M707" s="211">
        <f t="shared" si="24"/>
        <v>0</v>
      </c>
      <c r="N707" s="221" t="s">
        <v>683</v>
      </c>
    </row>
    <row r="708" spans="1:14" s="211" customFormat="1" ht="12.65" customHeight="1">
      <c r="A708" s="222">
        <v>7390</v>
      </c>
      <c r="B708" s="221" t="s">
        <v>684</v>
      </c>
      <c r="C708" s="227">
        <f>AQ85</f>
        <v>0</v>
      </c>
      <c r="D708" s="227">
        <f>(D615/D612)*AQ90</f>
        <v>0</v>
      </c>
      <c r="E708" s="229">
        <f>(E623/E612)*SUM(C708:D708)</f>
        <v>0</v>
      </c>
      <c r="F708" s="229">
        <f>(F624/F612)*AQ64</f>
        <v>0</v>
      </c>
      <c r="G708" s="227">
        <f>(G625/G612)*AQ91</f>
        <v>0</v>
      </c>
      <c r="H708" s="229">
        <f>(H628/H612)*AQ60</f>
        <v>0</v>
      </c>
      <c r="I708" s="227">
        <f>(I629/I612)*AQ92</f>
        <v>0</v>
      </c>
      <c r="J708" s="227">
        <f>(J630/J612)*AQ93</f>
        <v>0</v>
      </c>
      <c r="K708" s="227">
        <f>(K644/K612)*AQ89</f>
        <v>0</v>
      </c>
      <c r="L708" s="227">
        <f>(L647/L612)*AQ94</f>
        <v>0</v>
      </c>
      <c r="M708" s="211">
        <f t="shared" si="24"/>
        <v>0</v>
      </c>
      <c r="N708" s="221" t="s">
        <v>685</v>
      </c>
    </row>
    <row r="709" spans="1:14" s="211" customFormat="1" ht="12.65" customHeight="1">
      <c r="A709" s="222">
        <v>7400</v>
      </c>
      <c r="B709" s="221" t="s">
        <v>686</v>
      </c>
      <c r="C709" s="227">
        <f>AR85</f>
        <v>0</v>
      </c>
      <c r="D709" s="227">
        <f>(D615/D612)*AR90</f>
        <v>0</v>
      </c>
      <c r="E709" s="229">
        <f>(E623/E612)*SUM(C709:D709)</f>
        <v>0</v>
      </c>
      <c r="F709" s="229">
        <f>(F624/F612)*AR64</f>
        <v>0</v>
      </c>
      <c r="G709" s="227">
        <f>(G625/G612)*AR91</f>
        <v>0</v>
      </c>
      <c r="H709" s="229">
        <f>(H628/H612)*AR60</f>
        <v>0</v>
      </c>
      <c r="I709" s="227">
        <f>(I629/I612)*AR92</f>
        <v>0</v>
      </c>
      <c r="J709" s="227">
        <f>(J630/J612)*AR93</f>
        <v>0</v>
      </c>
      <c r="K709" s="227">
        <f>(K644/K612)*AR89</f>
        <v>0</v>
      </c>
      <c r="L709" s="227">
        <f>(L647/L612)*AR94</f>
        <v>0</v>
      </c>
      <c r="M709" s="211">
        <f t="shared" si="24"/>
        <v>0</v>
      </c>
      <c r="N709" s="221" t="s">
        <v>687</v>
      </c>
    </row>
    <row r="710" spans="1:14" s="211" customFormat="1" ht="12.65" customHeight="1">
      <c r="A710" s="222">
        <v>7410</v>
      </c>
      <c r="B710" s="221" t="s">
        <v>156</v>
      </c>
      <c r="C710" s="227">
        <f>AS85</f>
        <v>0</v>
      </c>
      <c r="D710" s="227">
        <f>(D615/D612)*AS90</f>
        <v>0</v>
      </c>
      <c r="E710" s="229">
        <f>(E623/E612)*SUM(C710:D710)</f>
        <v>0</v>
      </c>
      <c r="F710" s="229">
        <f>(F624/F612)*AS64</f>
        <v>0</v>
      </c>
      <c r="G710" s="227">
        <f>(G625/G612)*AS91</f>
        <v>0</v>
      </c>
      <c r="H710" s="229">
        <f>(H628/H612)*AS60</f>
        <v>0</v>
      </c>
      <c r="I710" s="227">
        <f>(I629/I612)*AS92</f>
        <v>0</v>
      </c>
      <c r="J710" s="227">
        <f>(J630/J612)*AS93</f>
        <v>0</v>
      </c>
      <c r="K710" s="227">
        <f>(K644/K612)*AS89</f>
        <v>0</v>
      </c>
      <c r="L710" s="227">
        <f>(L647/L612)*AS94</f>
        <v>0</v>
      </c>
      <c r="M710" s="211">
        <f t="shared" si="24"/>
        <v>0</v>
      </c>
      <c r="N710" s="221" t="s">
        <v>688</v>
      </c>
    </row>
    <row r="711" spans="1:14" s="211" customFormat="1" ht="12.65" customHeight="1">
      <c r="A711" s="222">
        <v>7420</v>
      </c>
      <c r="B711" s="221" t="s">
        <v>689</v>
      </c>
      <c r="C711" s="227">
        <f>AT85</f>
        <v>0</v>
      </c>
      <c r="D711" s="227">
        <f>(D615/D612)*AT90</f>
        <v>0</v>
      </c>
      <c r="E711" s="229">
        <f>(E623/E612)*SUM(C711:D711)</f>
        <v>0</v>
      </c>
      <c r="F711" s="229">
        <f>(F624/F612)*AT64</f>
        <v>0</v>
      </c>
      <c r="G711" s="227">
        <f>(G625/G612)*AT91</f>
        <v>0</v>
      </c>
      <c r="H711" s="229">
        <f>(H628/H612)*AT60</f>
        <v>0</v>
      </c>
      <c r="I711" s="227">
        <f>(I629/I612)*AT92</f>
        <v>0</v>
      </c>
      <c r="J711" s="227">
        <f>(J630/J612)*AT93</f>
        <v>0</v>
      </c>
      <c r="K711" s="227">
        <f>(K644/K612)*AT89</f>
        <v>0</v>
      </c>
      <c r="L711" s="227">
        <f>(L647/L612)*AT94</f>
        <v>0</v>
      </c>
      <c r="M711" s="211">
        <f t="shared" si="24"/>
        <v>0</v>
      </c>
      <c r="N711" s="221" t="s">
        <v>690</v>
      </c>
    </row>
    <row r="712" spans="1:14" s="211" customFormat="1" ht="12.65" customHeight="1">
      <c r="A712" s="222">
        <v>7430</v>
      </c>
      <c r="B712" s="221" t="s">
        <v>691</v>
      </c>
      <c r="C712" s="227">
        <f>AU85</f>
        <v>0</v>
      </c>
      <c r="D712" s="227">
        <f>(D615/D612)*AU90</f>
        <v>0</v>
      </c>
      <c r="E712" s="229">
        <f>(E623/E612)*SUM(C712:D712)</f>
        <v>0</v>
      </c>
      <c r="F712" s="229">
        <f>(F624/F612)*AU64</f>
        <v>0</v>
      </c>
      <c r="G712" s="227">
        <f>(G625/G612)*AU91</f>
        <v>0</v>
      </c>
      <c r="H712" s="229">
        <f>(H628/H612)*AU60</f>
        <v>0</v>
      </c>
      <c r="I712" s="227">
        <f>(I629/I612)*AU92</f>
        <v>0</v>
      </c>
      <c r="J712" s="227">
        <f>(J630/J612)*AU93</f>
        <v>0</v>
      </c>
      <c r="K712" s="227">
        <f>(K644/K612)*AU89</f>
        <v>0</v>
      </c>
      <c r="L712" s="227">
        <f>(L647/L612)*AU94</f>
        <v>0</v>
      </c>
      <c r="M712" s="211">
        <f t="shared" si="24"/>
        <v>0</v>
      </c>
      <c r="N712" s="221" t="s">
        <v>692</v>
      </c>
    </row>
    <row r="713" spans="1:14" s="211" customFormat="1" ht="12.65" customHeight="1">
      <c r="A713" s="222">
        <v>7490</v>
      </c>
      <c r="B713" s="221" t="s">
        <v>693</v>
      </c>
      <c r="C713" s="227">
        <f>AV85</f>
        <v>1104061</v>
      </c>
      <c r="D713" s="227">
        <f>(D615/D612)*AV90</f>
        <v>69766.044920398577</v>
      </c>
      <c r="E713" s="229">
        <f>(E623/E612)*SUM(C713:D713)</f>
        <v>126446.94231239856</v>
      </c>
      <c r="F713" s="229">
        <f>(F624/F612)*AV64</f>
        <v>293.91480787075619</v>
      </c>
      <c r="G713" s="227">
        <f>(G625/G612)*AV91</f>
        <v>0</v>
      </c>
      <c r="H713" s="229">
        <f>(H628/H612)*AV60</f>
        <v>9826.8755436161664</v>
      </c>
      <c r="I713" s="227">
        <f>(I629/I612)*AV92</f>
        <v>32129.118801024841</v>
      </c>
      <c r="J713" s="227">
        <f>(J630/J612)*AV93</f>
        <v>0</v>
      </c>
      <c r="K713" s="227">
        <f>(K644/K612)*AV89</f>
        <v>476213.09136146109</v>
      </c>
      <c r="L713" s="227">
        <f>(L647/L612)*AV94</f>
        <v>86320.3757928384</v>
      </c>
      <c r="M713" s="211">
        <f t="shared" si="24"/>
        <v>800996</v>
      </c>
      <c r="N713" s="223" t="s">
        <v>694</v>
      </c>
    </row>
    <row r="714" spans="1:14" s="211" customFormat="1" ht="12.65" customHeight="1"/>
    <row r="715" spans="1:14" s="211" customFormat="1" ht="12.65" customHeight="1">
      <c r="C715" s="224">
        <f>SUM(C614:C647)+SUM(C668:C713)</f>
        <v>36622849</v>
      </c>
      <c r="D715" s="211">
        <f>SUM(D616:D647)+SUM(D668:D713)</f>
        <v>2791600.9999999995</v>
      </c>
      <c r="E715" s="211">
        <f>SUM(E624:E647)+SUM(E668:E713)</f>
        <v>3561439.6044897502</v>
      </c>
      <c r="F715" s="211">
        <f>SUM(F625:F648)+SUM(F668:F713)</f>
        <v>114664.73029128688</v>
      </c>
      <c r="G715" s="211">
        <f>SUM(G626:G647)+SUM(G668:G713)</f>
        <v>1540706.4268634052</v>
      </c>
      <c r="H715" s="211">
        <f>SUM(H629:H647)+SUM(H668:H713)</f>
        <v>348129.43809821509</v>
      </c>
      <c r="I715" s="211">
        <f>SUM(I630:I647)+SUM(I668:I713)</f>
        <v>957447.74027054012</v>
      </c>
      <c r="J715" s="211">
        <f>SUM(J631:J647)+SUM(J668:J713)</f>
        <v>257088.04925645323</v>
      </c>
      <c r="K715" s="211">
        <f>SUM(K668:K713)</f>
        <v>5795114.6608071048</v>
      </c>
      <c r="L715" s="211">
        <f>SUM(L668:L713)</f>
        <v>1186627.311864641</v>
      </c>
      <c r="M715" s="211">
        <f>SUM(M668:M713)</f>
        <v>13267241</v>
      </c>
      <c r="N715" s="221" t="s">
        <v>695</v>
      </c>
    </row>
    <row r="716" spans="1:14" s="211" customFormat="1" ht="12.65" customHeight="1">
      <c r="C716" s="224">
        <f>CE85</f>
        <v>36622849</v>
      </c>
      <c r="D716" s="211">
        <f>D615</f>
        <v>2791601</v>
      </c>
      <c r="E716" s="211">
        <f>E623</f>
        <v>3561439.6044897493</v>
      </c>
      <c r="F716" s="211">
        <f>F624</f>
        <v>114664.73029128686</v>
      </c>
      <c r="G716" s="211">
        <f>G625</f>
        <v>1540706.4268634054</v>
      </c>
      <c r="H716" s="211">
        <f>H628</f>
        <v>348129.43809821521</v>
      </c>
      <c r="I716" s="211">
        <f>I629</f>
        <v>957447.74027054023</v>
      </c>
      <c r="J716" s="211">
        <f>J630</f>
        <v>257088.04925645323</v>
      </c>
      <c r="K716" s="211">
        <f>K644</f>
        <v>5795114.6608071048</v>
      </c>
      <c r="L716" s="211">
        <f>L647</f>
        <v>1186627.3118646415</v>
      </c>
      <c r="M716" s="211">
        <f>C648</f>
        <v>13267241</v>
      </c>
      <c r="N716" s="221" t="s">
        <v>696</v>
      </c>
    </row>
  </sheetData>
  <sheetProtection algorithmName="SHA-512" hashValue="RTyqJKzZb/0TsdmwUHwni6maobIGGJCTYm1XojvrMxqaZcyJtYGno6ZTAnt25AmtLVhL5vR2IJ9qIz3cfil8ww==" saltValue="+rszNvzLHEBV7phTP/Z62g==" spinCount="100000" sheet="1"/>
  <mergeCells count="2">
    <mergeCell ref="B236:C236"/>
    <mergeCell ref="A426:E426"/>
  </mergeCells>
  <hyperlinks>
    <hyperlink ref="C30" r:id="rId1" xr:uid="{00000000-0004-0000-0000-000000000000}"/>
    <hyperlink ref="F42" r:id="rId2" xr:uid="{00000000-0004-0000-0000-000001000000}"/>
    <hyperlink ref="A43" r:id="rId3" xr:uid="{00000000-0004-0000-0000-000002000000}"/>
  </hyperlinks>
  <printOptions horizontalCentered="1" gridLines="1" gridLinesSet="0"/>
  <pageMargins left="0.25" right="0.25" top="0.5" bottom="0.5" header="0.5" footer="0.5"/>
  <pageSetup scale="95" orientation="portrait"/>
  <headerFooter alignWithMargins="0"/>
  <drawing r:id="rId4"/>
  <legacy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3F792-AA7F-43EB-B418-A152583499DF}">
  <sheetPr codeName="Sheet8"/>
  <dimension ref="A1:C179"/>
  <sheetViews>
    <sheetView view="pageBreakPreview" topLeftCell="A147" zoomScale="60" zoomScaleNormal="100" workbookViewId="0">
      <selection activeCell="E49" sqref="E49"/>
    </sheetView>
  </sheetViews>
  <sheetFormatPr defaultColWidth="57.4140625" defaultRowHeight="14.5"/>
  <cols>
    <col min="1" max="1" width="5.75" style="11" customWidth="1"/>
    <col min="2" max="2" width="55.75" style="11" customWidth="1"/>
    <col min="3" max="3" width="22" style="11" customWidth="1"/>
    <col min="4" max="4" width="5.6640625" style="11" customWidth="1"/>
    <col min="5" max="7" width="57.4140625" style="11" customWidth="1"/>
    <col min="8" max="16384" width="57.4140625" style="11"/>
  </cols>
  <sheetData>
    <row r="1" spans="1:3" ht="20.149999999999999" customHeight="1">
      <c r="A1" s="177" t="s">
        <v>889</v>
      </c>
      <c r="B1" s="178"/>
      <c r="C1" s="178"/>
    </row>
    <row r="2" spans="1:3" ht="20.149999999999999" customHeight="1">
      <c r="A2" s="177"/>
      <c r="B2" s="178"/>
      <c r="C2" s="103" t="s">
        <v>890</v>
      </c>
    </row>
    <row r="3" spans="1:3" ht="20.149999999999999" customHeight="1">
      <c r="A3" s="129" t="str">
        <f>"Hospital: "&amp;data!C98</f>
        <v>Hospital: Columbia County Public Hospital District No. 1</v>
      </c>
      <c r="B3" s="179"/>
      <c r="C3" s="151" t="str">
        <f>"FYE: "&amp;data!C96</f>
        <v>FYE: 12/31/2023</v>
      </c>
    </row>
    <row r="4" spans="1:3" ht="20.149999999999999" customHeight="1">
      <c r="A4" s="180"/>
      <c r="B4" s="181" t="s">
        <v>891</v>
      </c>
      <c r="C4" s="182"/>
    </row>
    <row r="5" spans="1:3" ht="20.149999999999999" customHeight="1">
      <c r="A5" s="183">
        <v>1</v>
      </c>
      <c r="B5" s="184" t="s">
        <v>422</v>
      </c>
      <c r="C5" s="184"/>
    </row>
    <row r="6" spans="1:3" ht="20.149999999999999" customHeight="1">
      <c r="A6" s="183">
        <v>2</v>
      </c>
      <c r="B6" s="185" t="s">
        <v>423</v>
      </c>
      <c r="C6" s="185">
        <f>data!C266</f>
        <v>2601419</v>
      </c>
    </row>
    <row r="7" spans="1:3" ht="20.149999999999999" customHeight="1">
      <c r="A7" s="183">
        <v>3</v>
      </c>
      <c r="B7" s="185" t="s">
        <v>424</v>
      </c>
      <c r="C7" s="185">
        <f>data!C267</f>
        <v>0</v>
      </c>
    </row>
    <row r="8" spans="1:3" ht="20.149999999999999" customHeight="1">
      <c r="A8" s="183">
        <v>4</v>
      </c>
      <c r="B8" s="185" t="s">
        <v>425</v>
      </c>
      <c r="C8" s="185">
        <f>data!C268</f>
        <v>13156349</v>
      </c>
    </row>
    <row r="9" spans="1:3" ht="20.149999999999999" customHeight="1">
      <c r="A9" s="183">
        <v>5</v>
      </c>
      <c r="B9" s="185" t="s">
        <v>892</v>
      </c>
      <c r="C9" s="185">
        <f>data!C269</f>
        <v>4703843</v>
      </c>
    </row>
    <row r="10" spans="1:3" ht="20.149999999999999" customHeight="1">
      <c r="A10" s="183">
        <v>6</v>
      </c>
      <c r="B10" s="185" t="s">
        <v>893</v>
      </c>
      <c r="C10" s="185">
        <f>data!C270</f>
        <v>246090</v>
      </c>
    </row>
    <row r="11" spans="1:3" ht="20.149999999999999" customHeight="1">
      <c r="A11" s="183">
        <v>7</v>
      </c>
      <c r="B11" s="185" t="s">
        <v>894</v>
      </c>
      <c r="C11" s="185">
        <f>data!C271</f>
        <v>82019</v>
      </c>
    </row>
    <row r="12" spans="1:3" ht="20.149999999999999" customHeight="1">
      <c r="A12" s="183">
        <v>8</v>
      </c>
      <c r="B12" s="185" t="s">
        <v>429</v>
      </c>
      <c r="C12" s="185">
        <f>data!C272</f>
        <v>0</v>
      </c>
    </row>
    <row r="13" spans="1:3" ht="20.149999999999999" customHeight="1">
      <c r="A13" s="183">
        <v>9</v>
      </c>
      <c r="B13" s="185" t="s">
        <v>430</v>
      </c>
      <c r="C13" s="185">
        <f>data!C273</f>
        <v>298341</v>
      </c>
    </row>
    <row r="14" spans="1:3" ht="20.149999999999999" customHeight="1">
      <c r="A14" s="183">
        <v>10</v>
      </c>
      <c r="B14" s="185" t="s">
        <v>431</v>
      </c>
      <c r="C14" s="185">
        <f>data!C274</f>
        <v>222567</v>
      </c>
    </row>
    <row r="15" spans="1:3" ht="20.149999999999999" customHeight="1">
      <c r="A15" s="183">
        <v>11</v>
      </c>
      <c r="B15" s="185" t="s">
        <v>895</v>
      </c>
      <c r="C15" s="185">
        <f>data!C275</f>
        <v>0</v>
      </c>
    </row>
    <row r="16" spans="1:3" ht="20.149999999999999" customHeight="1">
      <c r="A16" s="183">
        <v>12</v>
      </c>
      <c r="B16" s="185" t="s">
        <v>896</v>
      </c>
      <c r="C16" s="185">
        <f>data!D276</f>
        <v>11902942</v>
      </c>
    </row>
    <row r="17" spans="1:3" ht="20.149999999999999" customHeight="1">
      <c r="A17" s="183">
        <v>13</v>
      </c>
      <c r="B17" s="185"/>
      <c r="C17" s="185"/>
    </row>
    <row r="18" spans="1:3" ht="20.149999999999999" customHeight="1">
      <c r="A18" s="183">
        <v>14</v>
      </c>
      <c r="B18" s="186" t="s">
        <v>897</v>
      </c>
      <c r="C18" s="184"/>
    </row>
    <row r="19" spans="1:3" ht="20.149999999999999" customHeight="1">
      <c r="A19" s="183">
        <v>15</v>
      </c>
      <c r="B19" s="185" t="s">
        <v>423</v>
      </c>
      <c r="C19" s="185">
        <f>data!C278</f>
        <v>0</v>
      </c>
    </row>
    <row r="20" spans="1:3" ht="20.149999999999999" customHeight="1">
      <c r="A20" s="183">
        <v>16</v>
      </c>
      <c r="B20" s="185" t="s">
        <v>424</v>
      </c>
      <c r="C20" s="185">
        <f>data!C279</f>
        <v>0</v>
      </c>
    </row>
    <row r="21" spans="1:3" ht="20.149999999999999" customHeight="1">
      <c r="A21" s="183">
        <v>17</v>
      </c>
      <c r="B21" s="185" t="s">
        <v>435</v>
      </c>
      <c r="C21" s="185">
        <f>data!C280</f>
        <v>0</v>
      </c>
    </row>
    <row r="22" spans="1:3" ht="20.149999999999999" customHeight="1">
      <c r="A22" s="183">
        <v>18</v>
      </c>
      <c r="B22" s="185" t="s">
        <v>898</v>
      </c>
      <c r="C22" s="185">
        <f>data!D281</f>
        <v>0</v>
      </c>
    </row>
    <row r="23" spans="1:3" ht="20.149999999999999" customHeight="1">
      <c r="A23" s="183">
        <v>19</v>
      </c>
      <c r="B23" s="187"/>
      <c r="C23" s="185"/>
    </row>
    <row r="24" spans="1:3" ht="20.149999999999999" customHeight="1">
      <c r="A24" s="183">
        <v>20</v>
      </c>
      <c r="B24" s="186" t="s">
        <v>899</v>
      </c>
      <c r="C24" s="184"/>
    </row>
    <row r="25" spans="1:3" ht="20.149999999999999" customHeight="1">
      <c r="A25" s="183">
        <v>21</v>
      </c>
      <c r="B25" s="185" t="s">
        <v>392</v>
      </c>
      <c r="C25" s="185">
        <f>data!C283</f>
        <v>204226</v>
      </c>
    </row>
    <row r="26" spans="1:3" ht="20.149999999999999" customHeight="1">
      <c r="A26" s="183">
        <v>22</v>
      </c>
      <c r="B26" s="185" t="s">
        <v>393</v>
      </c>
      <c r="C26" s="185">
        <f>data!C284</f>
        <v>621594</v>
      </c>
    </row>
    <row r="27" spans="1:3" ht="20.149999999999999" customHeight="1">
      <c r="A27" s="183">
        <v>23</v>
      </c>
      <c r="B27" s="185" t="s">
        <v>394</v>
      </c>
      <c r="C27" s="185">
        <f>data!C285</f>
        <v>19776671</v>
      </c>
    </row>
    <row r="28" spans="1:3" ht="20.149999999999999" customHeight="1">
      <c r="A28" s="183">
        <v>24</v>
      </c>
      <c r="B28" s="185" t="s">
        <v>900</v>
      </c>
      <c r="C28" s="185">
        <f>data!C286</f>
        <v>0</v>
      </c>
    </row>
    <row r="29" spans="1:3" ht="20.149999999999999" customHeight="1">
      <c r="A29" s="183">
        <v>25</v>
      </c>
      <c r="B29" s="185" t="s">
        <v>396</v>
      </c>
      <c r="C29" s="185">
        <f>data!C287</f>
        <v>8679340</v>
      </c>
    </row>
    <row r="30" spans="1:3" ht="20.149999999999999" customHeight="1">
      <c r="A30" s="183">
        <v>26</v>
      </c>
      <c r="B30" s="185" t="s">
        <v>440</v>
      </c>
      <c r="C30" s="185">
        <f>data!C288</f>
        <v>5476279</v>
      </c>
    </row>
    <row r="31" spans="1:3" ht="20.149999999999999" customHeight="1">
      <c r="A31" s="183">
        <v>27</v>
      </c>
      <c r="B31" s="185" t="s">
        <v>399</v>
      </c>
      <c r="C31" s="185">
        <f>data!C289</f>
        <v>0</v>
      </c>
    </row>
    <row r="32" spans="1:3" ht="20.149999999999999" customHeight="1">
      <c r="A32" s="183">
        <v>28</v>
      </c>
      <c r="B32" s="185" t="s">
        <v>400</v>
      </c>
      <c r="C32" s="185">
        <f>data!C290</f>
        <v>524233</v>
      </c>
    </row>
    <row r="33" spans="1:3" ht="20.149999999999999" customHeight="1">
      <c r="A33" s="183">
        <v>29</v>
      </c>
      <c r="B33" s="185" t="s">
        <v>613</v>
      </c>
      <c r="C33" s="185">
        <f>data!C291</f>
        <v>0</v>
      </c>
    </row>
    <row r="34" spans="1:3" ht="20.149999999999999" customHeight="1">
      <c r="A34" s="183">
        <v>30</v>
      </c>
      <c r="B34" s="185" t="s">
        <v>901</v>
      </c>
      <c r="C34" s="185">
        <f>data!C292</f>
        <v>19073132</v>
      </c>
    </row>
    <row r="35" spans="1:3" ht="20.149999999999999" customHeight="1">
      <c r="A35" s="183">
        <v>31</v>
      </c>
      <c r="B35" s="185" t="s">
        <v>902</v>
      </c>
      <c r="C35" s="185">
        <f>data!D293</f>
        <v>16209211</v>
      </c>
    </row>
    <row r="36" spans="1:3" ht="20.149999999999999" customHeight="1">
      <c r="A36" s="183">
        <v>32</v>
      </c>
      <c r="B36" s="187"/>
      <c r="C36" s="185"/>
    </row>
    <row r="37" spans="1:3" ht="20.149999999999999" customHeight="1">
      <c r="A37" s="183">
        <v>33</v>
      </c>
      <c r="B37" s="186" t="s">
        <v>903</v>
      </c>
      <c r="C37" s="184"/>
    </row>
    <row r="38" spans="1:3" ht="20.149999999999999" customHeight="1">
      <c r="A38" s="183">
        <v>34</v>
      </c>
      <c r="B38" s="185" t="s">
        <v>904</v>
      </c>
      <c r="C38" s="185">
        <f>data!C295</f>
        <v>0</v>
      </c>
    </row>
    <row r="39" spans="1:3" ht="20.149999999999999" customHeight="1">
      <c r="A39" s="183">
        <v>35</v>
      </c>
      <c r="B39" s="185" t="s">
        <v>905</v>
      </c>
      <c r="C39" s="185">
        <f>data!C296</f>
        <v>0</v>
      </c>
    </row>
    <row r="40" spans="1:3" ht="20.149999999999999" customHeight="1">
      <c r="A40" s="183">
        <v>36</v>
      </c>
      <c r="B40" s="185" t="s">
        <v>447</v>
      </c>
      <c r="C40" s="185">
        <f>data!C297</f>
        <v>0</v>
      </c>
    </row>
    <row r="41" spans="1:3" ht="20.149999999999999" customHeight="1">
      <c r="A41" s="183">
        <v>37</v>
      </c>
      <c r="B41" s="185" t="s">
        <v>1366</v>
      </c>
      <c r="C41" s="185">
        <f>data!C298</f>
        <v>3013693</v>
      </c>
    </row>
    <row r="42" spans="1:3" ht="20.149999999999999" customHeight="1">
      <c r="A42" s="183">
        <v>38</v>
      </c>
      <c r="B42" s="185" t="s">
        <v>906</v>
      </c>
      <c r="C42" s="185">
        <f>data!D299</f>
        <v>3013693</v>
      </c>
    </row>
    <row r="43" spans="1:3" ht="20.149999999999999" customHeight="1">
      <c r="A43" s="183">
        <v>39</v>
      </c>
      <c r="B43" s="187"/>
      <c r="C43" s="185"/>
    </row>
    <row r="44" spans="1:3" ht="20.149999999999999" customHeight="1">
      <c r="A44" s="183">
        <v>40</v>
      </c>
      <c r="B44" s="186" t="s">
        <v>907</v>
      </c>
      <c r="C44" s="184"/>
    </row>
    <row r="45" spans="1:3" ht="20.149999999999999" customHeight="1">
      <c r="A45" s="183">
        <v>41</v>
      </c>
      <c r="B45" s="185" t="s">
        <v>450</v>
      </c>
      <c r="C45" s="185">
        <f>data!C302</f>
        <v>0</v>
      </c>
    </row>
    <row r="46" spans="1:3" ht="20.149999999999999" customHeight="1">
      <c r="A46" s="183">
        <v>42</v>
      </c>
      <c r="B46" s="185" t="s">
        <v>451</v>
      </c>
      <c r="C46" s="185">
        <f>data!C303</f>
        <v>0</v>
      </c>
    </row>
    <row r="47" spans="1:3" ht="20.149999999999999" customHeight="1">
      <c r="A47" s="183">
        <v>43</v>
      </c>
      <c r="B47" s="185" t="s">
        <v>908</v>
      </c>
      <c r="C47" s="185">
        <f>data!C304</f>
        <v>0</v>
      </c>
    </row>
    <row r="48" spans="1:3" ht="20.149999999999999" customHeight="1">
      <c r="A48" s="183">
        <v>44</v>
      </c>
      <c r="B48" s="185" t="s">
        <v>453</v>
      </c>
      <c r="C48" s="185">
        <f>data!C305</f>
        <v>0</v>
      </c>
    </row>
    <row r="49" spans="1:3" ht="20.149999999999999" customHeight="1">
      <c r="A49" s="183">
        <v>45</v>
      </c>
      <c r="B49" s="185" t="s">
        <v>909</v>
      </c>
      <c r="C49" s="185">
        <f>data!D306</f>
        <v>0</v>
      </c>
    </row>
    <row r="50" spans="1:3" ht="20.149999999999999" customHeight="1">
      <c r="A50" s="188">
        <v>46</v>
      </c>
      <c r="B50" s="189" t="s">
        <v>910</v>
      </c>
      <c r="C50" s="185">
        <f>data!D308</f>
        <v>31125846</v>
      </c>
    </row>
    <row r="51" spans="1:3" ht="20.149999999999999" customHeight="1"/>
    <row r="52" spans="1:3" ht="20.149999999999999" customHeight="1"/>
    <row r="53" spans="1:3" ht="20.149999999999999" customHeight="1">
      <c r="A53" s="177" t="s">
        <v>911</v>
      </c>
      <c r="B53" s="178"/>
      <c r="C53" s="178"/>
    </row>
    <row r="54" spans="1:3" ht="20.149999999999999" customHeight="1">
      <c r="A54" s="177"/>
      <c r="B54" s="178"/>
      <c r="C54" s="103" t="s">
        <v>912</v>
      </c>
    </row>
    <row r="55" spans="1:3" ht="20.149999999999999" customHeight="1">
      <c r="A55" s="129" t="str">
        <f>"Hospital: "&amp;data!C98</f>
        <v>Hospital: Columbia County Public Hospital District No. 1</v>
      </c>
      <c r="B55" s="179"/>
      <c r="C55" s="151" t="str">
        <f>"FYE: "&amp;data!C96</f>
        <v>FYE: 12/31/2023</v>
      </c>
    </row>
    <row r="56" spans="1:3" ht="20.149999999999999" customHeight="1">
      <c r="A56" s="190"/>
      <c r="B56" s="191" t="s">
        <v>913</v>
      </c>
      <c r="C56" s="182"/>
    </row>
    <row r="57" spans="1:3" ht="20.149999999999999" customHeight="1">
      <c r="A57" s="192">
        <v>1</v>
      </c>
      <c r="B57" s="177" t="s">
        <v>457</v>
      </c>
      <c r="C57" s="193"/>
    </row>
    <row r="58" spans="1:3" ht="20.149999999999999" customHeight="1">
      <c r="A58" s="183">
        <v>2</v>
      </c>
      <c r="B58" s="185" t="s">
        <v>458</v>
      </c>
      <c r="C58" s="185">
        <f>data!C314</f>
        <v>0</v>
      </c>
    </row>
    <row r="59" spans="1:3" ht="20.149999999999999" customHeight="1">
      <c r="A59" s="183">
        <v>3</v>
      </c>
      <c r="B59" s="185" t="s">
        <v>914</v>
      </c>
      <c r="C59" s="185">
        <f>data!C315</f>
        <v>5568300</v>
      </c>
    </row>
    <row r="60" spans="1:3" ht="20.149999999999999" customHeight="1">
      <c r="A60" s="183">
        <v>4</v>
      </c>
      <c r="B60" s="185" t="s">
        <v>915</v>
      </c>
      <c r="C60" s="185">
        <f>data!C316</f>
        <v>1591077</v>
      </c>
    </row>
    <row r="61" spans="1:3" ht="20.149999999999999" customHeight="1">
      <c r="A61" s="183">
        <v>5</v>
      </c>
      <c r="B61" s="185" t="s">
        <v>461</v>
      </c>
      <c r="C61" s="185">
        <f>data!C317</f>
        <v>59160</v>
      </c>
    </row>
    <row r="62" spans="1:3" ht="20.149999999999999" customHeight="1">
      <c r="A62" s="183">
        <v>6</v>
      </c>
      <c r="B62" s="185" t="s">
        <v>916</v>
      </c>
      <c r="C62" s="185">
        <f>data!C318</f>
        <v>0</v>
      </c>
    </row>
    <row r="63" spans="1:3" ht="20.149999999999999" customHeight="1">
      <c r="A63" s="183">
        <v>7</v>
      </c>
      <c r="B63" s="185" t="s">
        <v>917</v>
      </c>
      <c r="C63" s="185">
        <f>data!C319</f>
        <v>316546</v>
      </c>
    </row>
    <row r="64" spans="1:3" ht="20.149999999999999" customHeight="1">
      <c r="A64" s="183">
        <v>8</v>
      </c>
      <c r="B64" s="185" t="s">
        <v>464</v>
      </c>
      <c r="C64" s="185">
        <f>data!C320</f>
        <v>0</v>
      </c>
    </row>
    <row r="65" spans="1:3" ht="20.149999999999999" customHeight="1">
      <c r="A65" s="183">
        <v>9</v>
      </c>
      <c r="B65" s="185" t="s">
        <v>465</v>
      </c>
      <c r="C65" s="185">
        <f>data!C321</f>
        <v>0</v>
      </c>
    </row>
    <row r="66" spans="1:3" ht="20.149999999999999" customHeight="1">
      <c r="A66" s="183">
        <v>10</v>
      </c>
      <c r="B66" s="185" t="s">
        <v>466</v>
      </c>
      <c r="C66" s="185">
        <f>data!C322</f>
        <v>1014</v>
      </c>
    </row>
    <row r="67" spans="1:3" ht="20.149999999999999" customHeight="1">
      <c r="A67" s="183">
        <v>11</v>
      </c>
      <c r="B67" s="185" t="s">
        <v>918</v>
      </c>
      <c r="C67" s="185">
        <f>data!C323</f>
        <v>756523</v>
      </c>
    </row>
    <row r="68" spans="1:3" ht="20.149999999999999" customHeight="1">
      <c r="A68" s="183">
        <v>12</v>
      </c>
      <c r="B68" s="185" t="s">
        <v>919</v>
      </c>
      <c r="C68" s="185">
        <f>data!D324</f>
        <v>8292620</v>
      </c>
    </row>
    <row r="69" spans="1:3" ht="20.149999999999999" customHeight="1">
      <c r="A69" s="183">
        <v>13</v>
      </c>
      <c r="B69" s="187"/>
      <c r="C69" s="185"/>
    </row>
    <row r="70" spans="1:3" ht="20.149999999999999" customHeight="1">
      <c r="A70" s="183">
        <v>14</v>
      </c>
      <c r="B70" s="186" t="s">
        <v>920</v>
      </c>
      <c r="C70" s="184"/>
    </row>
    <row r="71" spans="1:3" ht="20.149999999999999" customHeight="1">
      <c r="A71" s="183">
        <v>15</v>
      </c>
      <c r="B71" s="185" t="s">
        <v>470</v>
      </c>
      <c r="C71" s="185">
        <f>data!C326</f>
        <v>0</v>
      </c>
    </row>
    <row r="72" spans="1:3" ht="20.149999999999999" customHeight="1">
      <c r="A72" s="183">
        <v>16</v>
      </c>
      <c r="B72" s="185" t="s">
        <v>921</v>
      </c>
      <c r="C72" s="185">
        <f>data!C327</f>
        <v>0</v>
      </c>
    </row>
    <row r="73" spans="1:3" ht="20.149999999999999" customHeight="1">
      <c r="A73" s="183">
        <v>17</v>
      </c>
      <c r="B73" s="185" t="s">
        <v>472</v>
      </c>
      <c r="C73" s="185">
        <f>data!C328</f>
        <v>3013693</v>
      </c>
    </row>
    <row r="74" spans="1:3" ht="20.149999999999999" customHeight="1">
      <c r="A74" s="183">
        <v>18</v>
      </c>
      <c r="B74" s="185" t="s">
        <v>922</v>
      </c>
      <c r="C74" s="185">
        <f>data!D329</f>
        <v>3013693</v>
      </c>
    </row>
    <row r="75" spans="1:3" ht="20.149999999999999" customHeight="1">
      <c r="A75" s="183">
        <v>19</v>
      </c>
      <c r="B75" s="187"/>
      <c r="C75" s="185"/>
    </row>
    <row r="76" spans="1:3" ht="20.149999999999999" customHeight="1">
      <c r="A76" s="183">
        <v>20</v>
      </c>
      <c r="B76" s="186" t="s">
        <v>474</v>
      </c>
      <c r="C76" s="184"/>
    </row>
    <row r="77" spans="1:3" ht="20.149999999999999" customHeight="1">
      <c r="A77" s="183">
        <v>21</v>
      </c>
      <c r="B77" s="185" t="s">
        <v>475</v>
      </c>
      <c r="C77" s="185">
        <f>data!C331</f>
        <v>0</v>
      </c>
    </row>
    <row r="78" spans="1:3" ht="20.149999999999999" customHeight="1">
      <c r="A78" s="183">
        <v>22</v>
      </c>
      <c r="B78" s="185" t="s">
        <v>923</v>
      </c>
      <c r="C78" s="185">
        <f>data!C332</f>
        <v>0</v>
      </c>
    </row>
    <row r="79" spans="1:3" ht="20.149999999999999" customHeight="1">
      <c r="A79" s="183">
        <v>23</v>
      </c>
      <c r="B79" s="185" t="s">
        <v>477</v>
      </c>
      <c r="C79" s="185">
        <f>data!C333</f>
        <v>423439</v>
      </c>
    </row>
    <row r="80" spans="1:3" ht="20.149999999999999" customHeight="1">
      <c r="A80" s="183">
        <v>24</v>
      </c>
      <c r="B80" s="185" t="s">
        <v>924</v>
      </c>
      <c r="C80" s="185">
        <f>data!C334</f>
        <v>7763724</v>
      </c>
    </row>
    <row r="81" spans="1:3" ht="20.149999999999999" customHeight="1">
      <c r="A81" s="183">
        <v>25</v>
      </c>
      <c r="B81" s="185" t="s">
        <v>479</v>
      </c>
      <c r="C81" s="185">
        <f>data!C335</f>
        <v>6428976</v>
      </c>
    </row>
    <row r="82" spans="1:3" ht="20.149999999999999" customHeight="1">
      <c r="A82" s="183">
        <v>26</v>
      </c>
      <c r="B82" s="185" t="s">
        <v>925</v>
      </c>
      <c r="C82" s="185">
        <f>data!C336</f>
        <v>0</v>
      </c>
    </row>
    <row r="83" spans="1:3" ht="20.149999999999999" customHeight="1">
      <c r="A83" s="183">
        <v>27</v>
      </c>
      <c r="B83" s="185" t="s">
        <v>481</v>
      </c>
      <c r="C83" s="185">
        <f>data!C337</f>
        <v>0</v>
      </c>
    </row>
    <row r="84" spans="1:3" ht="20.149999999999999" customHeight="1">
      <c r="A84" s="183">
        <v>28</v>
      </c>
      <c r="B84" s="185" t="s">
        <v>482</v>
      </c>
      <c r="C84" s="185">
        <f>data!C338</f>
        <v>0</v>
      </c>
    </row>
    <row r="85" spans="1:3" ht="20.149999999999999" customHeight="1">
      <c r="A85" s="183">
        <v>29</v>
      </c>
      <c r="B85" s="185" t="s">
        <v>613</v>
      </c>
      <c r="C85" s="185">
        <f>data!D339</f>
        <v>14616139</v>
      </c>
    </row>
    <row r="86" spans="1:3" ht="20.149999999999999" customHeight="1">
      <c r="A86" s="183">
        <v>30</v>
      </c>
      <c r="B86" s="185" t="s">
        <v>926</v>
      </c>
      <c r="C86" s="185">
        <f>data!D340</f>
        <v>756523</v>
      </c>
    </row>
    <row r="87" spans="1:3" ht="20.149999999999999" customHeight="1">
      <c r="A87" s="183">
        <v>31</v>
      </c>
      <c r="B87" s="185" t="s">
        <v>927</v>
      </c>
      <c r="C87" s="185">
        <f>data!D341</f>
        <v>13859616</v>
      </c>
    </row>
    <row r="88" spans="1:3" ht="20.149999999999999" customHeight="1">
      <c r="A88" s="183">
        <v>32</v>
      </c>
      <c r="B88" s="187"/>
      <c r="C88" s="185"/>
    </row>
    <row r="89" spans="1:3" ht="20.149999999999999" customHeight="1">
      <c r="A89" s="183">
        <v>33</v>
      </c>
      <c r="B89" s="194" t="s">
        <v>928</v>
      </c>
      <c r="C89" s="185">
        <f>data!C343</f>
        <v>5147291</v>
      </c>
    </row>
    <row r="90" spans="1:3" ht="20.149999999999999" customHeight="1">
      <c r="A90" s="183">
        <v>34</v>
      </c>
      <c r="B90" s="185"/>
      <c r="C90" s="185"/>
    </row>
    <row r="91" spans="1:3" ht="20.149999999999999" customHeight="1">
      <c r="A91" s="183">
        <v>35</v>
      </c>
      <c r="B91" s="186" t="s">
        <v>929</v>
      </c>
      <c r="C91" s="184"/>
    </row>
    <row r="92" spans="1:3" ht="20.149999999999999" customHeight="1">
      <c r="A92" s="183">
        <v>36</v>
      </c>
      <c r="B92" s="185" t="s">
        <v>486</v>
      </c>
      <c r="C92" s="185">
        <f>data!C345</f>
        <v>0</v>
      </c>
    </row>
    <row r="93" spans="1:3" ht="20.149999999999999" customHeight="1">
      <c r="A93" s="183">
        <v>37</v>
      </c>
      <c r="B93" s="187"/>
      <c r="C93" s="185"/>
    </row>
    <row r="94" spans="1:3" ht="20.149999999999999" customHeight="1">
      <c r="A94" s="183">
        <v>38</v>
      </c>
      <c r="B94" s="185" t="s">
        <v>487</v>
      </c>
      <c r="C94" s="185">
        <f>data!C346</f>
        <v>0</v>
      </c>
    </row>
    <row r="95" spans="1:3" ht="20.149999999999999" customHeight="1">
      <c r="A95" s="183">
        <v>39</v>
      </c>
      <c r="B95" s="187"/>
      <c r="C95" s="185"/>
    </row>
    <row r="96" spans="1:3" ht="20.149999999999999" customHeight="1">
      <c r="A96" s="183">
        <v>40</v>
      </c>
      <c r="B96" s="185" t="s">
        <v>930</v>
      </c>
      <c r="C96" s="185">
        <f>data!C347</f>
        <v>0</v>
      </c>
    </row>
    <row r="97" spans="1:3" ht="20.149999999999999" customHeight="1">
      <c r="A97" s="183">
        <v>41</v>
      </c>
      <c r="B97" s="187"/>
      <c r="C97" s="185"/>
    </row>
    <row r="98" spans="1:3" ht="20.149999999999999" customHeight="1">
      <c r="A98" s="183">
        <v>42</v>
      </c>
      <c r="B98" s="185" t="s">
        <v>931</v>
      </c>
      <c r="C98" s="185">
        <f>data!C348</f>
        <v>0</v>
      </c>
    </row>
    <row r="99" spans="1:3" ht="20.149999999999999" customHeight="1">
      <c r="A99" s="183">
        <v>43</v>
      </c>
      <c r="B99" s="185" t="s">
        <v>932</v>
      </c>
      <c r="C99" s="185"/>
    </row>
    <row r="100" spans="1:3" ht="20.149999999999999" customHeight="1">
      <c r="A100" s="183">
        <v>44</v>
      </c>
      <c r="B100" s="187"/>
      <c r="C100" s="185"/>
    </row>
    <row r="101" spans="1:3" ht="20.149999999999999" customHeight="1">
      <c r="A101" s="183">
        <v>45</v>
      </c>
      <c r="B101" s="185" t="s">
        <v>933</v>
      </c>
      <c r="C101" s="185">
        <f>data!C349</f>
        <v>0</v>
      </c>
    </row>
    <row r="102" spans="1:3" ht="20.149999999999999" customHeight="1">
      <c r="A102" s="183">
        <v>46</v>
      </c>
      <c r="B102" s="185" t="s">
        <v>934</v>
      </c>
      <c r="C102" s="185">
        <f>data!C343+data!C345+data!C346+data!C347+data!C348-data!C349</f>
        <v>5147291</v>
      </c>
    </row>
    <row r="103" spans="1:3" ht="20.149999999999999" customHeight="1">
      <c r="A103" s="183">
        <v>47</v>
      </c>
      <c r="B103" s="185" t="s">
        <v>935</v>
      </c>
      <c r="C103" s="185">
        <f>data!D352</f>
        <v>31125846</v>
      </c>
    </row>
    <row r="104" spans="1:3" ht="20.149999999999999" customHeight="1"/>
    <row r="105" spans="1:3" ht="20.149999999999999" customHeight="1"/>
    <row r="106" spans="1:3" ht="20.149999999999999" customHeight="1">
      <c r="A106" s="177" t="s">
        <v>936</v>
      </c>
      <c r="B106" s="178"/>
      <c r="C106" s="178"/>
    </row>
    <row r="107" spans="1:3" ht="20.149999999999999" customHeight="1">
      <c r="A107" s="179"/>
      <c r="C107" s="103" t="s">
        <v>937</v>
      </c>
    </row>
    <row r="108" spans="1:3" ht="20.149999999999999" customHeight="1">
      <c r="A108" s="129" t="str">
        <f>"Hospital: "&amp;data!C98</f>
        <v>Hospital: Columbia County Public Hospital District No. 1</v>
      </c>
      <c r="B108" s="179"/>
      <c r="C108" s="151" t="str">
        <f>"FYE: "&amp;data!C96</f>
        <v>FYE: 12/31/2023</v>
      </c>
    </row>
    <row r="109" spans="1:3" ht="20.149999999999999" customHeight="1">
      <c r="A109" s="180"/>
      <c r="B109" s="195"/>
      <c r="C109" s="196"/>
    </row>
    <row r="110" spans="1:3" ht="20.149999999999999" customHeight="1">
      <c r="A110" s="183">
        <v>1</v>
      </c>
      <c r="B110" s="186" t="s">
        <v>938</v>
      </c>
      <c r="C110" s="184"/>
    </row>
    <row r="111" spans="1:3" ht="20.149999999999999" customHeight="1">
      <c r="A111" s="183">
        <v>2</v>
      </c>
      <c r="B111" s="185" t="s">
        <v>495</v>
      </c>
      <c r="C111" s="185">
        <f>data!C358</f>
        <v>10686064</v>
      </c>
    </row>
    <row r="112" spans="1:3" ht="20.149999999999999" customHeight="1">
      <c r="A112" s="183">
        <v>3</v>
      </c>
      <c r="B112" s="185" t="s">
        <v>496</v>
      </c>
      <c r="C112" s="185">
        <f>data!C359</f>
        <v>34318281</v>
      </c>
    </row>
    <row r="113" spans="1:3" ht="20.149999999999999" customHeight="1">
      <c r="A113" s="183">
        <v>4</v>
      </c>
      <c r="B113" s="185" t="s">
        <v>939</v>
      </c>
      <c r="C113" s="185">
        <f>data!D360</f>
        <v>45004345</v>
      </c>
    </row>
    <row r="114" spans="1:3" ht="20.149999999999999" customHeight="1">
      <c r="A114" s="183">
        <v>5</v>
      </c>
      <c r="B114" s="187"/>
      <c r="C114" s="185"/>
    </row>
    <row r="115" spans="1:3" ht="20.149999999999999" customHeight="1">
      <c r="A115" s="183">
        <v>6</v>
      </c>
      <c r="B115" s="186" t="s">
        <v>940</v>
      </c>
      <c r="C115" s="184"/>
    </row>
    <row r="116" spans="1:3" ht="20.149999999999999" customHeight="1">
      <c r="A116" s="183">
        <v>7</v>
      </c>
      <c r="B116" s="197" t="s">
        <v>941</v>
      </c>
      <c r="C116" s="198">
        <f>data!C362</f>
        <v>641178</v>
      </c>
    </row>
    <row r="117" spans="1:3" ht="20.149999999999999" customHeight="1">
      <c r="A117" s="183">
        <v>8</v>
      </c>
      <c r="B117" s="185" t="s">
        <v>499</v>
      </c>
      <c r="C117" s="198">
        <f>data!C363</f>
        <v>13422036</v>
      </c>
    </row>
    <row r="118" spans="1:3" ht="20.149999999999999" customHeight="1">
      <c r="A118" s="183">
        <v>9</v>
      </c>
      <c r="B118" s="185" t="s">
        <v>942</v>
      </c>
      <c r="C118" s="198">
        <f>data!C364</f>
        <v>113420</v>
      </c>
    </row>
    <row r="119" spans="1:3" ht="20.149999999999999" customHeight="1">
      <c r="A119" s="183">
        <v>10</v>
      </c>
      <c r="B119" s="185" t="s">
        <v>943</v>
      </c>
      <c r="C119" s="198">
        <f>data!C365</f>
        <v>0</v>
      </c>
    </row>
    <row r="120" spans="1:3" ht="20.149999999999999" customHeight="1">
      <c r="A120" s="183">
        <v>11</v>
      </c>
      <c r="B120" s="185" t="s">
        <v>887</v>
      </c>
      <c r="C120" s="198">
        <f>data!D366</f>
        <v>14176634</v>
      </c>
    </row>
    <row r="121" spans="1:3" ht="20.149999999999999" customHeight="1">
      <c r="A121" s="183">
        <v>12</v>
      </c>
      <c r="B121" s="185" t="s">
        <v>944</v>
      </c>
      <c r="C121" s="198">
        <f>data!D367</f>
        <v>30827711</v>
      </c>
    </row>
    <row r="122" spans="1:3" ht="20.149999999999999" customHeight="1">
      <c r="A122" s="183">
        <v>13</v>
      </c>
      <c r="B122" s="187"/>
      <c r="C122" s="185"/>
    </row>
    <row r="123" spans="1:3" ht="20.149999999999999" customHeight="1">
      <c r="A123" s="183">
        <v>14</v>
      </c>
      <c r="B123" s="186" t="s">
        <v>503</v>
      </c>
      <c r="C123" s="184"/>
    </row>
    <row r="124" spans="1:3" ht="20.149999999999999" customHeight="1">
      <c r="A124" s="183">
        <v>15</v>
      </c>
      <c r="B124" s="199" t="s">
        <v>504</v>
      </c>
      <c r="C124" s="200"/>
    </row>
    <row r="125" spans="1:3" ht="20.149999999999999" customHeight="1">
      <c r="A125" s="204" t="s">
        <v>945</v>
      </c>
      <c r="B125" s="201" t="s">
        <v>505</v>
      </c>
      <c r="C125" s="200">
        <f>data!C370</f>
        <v>1471</v>
      </c>
    </row>
    <row r="126" spans="1:3" ht="20.149999999999999" customHeight="1">
      <c r="A126" s="204" t="s">
        <v>946</v>
      </c>
      <c r="B126" s="201" t="s">
        <v>506</v>
      </c>
      <c r="C126" s="200">
        <f>data!C371</f>
        <v>782859</v>
      </c>
    </row>
    <row r="127" spans="1:3" ht="20.149999999999999" customHeight="1">
      <c r="A127" s="204" t="s">
        <v>947</v>
      </c>
      <c r="B127" s="201" t="s">
        <v>507</v>
      </c>
      <c r="C127" s="200">
        <f>data!C372</f>
        <v>0</v>
      </c>
    </row>
    <row r="128" spans="1:3" ht="20.149999999999999" customHeight="1">
      <c r="A128" s="204" t="s">
        <v>948</v>
      </c>
      <c r="B128" s="201" t="s">
        <v>508</v>
      </c>
      <c r="C128" s="200">
        <f>data!C373</f>
        <v>0</v>
      </c>
    </row>
    <row r="129" spans="1:3" ht="20.149999999999999" customHeight="1">
      <c r="A129" s="204" t="s">
        <v>949</v>
      </c>
      <c r="B129" s="201" t="s">
        <v>509</v>
      </c>
      <c r="C129" s="200">
        <f>data!C374</f>
        <v>0</v>
      </c>
    </row>
    <row r="130" spans="1:3" ht="20.149999999999999" customHeight="1">
      <c r="A130" s="204" t="s">
        <v>950</v>
      </c>
      <c r="B130" s="201" t="s">
        <v>510</v>
      </c>
      <c r="C130" s="200">
        <f>data!C375</f>
        <v>0</v>
      </c>
    </row>
    <row r="131" spans="1:3" ht="20.149999999999999" customHeight="1">
      <c r="A131" s="204" t="s">
        <v>951</v>
      </c>
      <c r="B131" s="201" t="s">
        <v>511</v>
      </c>
      <c r="C131" s="200">
        <f>data!C376</f>
        <v>0</v>
      </c>
    </row>
    <row r="132" spans="1:3" ht="20.149999999999999" customHeight="1">
      <c r="A132" s="204" t="s">
        <v>952</v>
      </c>
      <c r="B132" s="201" t="s">
        <v>512</v>
      </c>
      <c r="C132" s="200">
        <f>data!C377</f>
        <v>0</v>
      </c>
    </row>
    <row r="133" spans="1:3" ht="20.149999999999999" customHeight="1">
      <c r="A133" s="204" t="s">
        <v>953</v>
      </c>
      <c r="B133" s="201" t="s">
        <v>513</v>
      </c>
      <c r="C133" s="200">
        <f>data!C378</f>
        <v>8507</v>
      </c>
    </row>
    <row r="134" spans="1:3" ht="20.149999999999999" customHeight="1">
      <c r="A134" s="204" t="s">
        <v>954</v>
      </c>
      <c r="B134" s="201" t="s">
        <v>514</v>
      </c>
      <c r="C134" s="200">
        <f>data!C379</f>
        <v>267403</v>
      </c>
    </row>
    <row r="135" spans="1:3" ht="20.149999999999999" customHeight="1">
      <c r="A135" s="204" t="s">
        <v>955</v>
      </c>
      <c r="B135" s="201" t="s">
        <v>515</v>
      </c>
      <c r="C135" s="200">
        <f>data!C380</f>
        <v>211066</v>
      </c>
    </row>
    <row r="136" spans="1:3" ht="20.149999999999999" customHeight="1">
      <c r="A136" s="183">
        <v>16</v>
      </c>
      <c r="B136" s="185" t="s">
        <v>517</v>
      </c>
      <c r="C136" s="200">
        <f>data!C381</f>
        <v>0</v>
      </c>
    </row>
    <row r="137" spans="1:3" ht="20.149999999999999" customHeight="1">
      <c r="A137" s="183">
        <v>17</v>
      </c>
      <c r="B137" s="185" t="s">
        <v>956</v>
      </c>
      <c r="C137" s="198">
        <f>data!D383</f>
        <v>2676788</v>
      </c>
    </row>
    <row r="138" spans="1:3" ht="20.149999999999999" customHeight="1">
      <c r="A138" s="183">
        <v>18</v>
      </c>
      <c r="B138" s="185" t="s">
        <v>957</v>
      </c>
      <c r="C138" s="198">
        <f>data!D384</f>
        <v>33504499</v>
      </c>
    </row>
    <row r="139" spans="1:3" ht="20.149999999999999" customHeight="1">
      <c r="A139" s="183">
        <v>19</v>
      </c>
      <c r="B139" s="187"/>
      <c r="C139" s="185"/>
    </row>
    <row r="140" spans="1:3" ht="20.149999999999999" customHeight="1">
      <c r="A140" s="183">
        <v>20</v>
      </c>
      <c r="B140" s="186" t="s">
        <v>958</v>
      </c>
      <c r="C140" s="184"/>
    </row>
    <row r="141" spans="1:3" ht="20.149999999999999" customHeight="1">
      <c r="A141" s="183">
        <v>21</v>
      </c>
      <c r="B141" s="185" t="s">
        <v>521</v>
      </c>
      <c r="C141" s="198">
        <f>data!C389</f>
        <v>16438660</v>
      </c>
    </row>
    <row r="142" spans="1:3" ht="20.149999999999999" customHeight="1">
      <c r="A142" s="183">
        <v>22</v>
      </c>
      <c r="B142" s="185" t="s">
        <v>11</v>
      </c>
      <c r="C142" s="198">
        <f>data!C390</f>
        <v>3599409</v>
      </c>
    </row>
    <row r="143" spans="1:3" ht="20.149999999999999" customHeight="1">
      <c r="A143" s="183">
        <v>23</v>
      </c>
      <c r="B143" s="185" t="s">
        <v>264</v>
      </c>
      <c r="C143" s="198">
        <f>data!C391</f>
        <v>2886529</v>
      </c>
    </row>
    <row r="144" spans="1:3" ht="20.149999999999999" customHeight="1">
      <c r="A144" s="183">
        <v>24</v>
      </c>
      <c r="B144" s="185" t="s">
        <v>265</v>
      </c>
      <c r="C144" s="198">
        <f>data!C392</f>
        <v>2363999</v>
      </c>
    </row>
    <row r="145" spans="1:3" ht="20.149999999999999" customHeight="1">
      <c r="A145" s="183">
        <v>25</v>
      </c>
      <c r="B145" s="185" t="s">
        <v>959</v>
      </c>
      <c r="C145" s="198">
        <f>data!C393</f>
        <v>547206</v>
      </c>
    </row>
    <row r="146" spans="1:3" ht="20.149999999999999" customHeight="1">
      <c r="A146" s="183">
        <v>26</v>
      </c>
      <c r="B146" s="185" t="s">
        <v>960</v>
      </c>
      <c r="C146" s="198">
        <f>data!C394</f>
        <v>7152928</v>
      </c>
    </row>
    <row r="147" spans="1:3" ht="20.149999999999999" customHeight="1">
      <c r="A147" s="183">
        <v>27</v>
      </c>
      <c r="B147" s="185" t="s">
        <v>16</v>
      </c>
      <c r="C147" s="198">
        <f>data!C395</f>
        <v>1332996</v>
      </c>
    </row>
    <row r="148" spans="1:3" ht="20.149999999999999" customHeight="1">
      <c r="A148" s="183">
        <v>28</v>
      </c>
      <c r="B148" s="185" t="s">
        <v>961</v>
      </c>
      <c r="C148" s="198">
        <f>data!C396</f>
        <v>484242</v>
      </c>
    </row>
    <row r="149" spans="1:3" ht="20.149999999999999" customHeight="1">
      <c r="A149" s="183">
        <v>29</v>
      </c>
      <c r="B149" s="185" t="s">
        <v>526</v>
      </c>
      <c r="C149" s="198">
        <f>data!C397</f>
        <v>206522</v>
      </c>
    </row>
    <row r="150" spans="1:3" ht="20.149999999999999" customHeight="1">
      <c r="A150" s="183">
        <v>30</v>
      </c>
      <c r="B150" s="185" t="s">
        <v>962</v>
      </c>
      <c r="C150" s="198">
        <f>data!C398</f>
        <v>267654</v>
      </c>
    </row>
    <row r="151" spans="1:3" ht="20.149999999999999" customHeight="1">
      <c r="A151" s="183">
        <v>31</v>
      </c>
      <c r="B151" s="185" t="s">
        <v>528</v>
      </c>
      <c r="C151" s="198">
        <f>data!C399</f>
        <v>1155804</v>
      </c>
    </row>
    <row r="152" spans="1:3" ht="20.149999999999999" customHeight="1">
      <c r="A152" s="183">
        <v>32</v>
      </c>
      <c r="B152" s="185" t="s">
        <v>269</v>
      </c>
      <c r="C152" s="198"/>
    </row>
    <row r="153" spans="1:3" ht="20.149999999999999" customHeight="1">
      <c r="A153" s="204" t="s">
        <v>963</v>
      </c>
      <c r="B153" s="202" t="s">
        <v>270</v>
      </c>
      <c r="C153" s="198">
        <f>data!C401</f>
        <v>0</v>
      </c>
    </row>
    <row r="154" spans="1:3" ht="20.149999999999999" customHeight="1">
      <c r="A154" s="204" t="s">
        <v>964</v>
      </c>
      <c r="B154" s="202" t="s">
        <v>271</v>
      </c>
      <c r="C154" s="198">
        <f>data!C402</f>
        <v>0</v>
      </c>
    </row>
    <row r="155" spans="1:3" ht="20.149999999999999" customHeight="1">
      <c r="A155" s="204" t="s">
        <v>965</v>
      </c>
      <c r="B155" s="202" t="s">
        <v>966</v>
      </c>
      <c r="C155" s="198">
        <f>data!C403</f>
        <v>2410</v>
      </c>
    </row>
    <row r="156" spans="1:3" ht="20.149999999999999" customHeight="1">
      <c r="A156" s="204" t="s">
        <v>967</v>
      </c>
      <c r="B156" s="202" t="s">
        <v>273</v>
      </c>
      <c r="C156" s="198">
        <f>data!C404</f>
        <v>0</v>
      </c>
    </row>
    <row r="157" spans="1:3" ht="20.149999999999999" customHeight="1">
      <c r="A157" s="204" t="s">
        <v>968</v>
      </c>
      <c r="B157" s="202" t="s">
        <v>274</v>
      </c>
      <c r="C157" s="198">
        <f>data!C405</f>
        <v>3599</v>
      </c>
    </row>
    <row r="158" spans="1:3" ht="20.149999999999999" customHeight="1">
      <c r="A158" s="204" t="s">
        <v>969</v>
      </c>
      <c r="B158" s="202" t="s">
        <v>275</v>
      </c>
      <c r="C158" s="198">
        <f>data!C406</f>
        <v>0</v>
      </c>
    </row>
    <row r="159" spans="1:3" ht="20.149999999999999" customHeight="1">
      <c r="A159" s="204" t="s">
        <v>970</v>
      </c>
      <c r="B159" s="202" t="s">
        <v>276</v>
      </c>
      <c r="C159" s="198">
        <f>data!C407</f>
        <v>0</v>
      </c>
    </row>
    <row r="160" spans="1:3" ht="20.149999999999999" customHeight="1">
      <c r="A160" s="204" t="s">
        <v>971</v>
      </c>
      <c r="B160" s="202" t="s">
        <v>277</v>
      </c>
      <c r="C160" s="198">
        <f>data!C408</f>
        <v>0</v>
      </c>
    </row>
    <row r="161" spans="1:3" ht="20.149999999999999" customHeight="1">
      <c r="A161" s="204" t="s">
        <v>972</v>
      </c>
      <c r="B161" s="202" t="s">
        <v>278</v>
      </c>
      <c r="C161" s="198">
        <f>data!C409</f>
        <v>0</v>
      </c>
    </row>
    <row r="162" spans="1:3" ht="20.149999999999999" customHeight="1">
      <c r="A162" s="204" t="s">
        <v>973</v>
      </c>
      <c r="B162" s="202" t="s">
        <v>279</v>
      </c>
      <c r="C162" s="198">
        <f>data!C410</f>
        <v>0</v>
      </c>
    </row>
    <row r="163" spans="1:3" ht="20.149999999999999" customHeight="1">
      <c r="A163" s="204" t="s">
        <v>974</v>
      </c>
      <c r="B163" s="202" t="s">
        <v>280</v>
      </c>
      <c r="C163" s="198">
        <f>data!C411</f>
        <v>200391</v>
      </c>
    </row>
    <row r="164" spans="1:3" ht="20.149999999999999" customHeight="1">
      <c r="A164" s="204" t="s">
        <v>975</v>
      </c>
      <c r="B164" s="202" t="s">
        <v>281</v>
      </c>
      <c r="C164" s="198">
        <f>data!C412</f>
        <v>0</v>
      </c>
    </row>
    <row r="165" spans="1:3" ht="20.149999999999999" customHeight="1">
      <c r="A165" s="204" t="s">
        <v>976</v>
      </c>
      <c r="B165" s="202" t="s">
        <v>282</v>
      </c>
      <c r="C165" s="198">
        <f>data!C413</f>
        <v>0</v>
      </c>
    </row>
    <row r="166" spans="1:3" ht="20.149999999999999" customHeight="1">
      <c r="A166" s="204" t="s">
        <v>977</v>
      </c>
      <c r="B166" s="202" t="s">
        <v>978</v>
      </c>
      <c r="C166" s="198">
        <f>data!C414</f>
        <v>468950</v>
      </c>
    </row>
    <row r="167" spans="1:3" ht="20.149999999999999" customHeight="1">
      <c r="A167" s="183">
        <v>34</v>
      </c>
      <c r="B167" s="185" t="s">
        <v>979</v>
      </c>
      <c r="C167" s="198">
        <f>data!D416</f>
        <v>37111299</v>
      </c>
    </row>
    <row r="168" spans="1:3" ht="20.149999999999999" customHeight="1">
      <c r="A168" s="183">
        <v>35</v>
      </c>
      <c r="B168" s="185" t="s">
        <v>980</v>
      </c>
      <c r="C168" s="198">
        <f>data!D417</f>
        <v>-3606800</v>
      </c>
    </row>
    <row r="169" spans="1:3" ht="20.149999999999999" customHeight="1">
      <c r="A169" s="183">
        <v>36</v>
      </c>
      <c r="B169" s="187"/>
      <c r="C169" s="185"/>
    </row>
    <row r="170" spans="1:3" ht="20.149999999999999" customHeight="1">
      <c r="A170" s="183">
        <v>37</v>
      </c>
      <c r="B170" s="185" t="s">
        <v>981</v>
      </c>
      <c r="C170" s="198">
        <f>data!D420</f>
        <v>29169</v>
      </c>
    </row>
    <row r="171" spans="1:3" ht="20.149999999999999" customHeight="1">
      <c r="A171" s="183">
        <v>38</v>
      </c>
      <c r="B171" s="187"/>
      <c r="C171" s="185"/>
    </row>
    <row r="172" spans="1:3" ht="20.149999999999999" customHeight="1">
      <c r="A172" s="183">
        <v>39</v>
      </c>
      <c r="B172" s="185" t="s">
        <v>982</v>
      </c>
      <c r="C172" s="185">
        <f>data!D421</f>
        <v>-3577631</v>
      </c>
    </row>
    <row r="173" spans="1:3" ht="20.149999999999999" customHeight="1">
      <c r="A173" s="183">
        <v>40</v>
      </c>
      <c r="B173" s="187"/>
      <c r="C173" s="185"/>
    </row>
    <row r="174" spans="1:3" ht="20.149999999999999" customHeight="1">
      <c r="A174" s="183">
        <v>41</v>
      </c>
      <c r="B174" s="185" t="s">
        <v>983</v>
      </c>
      <c r="C174" s="198">
        <f>data!C422</f>
        <v>0</v>
      </c>
    </row>
    <row r="175" spans="1:3" ht="20.149999999999999" customHeight="1">
      <c r="A175" s="183">
        <v>42</v>
      </c>
      <c r="B175" s="185" t="s">
        <v>984</v>
      </c>
      <c r="C175" s="198">
        <f>data!C423</f>
        <v>0</v>
      </c>
    </row>
    <row r="176" spans="1:3" ht="20.149999999999999" customHeight="1">
      <c r="A176" s="183">
        <v>43</v>
      </c>
      <c r="B176" s="187"/>
      <c r="C176" s="185"/>
    </row>
    <row r="177" spans="1:3" ht="20.149999999999999" customHeight="1">
      <c r="A177" s="183">
        <v>44</v>
      </c>
      <c r="B177" s="185" t="s">
        <v>985</v>
      </c>
      <c r="C177" s="198">
        <f>data!D424</f>
        <v>-3577631</v>
      </c>
    </row>
    <row r="178" spans="1:3" ht="20.149999999999999" customHeight="1">
      <c r="A178" s="188">
        <v>45</v>
      </c>
      <c r="B178" s="187" t="s">
        <v>986</v>
      </c>
      <c r="C178" s="185"/>
    </row>
    <row r="179" spans="1:3" ht="20.149999999999999" customHeight="1">
      <c r="A179" s="205"/>
      <c r="B179" s="203"/>
      <c r="C179" s="189"/>
    </row>
  </sheetData>
  <phoneticPr fontId="0" type="noConversion"/>
  <printOptions horizontalCentered="1" verticalCentered="1" gridLines="1" gridLinesSet="0"/>
  <pageMargins left="0" right="0" top="0" bottom="0" header="0" footer="0"/>
  <pageSetup scale="72" fitToHeight="3" orientation="portrait" r:id="rId1"/>
  <headerFooter alignWithMargins="0"/>
  <rowBreaks count="3" manualBreakCount="3">
    <brk id="51" max="1048575" man="1"/>
    <brk id="104" max="1048575" man="1"/>
    <brk id="151" max="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CDAC2-01BD-4EE8-9517-79480102CD91}">
  <sheetPr codeName="Sheet11"/>
  <dimension ref="A1:CC410"/>
  <sheetViews>
    <sheetView topLeftCell="A364" workbookViewId="0">
      <selection activeCell="J322" sqref="J322"/>
    </sheetView>
  </sheetViews>
  <sheetFormatPr defaultColWidth="8.9140625" defaultRowHeight="20.149999999999999" customHeight="1"/>
  <cols>
    <col min="1" max="1" width="5.75" style="285" customWidth="1"/>
    <col min="2" max="2" width="22.4140625" style="285" customWidth="1"/>
    <col min="3" max="8" width="13.75" style="285" customWidth="1"/>
    <col min="9" max="9" width="15.75" style="285" customWidth="1"/>
    <col min="10" max="12" width="8.9140625" style="285" customWidth="1"/>
    <col min="13" max="16384" width="8.9140625" style="285"/>
  </cols>
  <sheetData>
    <row r="1" spans="1:9" customFormat="1" ht="20.149999999999999" customHeight="1">
      <c r="A1" s="286" t="s">
        <v>987</v>
      </c>
      <c r="B1" s="287"/>
      <c r="C1" s="287"/>
      <c r="D1" s="287"/>
      <c r="E1" s="287"/>
      <c r="F1" s="287"/>
      <c r="G1" s="287"/>
      <c r="H1" s="287"/>
    </row>
    <row r="2" spans="1:9" customFormat="1" ht="20.149999999999999" customHeight="1">
      <c r="A2" s="288"/>
      <c r="I2" s="289" t="s">
        <v>988</v>
      </c>
    </row>
    <row r="3" spans="1:9" customFormat="1" ht="20.149999999999999" customHeight="1">
      <c r="A3" s="288"/>
      <c r="I3" s="288"/>
    </row>
    <row r="4" spans="1:9" customFormat="1" ht="20.149999999999999" customHeight="1">
      <c r="A4" s="290" t="str">
        <f>"Hospital: "&amp;data!C98</f>
        <v>Hospital: Columbia County Public Hospital District No. 1</v>
      </c>
      <c r="G4" s="291"/>
      <c r="H4" s="290" t="str">
        <f>"FYE: "&amp;data!C96</f>
        <v>FYE: 12/31/2023</v>
      </c>
    </row>
    <row r="5" spans="1:9" customFormat="1" ht="20.149999999999999" customHeight="1">
      <c r="A5" s="292">
        <v>1</v>
      </c>
      <c r="B5" s="293" t="s">
        <v>236</v>
      </c>
      <c r="C5" s="294" t="s">
        <v>36</v>
      </c>
      <c r="D5" s="295" t="s">
        <v>37</v>
      </c>
      <c r="E5" s="295" t="s">
        <v>38</v>
      </c>
      <c r="F5" s="295" t="s">
        <v>39</v>
      </c>
      <c r="G5" s="295" t="s">
        <v>40</v>
      </c>
      <c r="H5" s="295" t="s">
        <v>41</v>
      </c>
      <c r="I5" s="295" t="s">
        <v>42</v>
      </c>
    </row>
    <row r="6" spans="1:9" customFormat="1" ht="20.149999999999999" customHeight="1">
      <c r="A6" s="296">
        <v>2</v>
      </c>
      <c r="B6" s="297" t="s">
        <v>989</v>
      </c>
      <c r="C6" s="298" t="s">
        <v>118</v>
      </c>
      <c r="D6" s="299" t="s">
        <v>990</v>
      </c>
      <c r="E6" s="299" t="s">
        <v>120</v>
      </c>
      <c r="F6" s="299" t="s">
        <v>121</v>
      </c>
      <c r="G6" s="299" t="s">
        <v>122</v>
      </c>
      <c r="H6" s="299" t="s">
        <v>123</v>
      </c>
      <c r="I6" s="299" t="s">
        <v>124</v>
      </c>
    </row>
    <row r="7" spans="1:9" customFormat="1" ht="20.149999999999999" customHeight="1">
      <c r="A7" s="296"/>
      <c r="B7" s="297"/>
      <c r="C7" s="299" t="s">
        <v>190</v>
      </c>
      <c r="D7" s="299" t="s">
        <v>991</v>
      </c>
      <c r="E7" s="299" t="s">
        <v>190</v>
      </c>
      <c r="F7" s="299" t="s">
        <v>992</v>
      </c>
      <c r="G7" s="299" t="s">
        <v>192</v>
      </c>
      <c r="H7" s="299" t="s">
        <v>190</v>
      </c>
      <c r="I7" s="299" t="s">
        <v>193</v>
      </c>
    </row>
    <row r="8" spans="1:9" customFormat="1" ht="20.149999999999999" customHeight="1">
      <c r="A8" s="292">
        <v>3</v>
      </c>
      <c r="B8" s="293" t="s">
        <v>993</v>
      </c>
      <c r="C8" s="295" t="s">
        <v>242</v>
      </c>
      <c r="D8" s="295" t="s">
        <v>242</v>
      </c>
      <c r="E8" s="295" t="s">
        <v>242</v>
      </c>
      <c r="F8" s="295" t="s">
        <v>242</v>
      </c>
      <c r="G8" s="295" t="s">
        <v>242</v>
      </c>
      <c r="H8" s="295" t="s">
        <v>242</v>
      </c>
      <c r="I8" s="295" t="s">
        <v>242</v>
      </c>
    </row>
    <row r="9" spans="1:9" customFormat="1" ht="20.149999999999999" customHeight="1">
      <c r="A9" s="292">
        <v>4</v>
      </c>
      <c r="B9" s="293" t="s">
        <v>261</v>
      </c>
      <c r="C9" s="293">
        <f>data!C59</f>
        <v>0</v>
      </c>
      <c r="D9" s="293">
        <f>data!D59</f>
        <v>0</v>
      </c>
      <c r="E9" s="293">
        <f>data!E59</f>
        <v>480</v>
      </c>
      <c r="F9" s="293">
        <f>data!F59</f>
        <v>0</v>
      </c>
      <c r="G9" s="293">
        <f>data!G59</f>
        <v>0</v>
      </c>
      <c r="H9" s="293">
        <f>data!H59</f>
        <v>0</v>
      </c>
      <c r="I9" s="293">
        <f>data!I59</f>
        <v>0</v>
      </c>
    </row>
    <row r="10" spans="1:9" customFormat="1" ht="20.149999999999999" customHeight="1">
      <c r="A10" s="292">
        <v>5</v>
      </c>
      <c r="B10" s="293" t="s">
        <v>262</v>
      </c>
      <c r="C10" s="300">
        <f>data!C60</f>
        <v>0</v>
      </c>
      <c r="D10" s="300">
        <f>data!D60</f>
        <v>0</v>
      </c>
      <c r="E10" s="300">
        <f>data!E60</f>
        <v>6.44</v>
      </c>
      <c r="F10" s="300">
        <f>data!F60</f>
        <v>0</v>
      </c>
      <c r="G10" s="300">
        <f>data!G60</f>
        <v>0</v>
      </c>
      <c r="H10" s="300">
        <f>data!H60</f>
        <v>0</v>
      </c>
      <c r="I10" s="300">
        <f>data!I60</f>
        <v>0</v>
      </c>
    </row>
    <row r="11" spans="1:9" customFormat="1" ht="20.149999999999999" customHeight="1">
      <c r="A11" s="292">
        <v>6</v>
      </c>
      <c r="B11" s="293" t="s">
        <v>263</v>
      </c>
      <c r="C11" s="293">
        <f>data!C61</f>
        <v>0</v>
      </c>
      <c r="D11" s="293">
        <f>data!D61</f>
        <v>0</v>
      </c>
      <c r="E11" s="293">
        <f>data!E61</f>
        <v>473422</v>
      </c>
      <c r="F11" s="293">
        <f>data!F61</f>
        <v>0</v>
      </c>
      <c r="G11" s="293">
        <f>data!G61</f>
        <v>0</v>
      </c>
      <c r="H11" s="293">
        <f>data!H61</f>
        <v>0</v>
      </c>
      <c r="I11" s="293">
        <f>data!I61</f>
        <v>0</v>
      </c>
    </row>
    <row r="12" spans="1:9" customFormat="1" ht="20.149999999999999" customHeight="1">
      <c r="A12" s="292">
        <v>7</v>
      </c>
      <c r="B12" s="293" t="s">
        <v>11</v>
      </c>
      <c r="C12" s="293">
        <f>data!C62</f>
        <v>0</v>
      </c>
      <c r="D12" s="293">
        <f>data!D62</f>
        <v>0</v>
      </c>
      <c r="E12" s="293">
        <f>data!E62</f>
        <v>103660</v>
      </c>
      <c r="F12" s="293">
        <f>data!F62</f>
        <v>0</v>
      </c>
      <c r="G12" s="293">
        <f>data!G62</f>
        <v>0</v>
      </c>
      <c r="H12" s="293">
        <f>data!H62</f>
        <v>0</v>
      </c>
      <c r="I12" s="293">
        <f>data!I62</f>
        <v>0</v>
      </c>
    </row>
    <row r="13" spans="1:9" customFormat="1" ht="20.149999999999999" customHeight="1">
      <c r="A13" s="292">
        <v>8</v>
      </c>
      <c r="B13" s="293" t="s">
        <v>264</v>
      </c>
      <c r="C13" s="293">
        <f>data!C63</f>
        <v>0</v>
      </c>
      <c r="D13" s="293">
        <f>data!D63</f>
        <v>0</v>
      </c>
      <c r="E13" s="293">
        <f>data!E63</f>
        <v>97425</v>
      </c>
      <c r="F13" s="293">
        <f>data!F63</f>
        <v>0</v>
      </c>
      <c r="G13" s="293">
        <f>data!G63</f>
        <v>0</v>
      </c>
      <c r="H13" s="293">
        <f>data!H63</f>
        <v>0</v>
      </c>
      <c r="I13" s="293">
        <f>data!I63</f>
        <v>0</v>
      </c>
    </row>
    <row r="14" spans="1:9" customFormat="1" ht="20.149999999999999" customHeight="1">
      <c r="A14" s="292">
        <v>9</v>
      </c>
      <c r="B14" s="293" t="s">
        <v>265</v>
      </c>
      <c r="C14" s="293">
        <f>data!C64</f>
        <v>0</v>
      </c>
      <c r="D14" s="293">
        <f>data!D64</f>
        <v>0</v>
      </c>
      <c r="E14" s="293">
        <f>data!E64</f>
        <v>27979</v>
      </c>
      <c r="F14" s="293">
        <f>data!F64</f>
        <v>0</v>
      </c>
      <c r="G14" s="293">
        <f>data!G64</f>
        <v>0</v>
      </c>
      <c r="H14" s="293">
        <f>data!H64</f>
        <v>0</v>
      </c>
      <c r="I14" s="293">
        <f>data!I64</f>
        <v>0</v>
      </c>
    </row>
    <row r="15" spans="1:9" customFormat="1" ht="20.149999999999999" customHeight="1">
      <c r="A15" s="292">
        <v>10</v>
      </c>
      <c r="B15" s="293" t="s">
        <v>523</v>
      </c>
      <c r="C15" s="293">
        <f>data!C65</f>
        <v>0</v>
      </c>
      <c r="D15" s="293">
        <f>data!D65</f>
        <v>0</v>
      </c>
      <c r="E15" s="293">
        <f>data!E65</f>
        <v>668</v>
      </c>
      <c r="F15" s="293">
        <f>data!F65</f>
        <v>0</v>
      </c>
      <c r="G15" s="293">
        <f>data!G65</f>
        <v>0</v>
      </c>
      <c r="H15" s="293">
        <f>data!H65</f>
        <v>0</v>
      </c>
      <c r="I15" s="293">
        <f>data!I65</f>
        <v>0</v>
      </c>
    </row>
    <row r="16" spans="1:9" customFormat="1" ht="20.149999999999999" customHeight="1">
      <c r="A16" s="292">
        <v>11</v>
      </c>
      <c r="B16" s="293" t="s">
        <v>524</v>
      </c>
      <c r="C16" s="293">
        <f>data!C66</f>
        <v>0</v>
      </c>
      <c r="D16" s="293">
        <f>data!D66</f>
        <v>0</v>
      </c>
      <c r="E16" s="293">
        <f>data!E66</f>
        <v>252666</v>
      </c>
      <c r="F16" s="293">
        <f>data!F66</f>
        <v>0</v>
      </c>
      <c r="G16" s="293">
        <f>data!G66</f>
        <v>0</v>
      </c>
      <c r="H16" s="293">
        <f>data!H66</f>
        <v>0</v>
      </c>
      <c r="I16" s="293">
        <f>data!I66</f>
        <v>0</v>
      </c>
    </row>
    <row r="17" spans="1:9" customFormat="1" ht="20.149999999999999" customHeight="1">
      <c r="A17" s="292">
        <v>12</v>
      </c>
      <c r="B17" s="293" t="s">
        <v>16</v>
      </c>
      <c r="C17" s="293">
        <f>data!C67</f>
        <v>0</v>
      </c>
      <c r="D17" s="293">
        <f>data!D67</f>
        <v>0</v>
      </c>
      <c r="E17" s="293">
        <f>data!E67</f>
        <v>20536</v>
      </c>
      <c r="F17" s="293">
        <f>data!F67</f>
        <v>0</v>
      </c>
      <c r="G17" s="293">
        <f>data!G67</f>
        <v>0</v>
      </c>
      <c r="H17" s="293">
        <f>data!H67</f>
        <v>0</v>
      </c>
      <c r="I17" s="293">
        <f>data!I67</f>
        <v>0</v>
      </c>
    </row>
    <row r="18" spans="1:9" customFormat="1" ht="20.149999999999999" customHeight="1">
      <c r="A18" s="292">
        <v>13</v>
      </c>
      <c r="B18" s="293" t="s">
        <v>994</v>
      </c>
      <c r="C18" s="293">
        <f>data!C68</f>
        <v>0</v>
      </c>
      <c r="D18" s="293">
        <f>data!D68</f>
        <v>0</v>
      </c>
      <c r="E18" s="293">
        <f>data!E68</f>
        <v>4268</v>
      </c>
      <c r="F18" s="293">
        <f>data!F68</f>
        <v>0</v>
      </c>
      <c r="G18" s="293">
        <f>data!G68</f>
        <v>0</v>
      </c>
      <c r="H18" s="293">
        <f>data!H68</f>
        <v>0</v>
      </c>
      <c r="I18" s="293">
        <f>data!I68</f>
        <v>0</v>
      </c>
    </row>
    <row r="19" spans="1:9" customFormat="1" ht="20.149999999999999" customHeight="1">
      <c r="A19" s="292">
        <v>14</v>
      </c>
      <c r="B19" s="293" t="s">
        <v>995</v>
      </c>
      <c r="C19" s="293">
        <f>data!C69</f>
        <v>0</v>
      </c>
      <c r="D19" s="293">
        <f>data!D69</f>
        <v>0</v>
      </c>
      <c r="E19" s="293">
        <f>data!E69</f>
        <v>17060</v>
      </c>
      <c r="F19" s="293">
        <f>data!F69</f>
        <v>0</v>
      </c>
      <c r="G19" s="293">
        <f>data!G69</f>
        <v>0</v>
      </c>
      <c r="H19" s="293">
        <f>data!H69</f>
        <v>0</v>
      </c>
      <c r="I19" s="293">
        <f>data!I69</f>
        <v>0</v>
      </c>
    </row>
    <row r="20" spans="1:9" customFormat="1" ht="20.149999999999999" customHeight="1">
      <c r="A20" s="292">
        <v>15</v>
      </c>
      <c r="B20" s="293" t="s">
        <v>284</v>
      </c>
      <c r="C20" s="293">
        <f>-data!C84</f>
        <v>0</v>
      </c>
      <c r="D20" s="293">
        <f>-data!D84</f>
        <v>0</v>
      </c>
      <c r="E20" s="293">
        <f>-data!E84</f>
        <v>0</v>
      </c>
      <c r="F20" s="293">
        <f>-data!F84</f>
        <v>0</v>
      </c>
      <c r="G20" s="293">
        <f>-data!G84</f>
        <v>0</v>
      </c>
      <c r="H20" s="293">
        <f>-data!H84</f>
        <v>0</v>
      </c>
      <c r="I20" s="293">
        <f>-data!I84</f>
        <v>0</v>
      </c>
    </row>
    <row r="21" spans="1:9" customFormat="1" ht="20.149999999999999" customHeight="1">
      <c r="A21" s="292">
        <v>16</v>
      </c>
      <c r="B21" s="301" t="s">
        <v>996</v>
      </c>
      <c r="C21" s="293">
        <f>data!C85</f>
        <v>0</v>
      </c>
      <c r="D21" s="293">
        <f>data!D85</f>
        <v>0</v>
      </c>
      <c r="E21" s="293">
        <f>data!E85</f>
        <v>997684</v>
      </c>
      <c r="F21" s="293">
        <f>data!F85</f>
        <v>0</v>
      </c>
      <c r="G21" s="293">
        <f>data!G85</f>
        <v>0</v>
      </c>
      <c r="H21" s="293">
        <f>data!H85</f>
        <v>0</v>
      </c>
      <c r="I21" s="293">
        <f>data!I85</f>
        <v>0</v>
      </c>
    </row>
    <row r="22" spans="1:9" customFormat="1" ht="20.149999999999999" customHeight="1">
      <c r="A22" s="292">
        <v>17</v>
      </c>
      <c r="B22" s="293" t="s">
        <v>286</v>
      </c>
      <c r="C22" s="302"/>
      <c r="D22" s="303"/>
      <c r="E22" s="303"/>
      <c r="F22" s="303"/>
      <c r="G22" s="303"/>
      <c r="H22" s="303"/>
      <c r="I22" s="303"/>
    </row>
    <row r="23" spans="1:9" customFormat="1" ht="20.149999999999999" customHeight="1">
      <c r="A23" s="292">
        <v>18</v>
      </c>
      <c r="B23" s="293" t="s">
        <v>997</v>
      </c>
      <c r="C23" s="301">
        <f>+data!M668</f>
        <v>0</v>
      </c>
      <c r="D23" s="301">
        <f>+data!M669</f>
        <v>0</v>
      </c>
      <c r="E23" s="301">
        <f>+data!M670</f>
        <v>473735</v>
      </c>
      <c r="F23" s="301">
        <f>+data!M671</f>
        <v>0</v>
      </c>
      <c r="G23" s="301">
        <f>+data!M672</f>
        <v>0</v>
      </c>
      <c r="H23" s="301">
        <f>+data!M673</f>
        <v>0</v>
      </c>
      <c r="I23" s="301">
        <f>+data!M674</f>
        <v>0</v>
      </c>
    </row>
    <row r="24" spans="1:9" customFormat="1" ht="20.149999999999999" customHeight="1">
      <c r="A24" s="292">
        <v>19</v>
      </c>
      <c r="B24" s="301" t="s">
        <v>998</v>
      </c>
      <c r="C24" s="293">
        <f>data!C87</f>
        <v>0</v>
      </c>
      <c r="D24" s="293">
        <f>data!D87</f>
        <v>0</v>
      </c>
      <c r="E24" s="293">
        <f>data!E87</f>
        <v>375130</v>
      </c>
      <c r="F24" s="293">
        <f>data!F87</f>
        <v>0</v>
      </c>
      <c r="G24" s="293">
        <f>data!G87</f>
        <v>0</v>
      </c>
      <c r="H24" s="293">
        <f>data!H87</f>
        <v>0</v>
      </c>
      <c r="I24" s="293">
        <f>data!I87</f>
        <v>0</v>
      </c>
    </row>
    <row r="25" spans="1:9" customFormat="1" ht="20.149999999999999" customHeight="1">
      <c r="A25" s="292">
        <v>20</v>
      </c>
      <c r="B25" s="301" t="s">
        <v>999</v>
      </c>
      <c r="C25" s="293">
        <f>data!C88</f>
        <v>0</v>
      </c>
      <c r="D25" s="293">
        <f>data!D88</f>
        <v>0</v>
      </c>
      <c r="E25" s="293">
        <f>data!E88</f>
        <v>-801</v>
      </c>
      <c r="F25" s="293">
        <f>data!F88</f>
        <v>0</v>
      </c>
      <c r="G25" s="293">
        <f>data!G88</f>
        <v>0</v>
      </c>
      <c r="H25" s="293">
        <f>data!H88</f>
        <v>0</v>
      </c>
      <c r="I25" s="293">
        <f>data!I88</f>
        <v>0</v>
      </c>
    </row>
    <row r="26" spans="1:9" customFormat="1" ht="18" customHeight="1">
      <c r="A26" s="292">
        <v>21</v>
      </c>
      <c r="B26" s="301" t="s">
        <v>1000</v>
      </c>
      <c r="C26" s="293">
        <f>data!C89</f>
        <v>0</v>
      </c>
      <c r="D26" s="293">
        <f>data!D89</f>
        <v>0</v>
      </c>
      <c r="E26" s="293">
        <f>data!E89</f>
        <v>374329</v>
      </c>
      <c r="F26" s="293">
        <f>data!F89</f>
        <v>0</v>
      </c>
      <c r="G26" s="293">
        <f>data!G89</f>
        <v>0</v>
      </c>
      <c r="H26" s="293">
        <f>data!H89</f>
        <v>0</v>
      </c>
      <c r="I26" s="293">
        <f>data!I89</f>
        <v>0</v>
      </c>
    </row>
    <row r="27" spans="1:9" customFormat="1" ht="20.149999999999999" customHeight="1">
      <c r="A27" s="292" t="s">
        <v>1001</v>
      </c>
      <c r="B27" s="293"/>
      <c r="C27" s="303"/>
      <c r="D27" s="303"/>
      <c r="E27" s="303"/>
      <c r="F27" s="303"/>
      <c r="G27" s="303"/>
      <c r="H27" s="303"/>
      <c r="I27" s="303"/>
    </row>
    <row r="28" spans="1:9" customFormat="1" ht="20.149999999999999" customHeight="1">
      <c r="A28" s="292">
        <v>22</v>
      </c>
      <c r="B28" s="293" t="s">
        <v>1002</v>
      </c>
      <c r="C28" s="293">
        <f>data!C90</f>
        <v>0</v>
      </c>
      <c r="D28" s="293">
        <f>data!D90</f>
        <v>0</v>
      </c>
      <c r="E28" s="293">
        <f>data!E90</f>
        <v>1263</v>
      </c>
      <c r="F28" s="293">
        <f>data!F90</f>
        <v>0</v>
      </c>
      <c r="G28" s="293">
        <f>data!G90</f>
        <v>0</v>
      </c>
      <c r="H28" s="293">
        <f>data!H90</f>
        <v>0</v>
      </c>
      <c r="I28" s="293">
        <f>data!I90</f>
        <v>0</v>
      </c>
    </row>
    <row r="29" spans="1:9" customFormat="1" ht="20.149999999999999" customHeight="1">
      <c r="A29" s="292">
        <v>23</v>
      </c>
      <c r="B29" s="293" t="s">
        <v>1003</v>
      </c>
      <c r="C29" s="293">
        <f>data!C91</f>
        <v>0</v>
      </c>
      <c r="D29" s="293">
        <f>data!D91</f>
        <v>0</v>
      </c>
      <c r="E29" s="293">
        <f>data!E91</f>
        <v>1375</v>
      </c>
      <c r="F29" s="293">
        <f>data!F91</f>
        <v>0</v>
      </c>
      <c r="G29" s="293">
        <f>data!G91</f>
        <v>0</v>
      </c>
      <c r="H29" s="293">
        <f>data!H91</f>
        <v>0</v>
      </c>
      <c r="I29" s="293">
        <f>data!I91</f>
        <v>0</v>
      </c>
    </row>
    <row r="30" spans="1:9" customFormat="1" ht="20.149999999999999" customHeight="1">
      <c r="A30" s="292">
        <v>24</v>
      </c>
      <c r="B30" s="293" t="s">
        <v>1004</v>
      </c>
      <c r="C30" s="293">
        <f>data!C92</f>
        <v>0</v>
      </c>
      <c r="D30" s="293">
        <f>data!D92</f>
        <v>0</v>
      </c>
      <c r="E30" s="293">
        <f>data!E92</f>
        <v>463</v>
      </c>
      <c r="F30" s="293">
        <f>data!F92</f>
        <v>0</v>
      </c>
      <c r="G30" s="293">
        <f>data!G92</f>
        <v>0</v>
      </c>
      <c r="H30" s="293">
        <f>data!H92</f>
        <v>0</v>
      </c>
      <c r="I30" s="293">
        <f>data!I92</f>
        <v>0</v>
      </c>
    </row>
    <row r="31" spans="1:9" customFormat="1" ht="20.149999999999999" customHeight="1">
      <c r="A31" s="292">
        <v>25</v>
      </c>
      <c r="B31" s="293" t="s">
        <v>1005</v>
      </c>
      <c r="C31" s="293">
        <f>data!C93</f>
        <v>0</v>
      </c>
      <c r="D31" s="293">
        <f>data!D93</f>
        <v>0</v>
      </c>
      <c r="E31" s="293">
        <f>data!E93</f>
        <v>5415</v>
      </c>
      <c r="F31" s="293">
        <f>data!F93</f>
        <v>0</v>
      </c>
      <c r="G31" s="293">
        <f>data!G93</f>
        <v>0</v>
      </c>
      <c r="H31" s="293">
        <f>data!H93</f>
        <v>0</v>
      </c>
      <c r="I31" s="293">
        <f>data!I93</f>
        <v>0</v>
      </c>
    </row>
    <row r="32" spans="1:9" customFormat="1" ht="20.149999999999999" customHeight="1">
      <c r="A32" s="292">
        <v>26</v>
      </c>
      <c r="B32" s="293" t="s">
        <v>294</v>
      </c>
      <c r="C32" s="300">
        <f>data!C94</f>
        <v>0</v>
      </c>
      <c r="D32" s="300">
        <f>data!D94</f>
        <v>0</v>
      </c>
      <c r="E32" s="300">
        <f>data!E94</f>
        <v>3.22</v>
      </c>
      <c r="F32" s="300">
        <f>data!F94</f>
        <v>0</v>
      </c>
      <c r="G32" s="300">
        <f>data!G94</f>
        <v>0</v>
      </c>
      <c r="H32" s="300">
        <f>data!H94</f>
        <v>0</v>
      </c>
      <c r="I32" s="300">
        <f>data!I94</f>
        <v>0</v>
      </c>
    </row>
    <row r="33" spans="1:9" customFormat="1" ht="20.149999999999999" customHeight="1">
      <c r="A33" s="286" t="s">
        <v>987</v>
      </c>
      <c r="B33" s="287"/>
      <c r="C33" s="287"/>
      <c r="D33" s="287"/>
      <c r="E33" s="287"/>
      <c r="F33" s="287"/>
      <c r="G33" s="287"/>
      <c r="H33" s="287"/>
      <c r="I33" s="286"/>
    </row>
    <row r="34" spans="1:9" customFormat="1" ht="20.149999999999999" customHeight="1">
      <c r="A34" s="288"/>
      <c r="I34" s="289" t="s">
        <v>1006</v>
      </c>
    </row>
    <row r="35" spans="1:9" customFormat="1" ht="20.149999999999999" customHeight="1">
      <c r="A35" s="288"/>
      <c r="I35" s="288"/>
    </row>
    <row r="36" spans="1:9" customFormat="1" ht="20.149999999999999" customHeight="1">
      <c r="A36" s="290" t="str">
        <f>"Hospital: "&amp;data!C98</f>
        <v>Hospital: Columbia County Public Hospital District No. 1</v>
      </c>
      <c r="G36" s="291"/>
      <c r="H36" s="290" t="str">
        <f>"FYE: "&amp;data!C96</f>
        <v>FYE: 12/31/2023</v>
      </c>
    </row>
    <row r="37" spans="1:9" customFormat="1" ht="20.149999999999999" customHeight="1">
      <c r="A37" s="292">
        <v>1</v>
      </c>
      <c r="B37" s="293" t="s">
        <v>236</v>
      </c>
      <c r="C37" s="295" t="s">
        <v>43</v>
      </c>
      <c r="D37" s="295" t="s">
        <v>44</v>
      </c>
      <c r="E37" s="295" t="s">
        <v>45</v>
      </c>
      <c r="F37" s="295" t="s">
        <v>46</v>
      </c>
      <c r="G37" s="295" t="s">
        <v>47</v>
      </c>
      <c r="H37" s="295" t="s">
        <v>48</v>
      </c>
      <c r="I37" s="295" t="s">
        <v>49</v>
      </c>
    </row>
    <row r="38" spans="1:9" customFormat="1" ht="20.149999999999999" customHeight="1">
      <c r="A38" s="296">
        <v>2</v>
      </c>
      <c r="B38" s="297" t="s">
        <v>989</v>
      </c>
      <c r="C38" s="299"/>
      <c r="D38" s="299" t="s">
        <v>126</v>
      </c>
      <c r="E38" s="299" t="s">
        <v>127</v>
      </c>
      <c r="F38" s="299" t="s">
        <v>1007</v>
      </c>
      <c r="G38" s="299" t="s">
        <v>129</v>
      </c>
      <c r="H38" s="299" t="s">
        <v>1008</v>
      </c>
      <c r="I38" s="299" t="s">
        <v>131</v>
      </c>
    </row>
    <row r="39" spans="1:9" customFormat="1" ht="20.149999999999999" customHeight="1">
      <c r="A39" s="296"/>
      <c r="B39" s="297"/>
      <c r="C39" s="299" t="s">
        <v>125</v>
      </c>
      <c r="D39" s="299" t="s">
        <v>184</v>
      </c>
      <c r="E39" s="298" t="s">
        <v>194</v>
      </c>
      <c r="F39" s="299" t="s">
        <v>195</v>
      </c>
      <c r="G39" s="299" t="s">
        <v>196</v>
      </c>
      <c r="H39" s="299" t="s">
        <v>197</v>
      </c>
      <c r="I39" s="299" t="s">
        <v>196</v>
      </c>
    </row>
    <row r="40" spans="1:9" customFormat="1" ht="20.149999999999999" customHeight="1">
      <c r="A40" s="292">
        <v>3</v>
      </c>
      <c r="B40" s="293" t="s">
        <v>993</v>
      </c>
      <c r="C40" s="295" t="s">
        <v>243</v>
      </c>
      <c r="D40" s="295" t="s">
        <v>242</v>
      </c>
      <c r="E40" s="295" t="s">
        <v>242</v>
      </c>
      <c r="F40" s="295" t="s">
        <v>242</v>
      </c>
      <c r="G40" s="295" t="s">
        <v>242</v>
      </c>
      <c r="H40" s="295" t="s">
        <v>244</v>
      </c>
      <c r="I40" s="294" t="s">
        <v>245</v>
      </c>
    </row>
    <row r="41" spans="1:9" customFormat="1" ht="20.149999999999999" customHeight="1">
      <c r="A41" s="292">
        <v>4</v>
      </c>
      <c r="B41" s="293" t="s">
        <v>261</v>
      </c>
      <c r="C41" s="293">
        <f>data!J59</f>
        <v>0</v>
      </c>
      <c r="D41" s="293">
        <f>data!K59</f>
        <v>800</v>
      </c>
      <c r="E41" s="293">
        <f>data!L59</f>
        <v>2420</v>
      </c>
      <c r="F41" s="293">
        <f>data!M59</f>
        <v>0</v>
      </c>
      <c r="G41" s="293">
        <f>data!N59</f>
        <v>8020</v>
      </c>
      <c r="H41" s="293">
        <f>data!O59</f>
        <v>0</v>
      </c>
      <c r="I41" s="293">
        <f>data!P59</f>
        <v>0</v>
      </c>
    </row>
    <row r="42" spans="1:9" customFormat="1" ht="20.149999999999999" customHeight="1">
      <c r="A42" s="292">
        <v>5</v>
      </c>
      <c r="B42" s="293" t="s">
        <v>262</v>
      </c>
      <c r="C42" s="300">
        <f>data!J60</f>
        <v>0</v>
      </c>
      <c r="D42" s="300">
        <f>data!K60</f>
        <v>4.28</v>
      </c>
      <c r="E42" s="300">
        <f>data!L60</f>
        <v>32.47</v>
      </c>
      <c r="F42" s="300">
        <f>data!M60</f>
        <v>0</v>
      </c>
      <c r="G42" s="300">
        <f>data!N60</f>
        <v>32.770000000000003</v>
      </c>
      <c r="H42" s="300">
        <f>data!O60</f>
        <v>0</v>
      </c>
      <c r="I42" s="300">
        <f>data!P60</f>
        <v>0</v>
      </c>
    </row>
    <row r="43" spans="1:9" customFormat="1" ht="20.149999999999999" customHeight="1">
      <c r="A43" s="292">
        <v>6</v>
      </c>
      <c r="B43" s="293" t="s">
        <v>263</v>
      </c>
      <c r="C43" s="293">
        <f>data!J61</f>
        <v>0</v>
      </c>
      <c r="D43" s="293">
        <f>data!K61</f>
        <v>140704</v>
      </c>
      <c r="E43" s="293">
        <f>data!L61</f>
        <v>2386834</v>
      </c>
      <c r="F43" s="293">
        <f>data!M61</f>
        <v>0</v>
      </c>
      <c r="G43" s="293">
        <f>data!N61</f>
        <v>1572264</v>
      </c>
      <c r="H43" s="293">
        <f>data!O61</f>
        <v>0</v>
      </c>
      <c r="I43" s="293">
        <f>data!P61</f>
        <v>0</v>
      </c>
    </row>
    <row r="44" spans="1:9" customFormat="1" ht="20.149999999999999" customHeight="1">
      <c r="A44" s="292">
        <v>7</v>
      </c>
      <c r="B44" s="293" t="s">
        <v>11</v>
      </c>
      <c r="C44" s="293">
        <f>data!J62</f>
        <v>0</v>
      </c>
      <c r="D44" s="293">
        <f>data!K62</f>
        <v>30809</v>
      </c>
      <c r="E44" s="293">
        <f>data!L62</f>
        <v>522621</v>
      </c>
      <c r="F44" s="293">
        <f>data!M62</f>
        <v>0</v>
      </c>
      <c r="G44" s="293">
        <f>data!N62</f>
        <v>344263</v>
      </c>
      <c r="H44" s="293">
        <f>data!O62</f>
        <v>0</v>
      </c>
      <c r="I44" s="293">
        <f>data!P62</f>
        <v>0</v>
      </c>
    </row>
    <row r="45" spans="1:9" customFormat="1" ht="20.149999999999999" customHeight="1">
      <c r="A45" s="292">
        <v>8</v>
      </c>
      <c r="B45" s="293" t="s">
        <v>264</v>
      </c>
      <c r="C45" s="293">
        <f>data!J63</f>
        <v>0</v>
      </c>
      <c r="D45" s="293">
        <f>data!K63</f>
        <v>0</v>
      </c>
      <c r="E45" s="293">
        <f>data!L63</f>
        <v>491187</v>
      </c>
      <c r="F45" s="293">
        <f>data!M63</f>
        <v>0</v>
      </c>
      <c r="G45" s="293">
        <f>data!N63</f>
        <v>10860</v>
      </c>
      <c r="H45" s="293">
        <f>data!O63</f>
        <v>0</v>
      </c>
      <c r="I45" s="293">
        <f>data!P63</f>
        <v>0</v>
      </c>
    </row>
    <row r="46" spans="1:9" customFormat="1" ht="20.149999999999999" customHeight="1">
      <c r="A46" s="292">
        <v>9</v>
      </c>
      <c r="B46" s="293" t="s">
        <v>265</v>
      </c>
      <c r="C46" s="293">
        <f>data!J64</f>
        <v>0</v>
      </c>
      <c r="D46" s="293">
        <f>data!K64</f>
        <v>6676</v>
      </c>
      <c r="E46" s="293">
        <f>data!L64</f>
        <v>141058</v>
      </c>
      <c r="F46" s="293">
        <f>data!M64</f>
        <v>0</v>
      </c>
      <c r="G46" s="293">
        <f>data!N64</f>
        <v>71597</v>
      </c>
      <c r="H46" s="293">
        <f>data!O64</f>
        <v>0</v>
      </c>
      <c r="I46" s="293">
        <f>data!P64</f>
        <v>0</v>
      </c>
    </row>
    <row r="47" spans="1:9" customFormat="1" ht="20.149999999999999" customHeight="1">
      <c r="A47" s="292">
        <v>10</v>
      </c>
      <c r="B47" s="293" t="s">
        <v>523</v>
      </c>
      <c r="C47" s="293">
        <f>data!J65</f>
        <v>0</v>
      </c>
      <c r="D47" s="293">
        <f>data!K65</f>
        <v>4022</v>
      </c>
      <c r="E47" s="293">
        <f>data!L65</f>
        <v>3369</v>
      </c>
      <c r="F47" s="293">
        <f>data!M65</f>
        <v>0</v>
      </c>
      <c r="G47" s="293">
        <f>data!N65</f>
        <v>56507</v>
      </c>
      <c r="H47" s="293">
        <f>data!O65</f>
        <v>0</v>
      </c>
      <c r="I47" s="293">
        <f>data!P65</f>
        <v>0</v>
      </c>
    </row>
    <row r="48" spans="1:9" customFormat="1" ht="20.149999999999999" customHeight="1">
      <c r="A48" s="292">
        <v>11</v>
      </c>
      <c r="B48" s="293" t="s">
        <v>524</v>
      </c>
      <c r="C48" s="293">
        <f>data!J66</f>
        <v>0</v>
      </c>
      <c r="D48" s="293">
        <f>data!K66</f>
        <v>135</v>
      </c>
      <c r="E48" s="293">
        <f>data!L66</f>
        <v>1273858</v>
      </c>
      <c r="F48" s="293">
        <f>data!M66</f>
        <v>0</v>
      </c>
      <c r="G48" s="293">
        <f>data!N66</f>
        <v>303650</v>
      </c>
      <c r="H48" s="293">
        <f>data!O66</f>
        <v>0</v>
      </c>
      <c r="I48" s="293">
        <f>data!P66</f>
        <v>0</v>
      </c>
    </row>
    <row r="49" spans="1:81" customFormat="1" ht="20.149999999999999" customHeight="1">
      <c r="A49" s="292">
        <v>12</v>
      </c>
      <c r="B49" s="293" t="s">
        <v>16</v>
      </c>
      <c r="C49" s="293">
        <f>data!J67</f>
        <v>0</v>
      </c>
      <c r="D49" s="293">
        <f>data!K67</f>
        <v>4390</v>
      </c>
      <c r="E49" s="293">
        <f>data!L67</f>
        <v>103511</v>
      </c>
      <c r="F49" s="293">
        <f>data!M67</f>
        <v>0</v>
      </c>
      <c r="G49" s="293">
        <f>data!N67</f>
        <v>380809</v>
      </c>
      <c r="H49" s="293">
        <f>data!O67</f>
        <v>0</v>
      </c>
      <c r="I49" s="293">
        <f>data!P67</f>
        <v>0</v>
      </c>
    </row>
    <row r="50" spans="1:81" customFormat="1" ht="20.149999999999999" customHeight="1">
      <c r="A50" s="292">
        <v>13</v>
      </c>
      <c r="B50" s="293" t="s">
        <v>994</v>
      </c>
      <c r="C50" s="293">
        <f>data!J68</f>
        <v>0</v>
      </c>
      <c r="D50" s="293">
        <f>data!K68</f>
        <v>2651</v>
      </c>
      <c r="E50" s="293">
        <f>data!L68</f>
        <v>21515</v>
      </c>
      <c r="F50" s="293">
        <f>data!M68</f>
        <v>0</v>
      </c>
      <c r="G50" s="293">
        <f>data!N68</f>
        <v>256</v>
      </c>
      <c r="H50" s="293">
        <f>data!O68</f>
        <v>0</v>
      </c>
      <c r="I50" s="293">
        <f>data!P68</f>
        <v>0</v>
      </c>
    </row>
    <row r="51" spans="1:81" customFormat="1" ht="20.149999999999999" customHeight="1">
      <c r="A51" s="292">
        <v>14</v>
      </c>
      <c r="B51" s="293" t="s">
        <v>995</v>
      </c>
      <c r="C51" s="293">
        <f>data!J69</f>
        <v>0</v>
      </c>
      <c r="D51" s="293">
        <f>data!K69</f>
        <v>0</v>
      </c>
      <c r="E51" s="293">
        <f>data!L69</f>
        <v>86009</v>
      </c>
      <c r="F51" s="293">
        <f>data!M69</f>
        <v>0</v>
      </c>
      <c r="G51" s="293">
        <f>data!N69</f>
        <v>48472</v>
      </c>
      <c r="H51" s="293">
        <f>data!O69</f>
        <v>0</v>
      </c>
      <c r="I51" s="293">
        <f>data!P69</f>
        <v>0</v>
      </c>
    </row>
    <row r="52" spans="1:81" customFormat="1" ht="20.149999999999999" customHeight="1">
      <c r="A52" s="292">
        <v>15</v>
      </c>
      <c r="B52" s="293">
        <v>1332996</v>
      </c>
      <c r="C52" s="293">
        <f>-data!J84</f>
        <v>0</v>
      </c>
      <c r="D52" s="293">
        <f>-data!K84</f>
        <v>-4524</v>
      </c>
      <c r="E52" s="293">
        <f>-data!L84</f>
        <v>0</v>
      </c>
      <c r="F52" s="293">
        <f>-data!M84</f>
        <v>0</v>
      </c>
      <c r="G52" s="293">
        <f>-data!N84</f>
        <v>0</v>
      </c>
      <c r="H52" s="293">
        <f>-data!O84</f>
        <v>0</v>
      </c>
      <c r="I52" s="293">
        <f>-data!P84</f>
        <v>0</v>
      </c>
    </row>
    <row r="53" spans="1:81" customFormat="1" ht="20.149999999999999" customHeight="1">
      <c r="A53" s="292">
        <v>16</v>
      </c>
      <c r="B53" s="301" t="s">
        <v>996</v>
      </c>
      <c r="C53" s="293">
        <f>data!J85</f>
        <v>0</v>
      </c>
      <c r="D53" s="293">
        <f>data!K85</f>
        <v>184863</v>
      </c>
      <c r="E53" s="293">
        <f>data!L85</f>
        <v>5029962</v>
      </c>
      <c r="F53" s="293">
        <f>data!M85</f>
        <v>0</v>
      </c>
      <c r="G53" s="293">
        <f>data!N85</f>
        <v>2788678</v>
      </c>
      <c r="H53" s="293">
        <f>data!O85</f>
        <v>0</v>
      </c>
      <c r="I53" s="293">
        <f>data!P85</f>
        <v>0</v>
      </c>
    </row>
    <row r="54" spans="1:81" customFormat="1" ht="20.149999999999999" customHeight="1">
      <c r="A54" s="292">
        <v>17</v>
      </c>
      <c r="B54" s="293" t="s">
        <v>286</v>
      </c>
      <c r="C54" s="303"/>
      <c r="D54" s="303"/>
      <c r="E54" s="303"/>
      <c r="F54" s="303"/>
      <c r="G54" s="303"/>
      <c r="H54" s="303"/>
      <c r="I54" s="303"/>
    </row>
    <row r="55" spans="1:81" customFormat="1" ht="20.149999999999999" customHeight="1">
      <c r="A55" s="292">
        <v>18</v>
      </c>
      <c r="B55" s="293" t="s">
        <v>997</v>
      </c>
      <c r="C55" s="301">
        <f>+data!M675</f>
        <v>0</v>
      </c>
      <c r="D55" s="301">
        <f>+data!M676</f>
        <v>255146</v>
      </c>
      <c r="E55" s="301">
        <f>+data!M677</f>
        <v>2387425</v>
      </c>
      <c r="F55" s="301">
        <f>+data!M678</f>
        <v>0</v>
      </c>
      <c r="G55" s="301">
        <f>+data!M679</f>
        <v>1138029</v>
      </c>
      <c r="H55" s="301">
        <f>+data!M680</f>
        <v>0</v>
      </c>
      <c r="I55" s="301">
        <f>+data!M681</f>
        <v>0</v>
      </c>
    </row>
    <row r="56" spans="1:81" customFormat="1" ht="20.149999999999999" customHeight="1">
      <c r="A56" s="292">
        <v>19</v>
      </c>
      <c r="B56" s="301" t="s">
        <v>998</v>
      </c>
      <c r="C56" s="293">
        <f>data!J87</f>
        <v>0</v>
      </c>
      <c r="D56" s="293">
        <f>data!K87</f>
        <v>625217</v>
      </c>
      <c r="E56" s="293">
        <f>data!L87</f>
        <v>1891283</v>
      </c>
      <c r="F56" s="293">
        <f>data!M87</f>
        <v>0</v>
      </c>
      <c r="G56" s="293">
        <f>data!N87</f>
        <v>721261</v>
      </c>
      <c r="H56" s="293">
        <f>data!O87</f>
        <v>0</v>
      </c>
      <c r="I56" s="293">
        <f>data!P87</f>
        <v>0</v>
      </c>
    </row>
    <row r="57" spans="1:81" customFormat="1" ht="20.149999999999999" customHeight="1">
      <c r="A57" s="292">
        <v>20</v>
      </c>
      <c r="B57" s="301" t="s">
        <v>999</v>
      </c>
      <c r="C57" s="293">
        <f>data!J88</f>
        <v>0</v>
      </c>
      <c r="D57" s="293">
        <f>data!K88</f>
        <v>-1335</v>
      </c>
      <c r="E57" s="293">
        <f>data!L88</f>
        <v>-4037</v>
      </c>
      <c r="F57" s="293">
        <f>data!M88</f>
        <v>0</v>
      </c>
      <c r="G57" s="293">
        <f>data!N88</f>
        <v>2312</v>
      </c>
      <c r="H57" s="293">
        <f>data!O88</f>
        <v>0</v>
      </c>
      <c r="I57" s="293">
        <f>data!P88</f>
        <v>0</v>
      </c>
    </row>
    <row r="58" spans="1:81" customFormat="1" ht="20.149999999999999" customHeight="1">
      <c r="A58" s="292">
        <v>21</v>
      </c>
      <c r="B58" s="301" t="s">
        <v>1000</v>
      </c>
      <c r="C58" s="293">
        <f>data!J89</f>
        <v>0</v>
      </c>
      <c r="D58" s="293">
        <f>data!K89</f>
        <v>623882</v>
      </c>
      <c r="E58" s="293">
        <f>data!L89</f>
        <v>1887246</v>
      </c>
      <c r="F58" s="293">
        <f>data!M89</f>
        <v>0</v>
      </c>
      <c r="G58" s="293">
        <f>data!N89</f>
        <v>723573</v>
      </c>
      <c r="H58" s="293">
        <f>data!O89</f>
        <v>0</v>
      </c>
      <c r="I58" s="293">
        <f>data!P89</f>
        <v>0</v>
      </c>
    </row>
    <row r="59" spans="1:81" customFormat="1" ht="20.149999999999999" customHeight="1">
      <c r="A59" s="292" t="s">
        <v>1001</v>
      </c>
      <c r="B59" s="293"/>
      <c r="C59" s="303"/>
      <c r="D59" s="303"/>
      <c r="E59" s="303">
        <v>480</v>
      </c>
      <c r="F59" s="303"/>
      <c r="G59" s="303"/>
      <c r="H59" s="303"/>
      <c r="I59" s="303"/>
      <c r="U59">
        <v>37122</v>
      </c>
      <c r="W59">
        <v>289</v>
      </c>
      <c r="X59">
        <v>1092</v>
      </c>
      <c r="Y59">
        <v>2148</v>
      </c>
      <c r="AC59">
        <v>2834</v>
      </c>
      <c r="AE59">
        <v>43521</v>
      </c>
      <c r="AG59">
        <v>2176</v>
      </c>
      <c r="AJ59">
        <v>13964</v>
      </c>
      <c r="AK59">
        <v>12308</v>
      </c>
      <c r="AL59">
        <v>668</v>
      </c>
      <c r="AO59">
        <v>1080</v>
      </c>
      <c r="BE59">
        <v>62742</v>
      </c>
    </row>
    <row r="60" spans="1:81" customFormat="1" ht="20.149999999999999" customHeight="1">
      <c r="A60" s="292">
        <v>22</v>
      </c>
      <c r="B60" s="293" t="s">
        <v>1002</v>
      </c>
      <c r="C60" s="293">
        <f>data!J90</f>
        <v>0</v>
      </c>
      <c r="D60" s="293">
        <f>data!K90</f>
        <v>270</v>
      </c>
      <c r="E60" s="293">
        <v>6.44</v>
      </c>
      <c r="F60" s="293">
        <f>data!M90</f>
        <v>0</v>
      </c>
      <c r="G60" s="293">
        <f>data!N90</f>
        <v>4182</v>
      </c>
      <c r="H60" s="293">
        <f>data!O90</f>
        <v>0</v>
      </c>
      <c r="I60" s="293">
        <f>data!P90</f>
        <v>0</v>
      </c>
      <c r="K60" s="304"/>
      <c r="U60">
        <v>6.9</v>
      </c>
      <c r="W60">
        <v>0.47</v>
      </c>
      <c r="X60">
        <v>1.77</v>
      </c>
      <c r="Y60">
        <v>3.48</v>
      </c>
      <c r="AB60">
        <v>2.02</v>
      </c>
      <c r="AC60">
        <v>2.77</v>
      </c>
      <c r="AE60">
        <v>13.25</v>
      </c>
      <c r="AG60">
        <v>1.36</v>
      </c>
      <c r="AJ60">
        <v>33.54</v>
      </c>
      <c r="AK60">
        <v>2.98</v>
      </c>
      <c r="AO60">
        <v>0.6</v>
      </c>
      <c r="AV60">
        <v>5.56</v>
      </c>
      <c r="AY60">
        <v>19.12</v>
      </c>
      <c r="BA60">
        <v>0.8</v>
      </c>
      <c r="BB60">
        <v>2.93</v>
      </c>
      <c r="BD60">
        <v>2.0299999999999998</v>
      </c>
      <c r="BE60">
        <v>6.57</v>
      </c>
      <c r="BF60">
        <v>9.82</v>
      </c>
      <c r="BH60">
        <v>9.9600000000000009</v>
      </c>
      <c r="BJ60">
        <v>4</v>
      </c>
      <c r="BK60">
        <v>13.38</v>
      </c>
      <c r="BL60">
        <v>4.18</v>
      </c>
      <c r="BN60">
        <v>15.79</v>
      </c>
      <c r="BP60">
        <v>1.03</v>
      </c>
      <c r="BQ60">
        <v>0</v>
      </c>
      <c r="BV60">
        <v>3.03</v>
      </c>
      <c r="BY60">
        <v>34.979999999999997</v>
      </c>
    </row>
    <row r="61" spans="1:81" customFormat="1" ht="20.149999999999999" customHeight="1">
      <c r="A61" s="292">
        <v>23</v>
      </c>
      <c r="B61" s="293" t="s">
        <v>1003</v>
      </c>
      <c r="C61" s="293">
        <f>data!J91</f>
        <v>0</v>
      </c>
      <c r="D61" s="293">
        <f>data!K91</f>
        <v>0</v>
      </c>
      <c r="E61" s="293">
        <v>453077</v>
      </c>
      <c r="F61" s="293">
        <f>data!M91</f>
        <v>0</v>
      </c>
      <c r="G61" s="293">
        <f>data!N91</f>
        <v>2352</v>
      </c>
      <c r="H61" s="293">
        <f>data!O91</f>
        <v>0</v>
      </c>
      <c r="I61" s="293">
        <f>data!P91</f>
        <v>0</v>
      </c>
      <c r="U61">
        <v>434691</v>
      </c>
      <c r="W61">
        <v>28963</v>
      </c>
      <c r="X61">
        <v>109438</v>
      </c>
      <c r="Y61">
        <v>215269</v>
      </c>
      <c r="AB61">
        <v>216606</v>
      </c>
      <c r="AC61">
        <v>217405</v>
      </c>
      <c r="AE61">
        <v>929282</v>
      </c>
      <c r="AG61">
        <v>495325</v>
      </c>
      <c r="AH61">
        <v>0</v>
      </c>
      <c r="AJ61">
        <v>3167501</v>
      </c>
      <c r="AK61">
        <v>321902</v>
      </c>
      <c r="AO61">
        <v>42477</v>
      </c>
      <c r="AV61">
        <v>483125</v>
      </c>
      <c r="AY61">
        <v>801946</v>
      </c>
      <c r="BA61">
        <v>27503</v>
      </c>
      <c r="BB61">
        <v>18549</v>
      </c>
      <c r="BD61">
        <v>95525</v>
      </c>
      <c r="BE61">
        <v>262072</v>
      </c>
      <c r="BF61">
        <v>387181</v>
      </c>
      <c r="BH61">
        <v>559062</v>
      </c>
      <c r="BJ61">
        <v>407529</v>
      </c>
      <c r="BK61">
        <v>1014601</v>
      </c>
      <c r="BL61">
        <v>177669</v>
      </c>
      <c r="BN61">
        <v>1254624</v>
      </c>
      <c r="BP61">
        <v>79624</v>
      </c>
      <c r="BV61">
        <v>135377</v>
      </c>
      <c r="BY61">
        <v>197476</v>
      </c>
      <c r="CC61">
        <v>1616824</v>
      </c>
    </row>
    <row r="62" spans="1:81" customFormat="1" ht="20.149999999999999" customHeight="1">
      <c r="A62" s="292">
        <v>24</v>
      </c>
      <c r="B62" s="293" t="s">
        <v>1004</v>
      </c>
      <c r="C62" s="293">
        <f>data!J92</f>
        <v>0</v>
      </c>
      <c r="D62" s="293">
        <f>data!K92</f>
        <v>99</v>
      </c>
      <c r="E62" s="293">
        <f>data!L92</f>
        <v>2334</v>
      </c>
      <c r="F62" s="293">
        <f>data!M92</f>
        <v>0</v>
      </c>
      <c r="G62" s="293">
        <f>data!N92</f>
        <v>1533</v>
      </c>
      <c r="H62" s="293">
        <f>data!O92</f>
        <v>0</v>
      </c>
      <c r="I62" s="293">
        <f>data!P92</f>
        <v>0</v>
      </c>
    </row>
    <row r="63" spans="1:81" customFormat="1" ht="20.149999999999999" customHeight="1">
      <c r="A63" s="292">
        <v>25</v>
      </c>
      <c r="B63" s="293" t="s">
        <v>1005</v>
      </c>
      <c r="C63" s="293">
        <f>data!J93</f>
        <v>0</v>
      </c>
      <c r="D63" s="293">
        <f>data!K93</f>
        <v>0</v>
      </c>
      <c r="E63" s="293">
        <v>97425</v>
      </c>
      <c r="F63" s="293">
        <f>data!M93</f>
        <v>0</v>
      </c>
      <c r="G63" s="293">
        <f>data!N93</f>
        <v>9766</v>
      </c>
      <c r="H63" s="293">
        <f>data!O93</f>
        <v>0</v>
      </c>
      <c r="I63" s="293">
        <f>data!P93</f>
        <v>0</v>
      </c>
      <c r="U63">
        <v>12968</v>
      </c>
      <c r="Y63">
        <v>129838</v>
      </c>
      <c r="AB63">
        <v>146187</v>
      </c>
      <c r="AE63">
        <v>-1733</v>
      </c>
      <c r="AG63">
        <v>1196297</v>
      </c>
      <c r="AJ63">
        <v>446996</v>
      </c>
      <c r="AO63">
        <v>9135</v>
      </c>
      <c r="AV63">
        <v>174096</v>
      </c>
      <c r="BJ63">
        <v>114712</v>
      </c>
      <c r="BN63">
        <v>65175</v>
      </c>
      <c r="CC63">
        <v>4247</v>
      </c>
    </row>
    <row r="64" spans="1:81" customFormat="1" ht="20.149999999999999" customHeight="1">
      <c r="A64" s="292">
        <v>26</v>
      </c>
      <c r="B64" s="293" t="s">
        <v>294</v>
      </c>
      <c r="C64" s="300">
        <f>data!J94</f>
        <v>0</v>
      </c>
      <c r="D64" s="300">
        <f>data!K94</f>
        <v>3.16</v>
      </c>
      <c r="E64" s="300">
        <v>27907</v>
      </c>
      <c r="F64" s="300">
        <f>data!M94</f>
        <v>0</v>
      </c>
      <c r="G64" s="300">
        <f>data!N94</f>
        <v>4.32</v>
      </c>
      <c r="H64" s="300">
        <f>data!O94</f>
        <v>0</v>
      </c>
      <c r="I64" s="300">
        <f>data!P94</f>
        <v>0</v>
      </c>
      <c r="S64">
        <v>258098</v>
      </c>
      <c r="U64">
        <v>374355</v>
      </c>
      <c r="W64">
        <v>1923</v>
      </c>
      <c r="X64">
        <v>7267</v>
      </c>
      <c r="Y64">
        <v>14294</v>
      </c>
      <c r="AB64">
        <v>404658</v>
      </c>
      <c r="AC64">
        <v>23517</v>
      </c>
      <c r="AE64">
        <v>36610</v>
      </c>
      <c r="AG64">
        <v>65840</v>
      </c>
      <c r="AJ64">
        <v>138824</v>
      </c>
      <c r="AK64">
        <v>8492</v>
      </c>
      <c r="AL64">
        <v>548</v>
      </c>
      <c r="AO64">
        <v>2617</v>
      </c>
      <c r="AV64">
        <v>5862</v>
      </c>
      <c r="AY64">
        <v>411308</v>
      </c>
      <c r="BA64">
        <v>1908</v>
      </c>
      <c r="BB64">
        <v>116</v>
      </c>
      <c r="BD64">
        <v>-17860</v>
      </c>
      <c r="BE64">
        <v>68198</v>
      </c>
      <c r="BF64">
        <v>48991</v>
      </c>
      <c r="BH64">
        <v>255617</v>
      </c>
      <c r="BJ64">
        <v>2272</v>
      </c>
      <c r="BK64">
        <v>3065</v>
      </c>
      <c r="BL64">
        <v>2302</v>
      </c>
      <c r="BM64">
        <v>2</v>
      </c>
      <c r="BN64">
        <v>23021</v>
      </c>
      <c r="BP64">
        <v>1122</v>
      </c>
      <c r="BV64">
        <v>1096</v>
      </c>
      <c r="BY64">
        <v>45436</v>
      </c>
      <c r="CC64">
        <v>-14332</v>
      </c>
    </row>
    <row r="65" spans="1:81" customFormat="1" ht="20.149999999999999" customHeight="1">
      <c r="A65" s="286" t="s">
        <v>987</v>
      </c>
      <c r="B65" s="287"/>
      <c r="C65" s="287"/>
      <c r="D65" s="287"/>
      <c r="E65" s="287"/>
      <c r="F65" s="287"/>
      <c r="G65" s="287"/>
      <c r="H65" s="287"/>
      <c r="I65" s="286"/>
      <c r="W65">
        <v>26456</v>
      </c>
      <c r="AJ65">
        <v>6945</v>
      </c>
      <c r="AO65">
        <v>63</v>
      </c>
      <c r="BE65">
        <v>358735</v>
      </c>
      <c r="BH65">
        <v>140086</v>
      </c>
      <c r="BN65">
        <v>6862</v>
      </c>
    </row>
    <row r="66" spans="1:81" customFormat="1" ht="20.149999999999999" customHeight="1">
      <c r="D66" s="288"/>
      <c r="I66" s="289" t="s">
        <v>1009</v>
      </c>
      <c r="U66">
        <v>428074</v>
      </c>
      <c r="X66">
        <v>126720</v>
      </c>
      <c r="Y66">
        <v>96585</v>
      </c>
      <c r="Z66">
        <v>2644</v>
      </c>
      <c r="AB66">
        <v>71281</v>
      </c>
      <c r="AC66">
        <v>7258</v>
      </c>
      <c r="AE66">
        <v>799508</v>
      </c>
      <c r="AG66">
        <v>10912</v>
      </c>
      <c r="AJ66">
        <v>176167</v>
      </c>
      <c r="AK66">
        <v>113291</v>
      </c>
      <c r="AL66">
        <v>377533</v>
      </c>
      <c r="AO66">
        <v>23771</v>
      </c>
      <c r="AV66">
        <v>312672</v>
      </c>
      <c r="AY66">
        <v>93356</v>
      </c>
      <c r="BA66">
        <v>66790</v>
      </c>
      <c r="BE66">
        <v>229398</v>
      </c>
      <c r="BF66">
        <v>6400</v>
      </c>
      <c r="BH66">
        <v>1918028</v>
      </c>
      <c r="BJ66">
        <v>27596</v>
      </c>
      <c r="BK66">
        <v>382817</v>
      </c>
      <c r="BL66">
        <v>17929</v>
      </c>
      <c r="BN66">
        <v>251663</v>
      </c>
      <c r="BP66">
        <v>1058</v>
      </c>
      <c r="BV66">
        <v>1600</v>
      </c>
      <c r="BY66">
        <v>8925</v>
      </c>
      <c r="CA66">
        <v>42</v>
      </c>
      <c r="CC66">
        <v>68842</v>
      </c>
    </row>
    <row r="67" spans="1:81" customFormat="1" ht="20.149999999999999" customHeight="1">
      <c r="A67" s="288"/>
    </row>
    <row r="68" spans="1:81" customFormat="1" ht="20.149999999999999" customHeight="1">
      <c r="A68" s="290" t="str">
        <f>"Hospital: "&amp;data!C98</f>
        <v>Hospital: Columbia County Public Hospital District No. 1</v>
      </c>
      <c r="G68" s="291"/>
      <c r="H68" s="290" t="str">
        <f>"FYE: "&amp;data!C96</f>
        <v>FYE: 12/31/2023</v>
      </c>
      <c r="U68">
        <v>14802</v>
      </c>
      <c r="W68">
        <v>212160</v>
      </c>
      <c r="AB68">
        <v>73070</v>
      </c>
      <c r="AE68">
        <v>2969</v>
      </c>
      <c r="AG68">
        <v>2821</v>
      </c>
      <c r="AJ68">
        <v>9390</v>
      </c>
      <c r="AK68">
        <v>1873</v>
      </c>
      <c r="AO68">
        <v>400</v>
      </c>
      <c r="AV68">
        <v>5282</v>
      </c>
      <c r="AY68">
        <v>292</v>
      </c>
      <c r="BE68">
        <v>32165</v>
      </c>
      <c r="BH68">
        <v>3968</v>
      </c>
      <c r="BJ68">
        <v>915</v>
      </c>
      <c r="BK68">
        <v>3071</v>
      </c>
      <c r="BL68">
        <v>2187</v>
      </c>
      <c r="BN68">
        <v>80435</v>
      </c>
      <c r="BP68">
        <v>4736</v>
      </c>
      <c r="BV68">
        <v>5272</v>
      </c>
    </row>
    <row r="69" spans="1:81" customFormat="1" ht="20.149999999999999" customHeight="1">
      <c r="A69" s="292">
        <v>1</v>
      </c>
      <c r="B69" s="293" t="s">
        <v>236</v>
      </c>
      <c r="C69" s="295" t="s">
        <v>50</v>
      </c>
      <c r="D69" s="295" t="s">
        <v>51</v>
      </c>
      <c r="E69" s="295" t="s">
        <v>52</v>
      </c>
      <c r="F69" s="295" t="s">
        <v>53</v>
      </c>
      <c r="G69" s="295" t="s">
        <v>54</v>
      </c>
      <c r="H69" s="295" t="s">
        <v>55</v>
      </c>
      <c r="I69" s="295" t="s">
        <v>56</v>
      </c>
    </row>
    <row r="70" spans="1:81" customFormat="1" ht="20.149999999999999" customHeight="1">
      <c r="A70" s="296">
        <v>2</v>
      </c>
      <c r="B70" s="297" t="s">
        <v>989</v>
      </c>
      <c r="C70" s="299" t="s">
        <v>132</v>
      </c>
      <c r="D70" s="299"/>
      <c r="E70" s="299" t="s">
        <v>134</v>
      </c>
      <c r="F70" s="299" t="s">
        <v>135</v>
      </c>
      <c r="G70" s="299"/>
      <c r="H70" s="299" t="s">
        <v>137</v>
      </c>
      <c r="I70" s="299" t="s">
        <v>138</v>
      </c>
    </row>
    <row r="71" spans="1:81" customFormat="1" ht="20.149999999999999" customHeight="1">
      <c r="A71" s="296"/>
      <c r="B71" s="297"/>
      <c r="C71" s="299" t="s">
        <v>198</v>
      </c>
      <c r="D71" s="299" t="s">
        <v>1010</v>
      </c>
      <c r="E71" s="299" t="s">
        <v>196</v>
      </c>
      <c r="F71" s="299" t="s">
        <v>199</v>
      </c>
      <c r="G71" s="299" t="s">
        <v>136</v>
      </c>
      <c r="H71" s="299" t="s">
        <v>200</v>
      </c>
      <c r="I71" s="299" t="s">
        <v>201</v>
      </c>
    </row>
    <row r="72" spans="1:81" customFormat="1" ht="20.149999999999999" customHeight="1">
      <c r="A72" s="292">
        <v>3</v>
      </c>
      <c r="B72" s="293" t="s">
        <v>993</v>
      </c>
      <c r="C72" s="295" t="s">
        <v>1011</v>
      </c>
      <c r="D72" s="294" t="s">
        <v>1012</v>
      </c>
      <c r="E72" s="305"/>
      <c r="F72" s="305"/>
      <c r="G72" s="294" t="s">
        <v>1013</v>
      </c>
      <c r="H72" s="294" t="s">
        <v>1013</v>
      </c>
      <c r="I72" s="295" t="s">
        <v>250</v>
      </c>
    </row>
    <row r="73" spans="1:81" customFormat="1" ht="20.149999999999999" customHeight="1">
      <c r="A73" s="292">
        <v>4</v>
      </c>
      <c r="B73" s="293" t="s">
        <v>261</v>
      </c>
      <c r="C73" s="293">
        <f>data!Q59</f>
        <v>0</v>
      </c>
      <c r="D73" s="301">
        <f>data!R59</f>
        <v>0</v>
      </c>
      <c r="E73" s="305"/>
      <c r="F73" s="305"/>
      <c r="G73" s="293">
        <f>data!U59</f>
        <v>37122</v>
      </c>
      <c r="H73" s="293">
        <f>data!V59</f>
        <v>0</v>
      </c>
      <c r="I73" s="293">
        <f>data!W59</f>
        <v>289</v>
      </c>
    </row>
    <row r="74" spans="1:81" customFormat="1" ht="20.149999999999999" customHeight="1">
      <c r="A74" s="292">
        <v>5</v>
      </c>
      <c r="B74" s="293" t="s">
        <v>262</v>
      </c>
      <c r="C74" s="300">
        <f>data!Q60</f>
        <v>0</v>
      </c>
      <c r="D74" s="300">
        <f>data!R60</f>
        <v>0</v>
      </c>
      <c r="E74" s="300">
        <f>data!S60</f>
        <v>0</v>
      </c>
      <c r="F74" s="300">
        <f>data!T60</f>
        <v>0</v>
      </c>
      <c r="G74" s="300">
        <f>data!U60</f>
        <v>6.9</v>
      </c>
      <c r="H74" s="300">
        <f>data!V60</f>
        <v>0</v>
      </c>
      <c r="I74" s="300">
        <f>data!W60</f>
        <v>0.47</v>
      </c>
    </row>
    <row r="75" spans="1:81" customFormat="1" ht="20.149999999999999" customHeight="1">
      <c r="A75" s="292">
        <v>6</v>
      </c>
      <c r="B75" s="293" t="s">
        <v>263</v>
      </c>
      <c r="C75" s="293">
        <f>data!Q61</f>
        <v>0</v>
      </c>
      <c r="D75" s="293">
        <f>data!R61</f>
        <v>0</v>
      </c>
      <c r="E75" s="293">
        <f>data!S61</f>
        <v>0</v>
      </c>
      <c r="F75" s="293">
        <f>data!T61</f>
        <v>0</v>
      </c>
      <c r="G75" s="293">
        <f>data!U61</f>
        <v>430555</v>
      </c>
      <c r="H75" s="293">
        <f>data!V61</f>
        <v>0</v>
      </c>
      <c r="I75" s="293">
        <f>data!W61</f>
        <v>28619</v>
      </c>
    </row>
    <row r="76" spans="1:81" customFormat="1" ht="20.149999999999999" customHeight="1">
      <c r="A76" s="292">
        <v>7</v>
      </c>
      <c r="B76" s="293" t="s">
        <v>11</v>
      </c>
      <c r="C76" s="293">
        <f>data!Q62</f>
        <v>0</v>
      </c>
      <c r="D76" s="293">
        <f>data!R62</f>
        <v>0</v>
      </c>
      <c r="E76" s="293">
        <f>data!S62</f>
        <v>0</v>
      </c>
      <c r="F76" s="293">
        <f>data!T62</f>
        <v>0</v>
      </c>
      <c r="G76" s="293">
        <f>data!U62</f>
        <v>94274</v>
      </c>
      <c r="H76" s="293">
        <f>data!V62</f>
        <v>0</v>
      </c>
      <c r="I76" s="293">
        <f>data!W62</f>
        <v>6266</v>
      </c>
    </row>
    <row r="77" spans="1:81" customFormat="1" ht="20.149999999999999" customHeight="1">
      <c r="A77" s="292">
        <v>8</v>
      </c>
      <c r="B77" s="293" t="s">
        <v>264</v>
      </c>
      <c r="C77" s="293">
        <f>data!Q63</f>
        <v>0</v>
      </c>
      <c r="D77" s="293">
        <f>data!R63</f>
        <v>0</v>
      </c>
      <c r="E77" s="293">
        <f>data!S63</f>
        <v>0</v>
      </c>
      <c r="F77" s="293">
        <f>data!T63</f>
        <v>0</v>
      </c>
      <c r="G77" s="293">
        <f>data!U63</f>
        <v>12968</v>
      </c>
      <c r="H77" s="293">
        <f>data!V63</f>
        <v>0</v>
      </c>
      <c r="I77" s="293">
        <f>data!W63</f>
        <v>0</v>
      </c>
    </row>
    <row r="78" spans="1:81" customFormat="1" ht="20.149999999999999" customHeight="1">
      <c r="A78" s="292">
        <v>9</v>
      </c>
      <c r="B78" s="293" t="s">
        <v>265</v>
      </c>
      <c r="C78" s="293">
        <f>data!Q64</f>
        <v>0</v>
      </c>
      <c r="D78" s="293">
        <f>data!R64</f>
        <v>0</v>
      </c>
      <c r="E78" s="293">
        <f>data!S64</f>
        <v>243447</v>
      </c>
      <c r="F78" s="293">
        <f>data!T64</f>
        <v>0</v>
      </c>
      <c r="G78" s="293">
        <f>data!U64</f>
        <v>374355</v>
      </c>
      <c r="H78" s="293">
        <f>data!V64</f>
        <v>0</v>
      </c>
      <c r="I78" s="293">
        <f>data!W64</f>
        <v>1923</v>
      </c>
    </row>
    <row r="79" spans="1:81" customFormat="1" ht="20.149999999999999" customHeight="1">
      <c r="A79" s="292">
        <v>10</v>
      </c>
      <c r="B79" s="293" t="s">
        <v>523</v>
      </c>
      <c r="C79" s="293">
        <f>data!Q65</f>
        <v>0</v>
      </c>
      <c r="D79" s="293">
        <f>data!R65</f>
        <v>0</v>
      </c>
      <c r="E79" s="293">
        <f>data!S65</f>
        <v>0</v>
      </c>
      <c r="F79" s="293">
        <f>data!T65</f>
        <v>0</v>
      </c>
      <c r="G79" s="293">
        <f>data!U65</f>
        <v>0</v>
      </c>
      <c r="H79" s="293">
        <f>data!V65</f>
        <v>0</v>
      </c>
      <c r="I79" s="293">
        <f>data!W65</f>
        <v>26456</v>
      </c>
    </row>
    <row r="80" spans="1:81" customFormat="1" ht="20.149999999999999" customHeight="1">
      <c r="A80" s="292">
        <v>11</v>
      </c>
      <c r="B80" s="293" t="s">
        <v>524</v>
      </c>
      <c r="C80" s="293">
        <f>data!Q66</f>
        <v>0</v>
      </c>
      <c r="D80" s="293">
        <f>data!R66</f>
        <v>0</v>
      </c>
      <c r="E80" s="293">
        <f>data!S66</f>
        <v>0</v>
      </c>
      <c r="F80" s="293">
        <f>data!T66</f>
        <v>0</v>
      </c>
      <c r="G80" s="293">
        <f>data!U66</f>
        <v>428074</v>
      </c>
      <c r="H80" s="293">
        <f>data!V66</f>
        <v>0</v>
      </c>
      <c r="I80" s="293">
        <f>data!W66</f>
        <v>0</v>
      </c>
    </row>
    <row r="81" spans="1:9" customFormat="1" ht="20.149999999999999" customHeight="1">
      <c r="A81" s="292">
        <v>12</v>
      </c>
      <c r="B81" s="293" t="s">
        <v>16</v>
      </c>
      <c r="C81" s="293">
        <f>data!Q67</f>
        <v>0</v>
      </c>
      <c r="D81" s="293">
        <f>data!R67</f>
        <v>0</v>
      </c>
      <c r="E81" s="293">
        <f>data!S67</f>
        <v>0</v>
      </c>
      <c r="F81" s="293">
        <f>data!T67</f>
        <v>0</v>
      </c>
      <c r="G81" s="293">
        <f>data!U67</f>
        <v>16162</v>
      </c>
      <c r="H81" s="293">
        <f>data!V67</f>
        <v>0</v>
      </c>
      <c r="I81" s="293">
        <f>data!W67</f>
        <v>2000</v>
      </c>
    </row>
    <row r="82" spans="1:9" customFormat="1" ht="20.149999999999999" customHeight="1">
      <c r="A82" s="292">
        <v>13</v>
      </c>
      <c r="B82" s="293" t="s">
        <v>994</v>
      </c>
      <c r="C82" s="293">
        <f>data!Q68</f>
        <v>0</v>
      </c>
      <c r="D82" s="293">
        <f>data!R68</f>
        <v>0</v>
      </c>
      <c r="E82" s="293">
        <f>data!S68</f>
        <v>0</v>
      </c>
      <c r="F82" s="293">
        <f>data!T68</f>
        <v>0</v>
      </c>
      <c r="G82" s="293">
        <f>data!U68</f>
        <v>14802</v>
      </c>
      <c r="H82" s="293">
        <f>data!V68</f>
        <v>0</v>
      </c>
      <c r="I82" s="293">
        <f>data!W68</f>
        <v>212160</v>
      </c>
    </row>
    <row r="83" spans="1:9" customFormat="1" ht="20.149999999999999" customHeight="1">
      <c r="A83" s="292">
        <v>14</v>
      </c>
      <c r="B83" s="293" t="s">
        <v>995</v>
      </c>
      <c r="C83" s="293">
        <f>data!Q69</f>
        <v>0</v>
      </c>
      <c r="D83" s="293">
        <f>data!R69</f>
        <v>0</v>
      </c>
      <c r="E83" s="293">
        <v>16547</v>
      </c>
      <c r="F83" s="293">
        <f>data!T69</f>
        <v>0</v>
      </c>
      <c r="G83" s="293">
        <f>data!U69</f>
        <v>21021</v>
      </c>
      <c r="H83" s="293">
        <f>data!V69</f>
        <v>0</v>
      </c>
      <c r="I83" s="293">
        <f>data!W69</f>
        <v>12.28</v>
      </c>
    </row>
    <row r="84" spans="1:9" customFormat="1" ht="20.149999999999999" customHeight="1">
      <c r="A84" s="292">
        <v>15</v>
      </c>
      <c r="B84" s="293" t="s">
        <v>284</v>
      </c>
      <c r="C84" s="293">
        <f>-data!Q84</f>
        <v>0</v>
      </c>
      <c r="D84" s="293">
        <f>-data!R84</f>
        <v>0</v>
      </c>
      <c r="E84" s="293">
        <f>-data!S84</f>
        <v>0</v>
      </c>
      <c r="F84" s="293">
        <f>-data!T84</f>
        <v>0</v>
      </c>
      <c r="G84" s="293">
        <f>-data!U84</f>
        <v>0</v>
      </c>
      <c r="H84" s="293">
        <f>-data!V84</f>
        <v>0</v>
      </c>
      <c r="I84" s="293">
        <f>-data!W84</f>
        <v>0</v>
      </c>
    </row>
    <row r="85" spans="1:9" customFormat="1" ht="20.149999999999999" customHeight="1">
      <c r="A85" s="292">
        <v>16</v>
      </c>
      <c r="B85" s="301" t="s">
        <v>996</v>
      </c>
      <c r="C85" s="293">
        <f>data!Q85</f>
        <v>0</v>
      </c>
      <c r="D85" s="293">
        <f>data!R85</f>
        <v>0</v>
      </c>
      <c r="E85" s="293">
        <f>data!S85</f>
        <v>243447</v>
      </c>
      <c r="F85" s="293">
        <f>data!T85</f>
        <v>0</v>
      </c>
      <c r="G85" s="293">
        <f>data!U85</f>
        <v>1392211</v>
      </c>
      <c r="H85" s="293">
        <f>data!V85</f>
        <v>0</v>
      </c>
      <c r="I85" s="293">
        <f>data!W85</f>
        <v>277436.28000000003</v>
      </c>
    </row>
    <row r="86" spans="1:9" customFormat="1" ht="20.149999999999999" customHeight="1">
      <c r="A86" s="292">
        <v>17</v>
      </c>
      <c r="B86" s="293" t="s">
        <v>286</v>
      </c>
      <c r="C86" s="303"/>
      <c r="D86" s="303"/>
      <c r="E86" s="303"/>
      <c r="F86" s="303"/>
      <c r="G86" s="303"/>
      <c r="H86" s="303"/>
      <c r="I86" s="303"/>
    </row>
    <row r="87" spans="1:9" customFormat="1" ht="20.149999999999999" customHeight="1">
      <c r="A87" s="292">
        <v>18</v>
      </c>
      <c r="B87" s="293" t="s">
        <v>997</v>
      </c>
      <c r="C87" s="301">
        <f>+data!M682</f>
        <v>0</v>
      </c>
      <c r="D87" s="301">
        <f>+data!M683</f>
        <v>0</v>
      </c>
      <c r="E87" s="301">
        <f>+data!M684</f>
        <v>115666</v>
      </c>
      <c r="F87" s="301">
        <f>+data!M685</f>
        <v>0</v>
      </c>
      <c r="G87" s="301">
        <f>+data!M686</f>
        <v>929663</v>
      </c>
      <c r="H87" s="301">
        <f>+data!M687</f>
        <v>0</v>
      </c>
      <c r="I87" s="301">
        <f>+data!M688</f>
        <v>115515</v>
      </c>
    </row>
    <row r="88" spans="1:9" customFormat="1" ht="20.149999999999999" customHeight="1">
      <c r="A88" s="292">
        <v>19</v>
      </c>
      <c r="B88" s="301" t="s">
        <v>998</v>
      </c>
      <c r="C88" s="293">
        <f>data!Q87</f>
        <v>0</v>
      </c>
      <c r="D88" s="293">
        <f>data!R87</f>
        <v>0</v>
      </c>
      <c r="E88" s="293">
        <f>data!S87</f>
        <v>304630</v>
      </c>
      <c r="F88" s="293">
        <f>data!T87</f>
        <v>0</v>
      </c>
      <c r="G88" s="293">
        <f>data!U87</f>
        <v>989731</v>
      </c>
      <c r="H88" s="293">
        <f>data!V87</f>
        <v>0</v>
      </c>
      <c r="I88" s="293">
        <f>data!W87</f>
        <v>38981</v>
      </c>
    </row>
    <row r="89" spans="1:9" customFormat="1" ht="20.149999999999999" customHeight="1">
      <c r="A89" s="292">
        <v>20</v>
      </c>
      <c r="B89" s="301" t="s">
        <v>999</v>
      </c>
      <c r="C89" s="293">
        <f>data!Q88</f>
        <v>0</v>
      </c>
      <c r="D89" s="293">
        <f>data!R88</f>
        <v>0</v>
      </c>
      <c r="E89" s="293">
        <f>data!S88</f>
        <v>274622</v>
      </c>
      <c r="F89" s="293">
        <f>data!T88</f>
        <v>0</v>
      </c>
      <c r="G89" s="293">
        <f>data!U88</f>
        <v>3878245</v>
      </c>
      <c r="H89" s="293">
        <f>data!V88</f>
        <v>0</v>
      </c>
      <c r="I89" s="293">
        <f>data!W88</f>
        <v>494723</v>
      </c>
    </row>
    <row r="90" spans="1:9" customFormat="1" ht="20.149999999999999" customHeight="1">
      <c r="A90" s="292">
        <v>21</v>
      </c>
      <c r="B90" s="301" t="s">
        <v>1000</v>
      </c>
      <c r="C90" s="293">
        <f>data!Q89</f>
        <v>0</v>
      </c>
      <c r="D90" s="293">
        <f>data!R89</f>
        <v>0</v>
      </c>
      <c r="E90" s="293">
        <v>1263</v>
      </c>
      <c r="F90" s="293">
        <f>data!T89</f>
        <v>0</v>
      </c>
      <c r="G90" s="293">
        <f>data!U89</f>
        <v>4867976</v>
      </c>
      <c r="H90" s="293">
        <f>data!V89</f>
        <v>0</v>
      </c>
      <c r="I90" s="293">
        <f>data!W89</f>
        <v>533704</v>
      </c>
    </row>
    <row r="91" spans="1:9" customFormat="1" ht="20.149999999999999" customHeight="1">
      <c r="A91" s="292" t="s">
        <v>1001</v>
      </c>
      <c r="B91" s="293"/>
      <c r="C91" s="303"/>
      <c r="D91" s="303"/>
      <c r="E91" s="303">
        <v>1375</v>
      </c>
      <c r="F91" s="303"/>
      <c r="G91" s="303"/>
      <c r="H91" s="303"/>
      <c r="I91" s="303"/>
    </row>
    <row r="92" spans="1:9" customFormat="1" ht="20.149999999999999" customHeight="1">
      <c r="A92" s="292">
        <v>22</v>
      </c>
      <c r="B92" s="293" t="s">
        <v>1002</v>
      </c>
      <c r="C92" s="293">
        <f>data!Q90</f>
        <v>0</v>
      </c>
      <c r="D92" s="293">
        <f>data!R90</f>
        <v>0</v>
      </c>
      <c r="E92" s="293">
        <v>463</v>
      </c>
      <c r="F92" s="293">
        <f>data!T90</f>
        <v>0</v>
      </c>
      <c r="G92" s="293">
        <f>data!U90</f>
        <v>994</v>
      </c>
      <c r="H92" s="293">
        <f>data!V90</f>
        <v>0</v>
      </c>
      <c r="I92" s="293">
        <f>data!W90</f>
        <v>123</v>
      </c>
    </row>
    <row r="93" spans="1:9" customFormat="1" ht="20.149999999999999" customHeight="1">
      <c r="A93" s="292">
        <v>23</v>
      </c>
      <c r="B93" s="293" t="s">
        <v>1003</v>
      </c>
      <c r="C93" s="293">
        <f>data!Q91</f>
        <v>0</v>
      </c>
      <c r="D93" s="293">
        <f>data!R91</f>
        <v>0</v>
      </c>
      <c r="E93" s="293">
        <v>5415</v>
      </c>
      <c r="F93" s="293">
        <f>data!T91</f>
        <v>0</v>
      </c>
      <c r="G93" s="293">
        <f>data!U91</f>
        <v>0</v>
      </c>
      <c r="H93" s="293">
        <f>data!V91</f>
        <v>0</v>
      </c>
      <c r="I93" s="293">
        <f>data!W91</f>
        <v>0</v>
      </c>
    </row>
    <row r="94" spans="1:9" customFormat="1" ht="20.149999999999999" customHeight="1">
      <c r="A94" s="292">
        <v>24</v>
      </c>
      <c r="B94" s="293" t="s">
        <v>1004</v>
      </c>
      <c r="C94" s="293">
        <f>data!Q92</f>
        <v>0</v>
      </c>
      <c r="D94" s="293">
        <f>data!R92</f>
        <v>0</v>
      </c>
      <c r="E94" s="293">
        <v>3.22</v>
      </c>
      <c r="F94" s="293">
        <f>data!T92</f>
        <v>0</v>
      </c>
      <c r="G94" s="293">
        <f>data!U92</f>
        <v>364</v>
      </c>
      <c r="H94" s="293">
        <f>data!V92</f>
        <v>0</v>
      </c>
      <c r="I94" s="293">
        <f>data!W92</f>
        <v>44</v>
      </c>
    </row>
    <row r="95" spans="1:9" customFormat="1" ht="20.149999999999999" customHeight="1">
      <c r="A95" s="292">
        <v>25</v>
      </c>
      <c r="B95" s="293" t="s">
        <v>1005</v>
      </c>
      <c r="C95" s="293">
        <f>data!Q93</f>
        <v>0</v>
      </c>
      <c r="D95" s="293">
        <f>data!R93</f>
        <v>0</v>
      </c>
      <c r="E95" s="293">
        <f>data!S93</f>
        <v>0</v>
      </c>
      <c r="F95" s="293">
        <f>data!T93</f>
        <v>0</v>
      </c>
      <c r="G95" s="293">
        <f>data!U93</f>
        <v>0</v>
      </c>
      <c r="H95" s="293">
        <f>data!V93</f>
        <v>0</v>
      </c>
      <c r="I95" s="293">
        <f>data!W93</f>
        <v>390</v>
      </c>
    </row>
    <row r="96" spans="1:9" customFormat="1" ht="20.149999999999999" customHeight="1">
      <c r="A96" s="292">
        <v>26</v>
      </c>
      <c r="B96" s="293" t="s">
        <v>294</v>
      </c>
      <c r="C96" s="300">
        <f>data!Q94</f>
        <v>0</v>
      </c>
      <c r="D96" s="300">
        <f>data!R94</f>
        <v>0</v>
      </c>
      <c r="E96" s="300">
        <f>data!S94</f>
        <v>0</v>
      </c>
      <c r="F96" s="300">
        <f>data!T94</f>
        <v>0</v>
      </c>
      <c r="G96" s="300">
        <f>data!U94</f>
        <v>0</v>
      </c>
      <c r="H96" s="300">
        <f>data!V94</f>
        <v>0</v>
      </c>
      <c r="I96" s="300">
        <f>data!W94</f>
        <v>0</v>
      </c>
    </row>
    <row r="97" spans="1:9" customFormat="1" ht="20.149999999999999" customHeight="1">
      <c r="A97" s="286" t="s">
        <v>987</v>
      </c>
      <c r="B97" s="287"/>
      <c r="C97" s="287"/>
      <c r="D97" s="287"/>
      <c r="E97" s="287"/>
      <c r="F97" s="287"/>
      <c r="G97" s="287"/>
      <c r="H97" s="287"/>
      <c r="I97" s="286"/>
    </row>
    <row r="98" spans="1:9" customFormat="1" ht="20.149999999999999" customHeight="1">
      <c r="D98" s="288"/>
      <c r="I98" s="289" t="s">
        <v>1014</v>
      </c>
    </row>
    <row r="99" spans="1:9" customFormat="1" ht="20.149999999999999" customHeight="1">
      <c r="A99" s="288"/>
    </row>
    <row r="100" spans="1:9" customFormat="1" ht="20.149999999999999" customHeight="1">
      <c r="A100" s="290" t="str">
        <f>"Hospital: "&amp;data!C98</f>
        <v>Hospital: Columbia County Public Hospital District No. 1</v>
      </c>
      <c r="G100" s="291"/>
      <c r="H100" s="290" t="str">
        <f>"FYE: "&amp;data!C96</f>
        <v>FYE: 12/31/2023</v>
      </c>
    </row>
    <row r="101" spans="1:9" customFormat="1" ht="20.149999999999999" customHeight="1">
      <c r="A101" s="292">
        <v>1</v>
      </c>
      <c r="B101" s="293" t="s">
        <v>236</v>
      </c>
      <c r="C101" s="295" t="s">
        <v>57</v>
      </c>
      <c r="D101" s="295" t="s">
        <v>58</v>
      </c>
      <c r="E101" s="295" t="s">
        <v>59</v>
      </c>
      <c r="F101" s="295" t="s">
        <v>60</v>
      </c>
      <c r="G101" s="295" t="s">
        <v>61</v>
      </c>
      <c r="H101" s="295" t="s">
        <v>62</v>
      </c>
      <c r="I101" s="295" t="s">
        <v>63</v>
      </c>
    </row>
    <row r="102" spans="1:9" customFormat="1" ht="20.149999999999999" customHeight="1">
      <c r="A102" s="296">
        <v>2</v>
      </c>
      <c r="B102" s="297" t="s">
        <v>989</v>
      </c>
      <c r="C102" s="299" t="s">
        <v>1015</v>
      </c>
      <c r="D102" s="299" t="s">
        <v>1016</v>
      </c>
      <c r="E102" s="299" t="s">
        <v>1016</v>
      </c>
      <c r="F102" s="299" t="s">
        <v>141</v>
      </c>
      <c r="G102" s="299"/>
      <c r="H102" s="299" t="s">
        <v>143</v>
      </c>
      <c r="I102" s="299"/>
    </row>
    <row r="103" spans="1:9" customFormat="1" ht="20.149999999999999" customHeight="1">
      <c r="A103" s="296"/>
      <c r="B103" s="297"/>
      <c r="C103" s="299" t="s">
        <v>202</v>
      </c>
      <c r="D103" s="299" t="s">
        <v>203</v>
      </c>
      <c r="E103" s="299" t="s">
        <v>204</v>
      </c>
      <c r="F103" s="299" t="s">
        <v>205</v>
      </c>
      <c r="G103" s="299" t="s">
        <v>142</v>
      </c>
      <c r="H103" s="299" t="s">
        <v>199</v>
      </c>
      <c r="I103" s="299" t="s">
        <v>144</v>
      </c>
    </row>
    <row r="104" spans="1:9" customFormat="1" ht="20.149999999999999" customHeight="1">
      <c r="A104" s="292">
        <v>3</v>
      </c>
      <c r="B104" s="293" t="s">
        <v>993</v>
      </c>
      <c r="C104" s="294" t="s">
        <v>313</v>
      </c>
      <c r="D104" s="295" t="s">
        <v>1017</v>
      </c>
      <c r="E104" s="295" t="s">
        <v>1017</v>
      </c>
      <c r="F104" s="295" t="s">
        <v>1017</v>
      </c>
      <c r="G104" s="305"/>
      <c r="H104" s="295" t="s">
        <v>253</v>
      </c>
      <c r="I104" s="295" t="s">
        <v>254</v>
      </c>
    </row>
    <row r="105" spans="1:9" customFormat="1" ht="20.149999999999999" customHeight="1">
      <c r="A105" s="292">
        <v>4</v>
      </c>
      <c r="B105" s="293" t="s">
        <v>261</v>
      </c>
      <c r="C105" s="293">
        <f>data!X59</f>
        <v>1092</v>
      </c>
      <c r="D105" s="293">
        <f>data!Y59</f>
        <v>2148</v>
      </c>
      <c r="E105" s="293">
        <f>data!Z59</f>
        <v>0</v>
      </c>
      <c r="F105" s="293">
        <f>data!AA59</f>
        <v>0</v>
      </c>
      <c r="G105" s="305"/>
      <c r="H105" s="293">
        <f>data!AC59</f>
        <v>2834</v>
      </c>
      <c r="I105" s="293">
        <f>data!AD59</f>
        <v>0</v>
      </c>
    </row>
    <row r="106" spans="1:9" customFormat="1" ht="20.149999999999999" customHeight="1">
      <c r="A106" s="292">
        <v>5</v>
      </c>
      <c r="B106" s="293" t="s">
        <v>262</v>
      </c>
      <c r="C106" s="293">
        <f>data!X60</f>
        <v>1.77</v>
      </c>
      <c r="D106" s="300">
        <f>data!Y60</f>
        <v>3.48</v>
      </c>
      <c r="E106" s="300">
        <f>data!Z60</f>
        <v>0</v>
      </c>
      <c r="F106" s="300">
        <f>data!AA60</f>
        <v>0</v>
      </c>
      <c r="G106" s="300">
        <f>data!AB60</f>
        <v>2.02</v>
      </c>
      <c r="H106" s="300">
        <f>data!AC60</f>
        <v>2.77</v>
      </c>
      <c r="I106" s="300">
        <f>data!AD60</f>
        <v>0</v>
      </c>
    </row>
    <row r="107" spans="1:9" customFormat="1" ht="20.149999999999999" customHeight="1">
      <c r="A107" s="292">
        <v>6</v>
      </c>
      <c r="B107" s="293" t="s">
        <v>263</v>
      </c>
      <c r="C107" s="293">
        <f>data!X61</f>
        <v>108138</v>
      </c>
      <c r="D107" s="293">
        <f>data!Y61</f>
        <v>212712</v>
      </c>
      <c r="E107" s="293">
        <f>data!Z61</f>
        <v>0</v>
      </c>
      <c r="F107" s="293">
        <f>data!AA61</f>
        <v>0</v>
      </c>
      <c r="G107" s="293">
        <f>data!AB61</f>
        <v>215078</v>
      </c>
      <c r="H107" s="293">
        <f>data!AC61</f>
        <v>215382</v>
      </c>
      <c r="I107" s="293">
        <f>data!AD61</f>
        <v>0</v>
      </c>
    </row>
    <row r="108" spans="1:9" customFormat="1" ht="20.149999999999999" customHeight="1">
      <c r="A108" s="292">
        <v>7</v>
      </c>
      <c r="B108" s="293" t="s">
        <v>11</v>
      </c>
      <c r="C108" s="293">
        <f>data!X62</f>
        <v>23678</v>
      </c>
      <c r="D108" s="293">
        <f>data!Y62</f>
        <v>46575</v>
      </c>
      <c r="E108" s="293">
        <f>data!Z62</f>
        <v>0</v>
      </c>
      <c r="F108" s="293">
        <f>data!AA62</f>
        <v>0</v>
      </c>
      <c r="G108" s="293">
        <f>data!AB62</f>
        <v>47093</v>
      </c>
      <c r="H108" s="293">
        <f>data!AC62</f>
        <v>47160</v>
      </c>
      <c r="I108" s="293">
        <f>data!AD62</f>
        <v>0</v>
      </c>
    </row>
    <row r="109" spans="1:9" customFormat="1" ht="20.149999999999999" customHeight="1">
      <c r="A109" s="292">
        <v>8</v>
      </c>
      <c r="B109" s="293" t="s">
        <v>264</v>
      </c>
      <c r="C109" s="293">
        <f>data!X63</f>
        <v>0</v>
      </c>
      <c r="D109" s="293">
        <f>data!Y63</f>
        <v>129838</v>
      </c>
      <c r="E109" s="293">
        <f>data!Z63</f>
        <v>0</v>
      </c>
      <c r="F109" s="293">
        <f>data!AA63</f>
        <v>0</v>
      </c>
      <c r="G109" s="293">
        <f>data!AB63</f>
        <v>146187</v>
      </c>
      <c r="H109" s="293">
        <f>data!AC63</f>
        <v>0</v>
      </c>
      <c r="I109" s="293">
        <f>data!AD63</f>
        <v>0</v>
      </c>
    </row>
    <row r="110" spans="1:9" customFormat="1" ht="20.149999999999999" customHeight="1">
      <c r="A110" s="292">
        <v>9</v>
      </c>
      <c r="B110" s="293" t="s">
        <v>265</v>
      </c>
      <c r="C110" s="293">
        <f>data!X64</f>
        <v>7267</v>
      </c>
      <c r="D110" s="293">
        <f>data!Y64</f>
        <v>14294</v>
      </c>
      <c r="E110" s="293">
        <f>data!Z64</f>
        <v>0</v>
      </c>
      <c r="F110" s="293">
        <f>data!AA64</f>
        <v>0</v>
      </c>
      <c r="G110" s="293">
        <f>data!AB64</f>
        <v>404105</v>
      </c>
      <c r="H110" s="293">
        <f>data!AC64</f>
        <v>23517</v>
      </c>
      <c r="I110" s="293">
        <f>data!AD64</f>
        <v>0</v>
      </c>
    </row>
    <row r="111" spans="1:9" customFormat="1" ht="20.149999999999999" customHeight="1">
      <c r="A111" s="292">
        <v>10</v>
      </c>
      <c r="B111" s="293" t="s">
        <v>523</v>
      </c>
      <c r="C111" s="293">
        <f>data!X65</f>
        <v>0</v>
      </c>
      <c r="D111" s="293">
        <f>data!Y65</f>
        <v>0</v>
      </c>
      <c r="E111" s="293">
        <f>data!Z65</f>
        <v>0</v>
      </c>
      <c r="F111" s="293">
        <f>data!AA65</f>
        <v>0</v>
      </c>
      <c r="G111" s="293">
        <f>data!AB65</f>
        <v>0</v>
      </c>
      <c r="H111" s="293">
        <f>data!AC65</f>
        <v>0</v>
      </c>
      <c r="I111" s="293">
        <f>data!AD65</f>
        <v>0</v>
      </c>
    </row>
    <row r="112" spans="1:9" customFormat="1" ht="20.149999999999999" customHeight="1">
      <c r="A112" s="292">
        <v>11</v>
      </c>
      <c r="B112" s="293" t="s">
        <v>524</v>
      </c>
      <c r="C112" s="293">
        <f>data!X66</f>
        <v>126720</v>
      </c>
      <c r="D112" s="293">
        <f>data!Y66</f>
        <v>96585</v>
      </c>
      <c r="E112" s="293">
        <f>data!Z66</f>
        <v>0</v>
      </c>
      <c r="F112" s="293">
        <f>data!AA66</f>
        <v>0</v>
      </c>
      <c r="G112" s="293">
        <f>data!AB66</f>
        <v>71281</v>
      </c>
      <c r="H112" s="293">
        <f>data!AC66</f>
        <v>9902</v>
      </c>
      <c r="I112" s="293">
        <f>data!AD66</f>
        <v>0</v>
      </c>
    </row>
    <row r="113" spans="1:9" customFormat="1" ht="20.149999999999999" customHeight="1">
      <c r="A113" s="292">
        <v>12</v>
      </c>
      <c r="B113" s="293" t="s">
        <v>16</v>
      </c>
      <c r="C113" s="293">
        <f>data!X67</f>
        <v>7577</v>
      </c>
      <c r="D113" s="293">
        <f>data!Y67</f>
        <v>14894</v>
      </c>
      <c r="E113" s="293">
        <f>data!Z67</f>
        <v>0</v>
      </c>
      <c r="F113" s="293">
        <f>data!AA67</f>
        <v>0</v>
      </c>
      <c r="G113" s="293">
        <f>data!AB67</f>
        <v>6260</v>
      </c>
      <c r="H113" s="293">
        <f>data!AC67</f>
        <v>6976</v>
      </c>
      <c r="I113" s="293">
        <f>data!AD67</f>
        <v>0</v>
      </c>
    </row>
    <row r="114" spans="1:9" customFormat="1" ht="20.149999999999999" customHeight="1">
      <c r="A114" s="292">
        <v>13</v>
      </c>
      <c r="B114" s="293" t="s">
        <v>994</v>
      </c>
      <c r="C114" s="293">
        <f>data!X68</f>
        <v>0</v>
      </c>
      <c r="D114" s="293">
        <f>data!Y68</f>
        <v>0</v>
      </c>
      <c r="E114" s="293">
        <f>data!Z68</f>
        <v>0</v>
      </c>
      <c r="F114" s="293">
        <f>data!AA68</f>
        <v>0</v>
      </c>
      <c r="G114" s="293">
        <f>data!AB68</f>
        <v>73070</v>
      </c>
      <c r="H114" s="293">
        <f>data!AC68</f>
        <v>0</v>
      </c>
      <c r="I114" s="293">
        <f>data!AD68</f>
        <v>0</v>
      </c>
    </row>
    <row r="115" spans="1:9" customFormat="1" ht="20.149999999999999" customHeight="1">
      <c r="A115" s="292">
        <v>14</v>
      </c>
      <c r="B115" s="293" t="s">
        <v>995</v>
      </c>
      <c r="C115" s="293">
        <f>data!X69</f>
        <v>46.42</v>
      </c>
      <c r="D115" s="293">
        <f>data!Y69</f>
        <v>91.3</v>
      </c>
      <c r="E115" s="293">
        <f>data!Z69</f>
        <v>0</v>
      </c>
      <c r="F115" s="293">
        <f>data!AA69</f>
        <v>0</v>
      </c>
      <c r="G115" s="293">
        <f>data!AB69</f>
        <v>9052</v>
      </c>
      <c r="H115" s="293">
        <f>data!AC69</f>
        <v>3841</v>
      </c>
      <c r="I115" s="293">
        <f>data!AD69</f>
        <v>0</v>
      </c>
    </row>
    <row r="116" spans="1:9" customFormat="1" ht="20.149999999999999" customHeight="1">
      <c r="A116" s="292">
        <v>15</v>
      </c>
      <c r="B116" s="293" t="s">
        <v>284</v>
      </c>
      <c r="C116" s="293">
        <f>-data!X84</f>
        <v>0</v>
      </c>
      <c r="D116" s="293">
        <f>-data!Y84</f>
        <v>0</v>
      </c>
      <c r="E116" s="293">
        <f>-data!Z84</f>
        <v>0</v>
      </c>
      <c r="F116" s="293">
        <f>-data!AA84</f>
        <v>0</v>
      </c>
      <c r="G116" s="293">
        <f>-data!AB84</f>
        <v>-66943</v>
      </c>
      <c r="H116" s="293">
        <f>-data!AC84</f>
        <v>0</v>
      </c>
      <c r="I116" s="293">
        <f>-data!AD84</f>
        <v>0</v>
      </c>
    </row>
    <row r="117" spans="1:9" customFormat="1" ht="20.149999999999999" customHeight="1">
      <c r="A117" s="292">
        <v>16</v>
      </c>
      <c r="B117" s="301" t="s">
        <v>996</v>
      </c>
      <c r="C117" s="293">
        <f>data!X85</f>
        <v>273426.42</v>
      </c>
      <c r="D117" s="293">
        <f>data!Y85</f>
        <v>514989.3</v>
      </c>
      <c r="E117" s="293">
        <f>data!Z85</f>
        <v>0</v>
      </c>
      <c r="F117" s="293">
        <f>data!AA85</f>
        <v>0</v>
      </c>
      <c r="G117" s="293">
        <f>data!AB85</f>
        <v>905183</v>
      </c>
      <c r="H117" s="293">
        <f>data!AC85</f>
        <v>306778</v>
      </c>
      <c r="I117" s="293">
        <f>data!AD85</f>
        <v>0</v>
      </c>
    </row>
    <row r="118" spans="1:9" customFormat="1" ht="20.149999999999999" customHeight="1">
      <c r="A118" s="292">
        <v>17</v>
      </c>
      <c r="B118" s="293" t="s">
        <v>286</v>
      </c>
      <c r="C118" s="303"/>
      <c r="D118" s="303"/>
      <c r="E118" s="303"/>
      <c r="F118" s="303"/>
      <c r="G118" s="303"/>
      <c r="H118" s="303"/>
      <c r="I118" s="303"/>
    </row>
    <row r="119" spans="1:9" customFormat="1" ht="20.149999999999999" customHeight="1">
      <c r="A119" s="292">
        <v>18</v>
      </c>
      <c r="B119" s="293" t="s">
        <v>997</v>
      </c>
      <c r="C119" s="301">
        <f>+data!M689</f>
        <v>353469</v>
      </c>
      <c r="D119" s="301">
        <f>+data!M690</f>
        <v>692741</v>
      </c>
      <c r="E119" s="301">
        <f>+data!M691</f>
        <v>0</v>
      </c>
      <c r="F119" s="301">
        <f>+data!M692</f>
        <v>0</v>
      </c>
      <c r="G119" s="301">
        <f>+data!M693</f>
        <v>569593</v>
      </c>
      <c r="H119" s="301">
        <f>+data!M694</f>
        <v>192934</v>
      </c>
      <c r="I119" s="301">
        <f>+data!M695</f>
        <v>0</v>
      </c>
    </row>
    <row r="120" spans="1:9" customFormat="1" ht="20.149999999999999" customHeight="1">
      <c r="A120" s="292">
        <v>19</v>
      </c>
      <c r="B120" s="301" t="s">
        <v>998</v>
      </c>
      <c r="C120" s="293">
        <f>data!X87</f>
        <v>147296</v>
      </c>
      <c r="D120" s="293">
        <f>data!Y87</f>
        <v>289735</v>
      </c>
      <c r="E120" s="293">
        <f>data!Z87</f>
        <v>0</v>
      </c>
      <c r="F120" s="293">
        <f>data!AA87</f>
        <v>0</v>
      </c>
      <c r="G120" s="293">
        <f>data!AB87</f>
        <v>1116063</v>
      </c>
      <c r="H120" s="293">
        <f>data!AC87</f>
        <v>569980</v>
      </c>
      <c r="I120" s="293">
        <f>data!AD87</f>
        <v>0</v>
      </c>
    </row>
    <row r="121" spans="1:9" customFormat="1" ht="20.149999999999999" customHeight="1">
      <c r="A121" s="292">
        <v>20</v>
      </c>
      <c r="B121" s="301" t="s">
        <v>999</v>
      </c>
      <c r="C121" s="293">
        <f>data!X88</f>
        <v>1869338</v>
      </c>
      <c r="D121" s="293">
        <f>data!Y88</f>
        <v>3677048</v>
      </c>
      <c r="E121" s="293">
        <f>data!Z88</f>
        <v>0</v>
      </c>
      <c r="F121" s="293">
        <f>data!AA88</f>
        <v>0</v>
      </c>
      <c r="G121" s="293">
        <f>data!AB88</f>
        <v>1956290</v>
      </c>
      <c r="H121" s="293">
        <f>data!AC88</f>
        <v>261048</v>
      </c>
      <c r="I121" s="293">
        <f>data!AD88</f>
        <v>0</v>
      </c>
    </row>
    <row r="122" spans="1:9" customFormat="1" ht="20.149999999999999" customHeight="1">
      <c r="A122" s="292">
        <v>21</v>
      </c>
      <c r="B122" s="301" t="s">
        <v>1000</v>
      </c>
      <c r="C122" s="293">
        <f>data!X89</f>
        <v>2016634</v>
      </c>
      <c r="D122" s="293">
        <f>data!Y89</f>
        <v>3966783</v>
      </c>
      <c r="E122" s="293">
        <f>data!Z89</f>
        <v>0</v>
      </c>
      <c r="F122" s="293">
        <f>data!AA89</f>
        <v>0</v>
      </c>
      <c r="G122" s="293">
        <f>data!AB89</f>
        <v>3072353</v>
      </c>
      <c r="H122" s="293">
        <f>data!AC89</f>
        <v>831028</v>
      </c>
      <c r="I122" s="293">
        <f>data!AD89</f>
        <v>0</v>
      </c>
    </row>
    <row r="123" spans="1:9" customFormat="1" ht="20.149999999999999" customHeight="1">
      <c r="A123" s="292" t="s">
        <v>1001</v>
      </c>
      <c r="B123" s="293"/>
      <c r="C123" s="303"/>
      <c r="D123" s="303"/>
      <c r="E123" s="303"/>
      <c r="F123" s="303"/>
      <c r="G123" s="303"/>
      <c r="H123" s="303"/>
      <c r="I123" s="303"/>
    </row>
    <row r="124" spans="1:9" customFormat="1" ht="20.149999999999999" customHeight="1">
      <c r="A124" s="292">
        <v>22</v>
      </c>
      <c r="B124" s="293" t="s">
        <v>1002</v>
      </c>
      <c r="C124" s="293">
        <f>data!X90</f>
        <v>466</v>
      </c>
      <c r="D124" s="293">
        <f>data!Y90</f>
        <v>916</v>
      </c>
      <c r="E124" s="293">
        <f>data!Z90</f>
        <v>0</v>
      </c>
      <c r="F124" s="293">
        <f>data!AA90</f>
        <v>0</v>
      </c>
      <c r="G124" s="293">
        <f>data!AB90</f>
        <v>385</v>
      </c>
      <c r="H124" s="293">
        <f>data!AC90</f>
        <v>429</v>
      </c>
      <c r="I124" s="293">
        <f>data!AD90</f>
        <v>0</v>
      </c>
    </row>
    <row r="125" spans="1:9" customFormat="1" ht="20.149999999999999" customHeight="1">
      <c r="A125" s="292">
        <v>23</v>
      </c>
      <c r="B125" s="293" t="s">
        <v>1003</v>
      </c>
      <c r="C125" s="293">
        <f>data!X91</f>
        <v>0</v>
      </c>
      <c r="D125" s="293">
        <f>data!Y91</f>
        <v>0</v>
      </c>
      <c r="E125" s="293">
        <f>data!Z91</f>
        <v>0</v>
      </c>
      <c r="F125" s="293">
        <f>data!AA91</f>
        <v>0</v>
      </c>
      <c r="G125" s="293">
        <f>data!AB91</f>
        <v>0</v>
      </c>
      <c r="H125" s="293">
        <f>data!AC91</f>
        <v>0</v>
      </c>
      <c r="I125" s="293">
        <f>data!AD91</f>
        <v>0</v>
      </c>
    </row>
    <row r="126" spans="1:9" customFormat="1" ht="20.149999999999999" customHeight="1">
      <c r="A126" s="292">
        <v>24</v>
      </c>
      <c r="B126" s="293" t="s">
        <v>1004</v>
      </c>
      <c r="C126" s="293">
        <f>data!X92</f>
        <v>171</v>
      </c>
      <c r="D126" s="293">
        <f>data!Y92</f>
        <v>336</v>
      </c>
      <c r="E126" s="293">
        <f>data!Z92</f>
        <v>0</v>
      </c>
      <c r="F126" s="293">
        <f>data!AA92</f>
        <v>0</v>
      </c>
      <c r="G126" s="293">
        <f>data!AB92</f>
        <v>141</v>
      </c>
      <c r="H126" s="293">
        <f>data!AC92</f>
        <v>157</v>
      </c>
      <c r="I126" s="293">
        <f>data!AD92</f>
        <v>0</v>
      </c>
    </row>
    <row r="127" spans="1:9" customFormat="1" ht="20.149999999999999" customHeight="1">
      <c r="A127" s="292">
        <v>25</v>
      </c>
      <c r="B127" s="293" t="s">
        <v>1005</v>
      </c>
      <c r="C127" s="293">
        <f>data!X93</f>
        <v>1474</v>
      </c>
      <c r="D127" s="293">
        <f>data!Y93</f>
        <v>2898</v>
      </c>
      <c r="E127" s="293">
        <f>data!Z93</f>
        <v>0</v>
      </c>
      <c r="F127" s="293">
        <f>data!AA93</f>
        <v>0</v>
      </c>
      <c r="G127" s="293">
        <f>data!AB93</f>
        <v>0</v>
      </c>
      <c r="H127" s="293">
        <f>data!AC93</f>
        <v>2</v>
      </c>
      <c r="I127" s="293">
        <f>data!AD93</f>
        <v>0</v>
      </c>
    </row>
    <row r="128" spans="1:9" customFormat="1" ht="20.149999999999999" customHeight="1">
      <c r="A128" s="292">
        <v>26</v>
      </c>
      <c r="B128" s="293" t="s">
        <v>294</v>
      </c>
      <c r="C128" s="293">
        <f>data!X94</f>
        <v>0</v>
      </c>
      <c r="D128" s="293">
        <f>data!Y94</f>
        <v>0</v>
      </c>
      <c r="E128" s="300">
        <f>data!Z94</f>
        <v>0</v>
      </c>
      <c r="F128" s="300">
        <f>data!AA94</f>
        <v>0</v>
      </c>
      <c r="G128" s="300">
        <f>data!AB94</f>
        <v>0</v>
      </c>
      <c r="H128" s="300">
        <f>data!AC94</f>
        <v>0</v>
      </c>
      <c r="I128" s="300">
        <f>data!AD94</f>
        <v>0</v>
      </c>
    </row>
    <row r="129" spans="1:14" customFormat="1" ht="20.149999999999999" customHeight="1">
      <c r="A129" s="286" t="s">
        <v>987</v>
      </c>
      <c r="B129" s="287"/>
      <c r="C129" s="287"/>
      <c r="D129" s="287"/>
      <c r="E129" s="287"/>
      <c r="F129" s="287"/>
      <c r="G129" s="287"/>
      <c r="H129" s="287"/>
      <c r="I129" s="286"/>
    </row>
    <row r="130" spans="1:14" customFormat="1" ht="20.149999999999999" customHeight="1">
      <c r="D130" s="288"/>
      <c r="I130" s="289" t="s">
        <v>1018</v>
      </c>
    </row>
    <row r="131" spans="1:14" customFormat="1" ht="20.149999999999999" customHeight="1">
      <c r="A131" s="288"/>
    </row>
    <row r="132" spans="1:14" customFormat="1" ht="20.149999999999999" customHeight="1">
      <c r="A132" s="290" t="str">
        <f>"Hospital: "&amp;data!C98</f>
        <v>Hospital: Columbia County Public Hospital District No. 1</v>
      </c>
      <c r="G132" s="291"/>
      <c r="H132" s="290" t="str">
        <f>"FYE: "&amp;data!C96</f>
        <v>FYE: 12/31/2023</v>
      </c>
    </row>
    <row r="133" spans="1:14" customFormat="1" ht="20.149999999999999" customHeight="1">
      <c r="A133" s="292">
        <v>1</v>
      </c>
      <c r="B133" s="293" t="s">
        <v>236</v>
      </c>
      <c r="C133" s="295" t="s">
        <v>64</v>
      </c>
      <c r="D133" s="295" t="s">
        <v>65</v>
      </c>
      <c r="E133" s="295" t="s">
        <v>66</v>
      </c>
      <c r="F133" s="295" t="s">
        <v>67</v>
      </c>
      <c r="G133" s="295" t="s">
        <v>68</v>
      </c>
      <c r="H133" s="295" t="s">
        <v>69</v>
      </c>
      <c r="I133" s="295" t="s">
        <v>70</v>
      </c>
    </row>
    <row r="134" spans="1:14" customFormat="1" ht="20.149999999999999" customHeight="1">
      <c r="A134" s="296">
        <v>2</v>
      </c>
      <c r="B134" s="297" t="s">
        <v>989</v>
      </c>
      <c r="C134" s="299" t="s">
        <v>122</v>
      </c>
      <c r="D134" s="299" t="s">
        <v>123</v>
      </c>
      <c r="E134" s="299" t="s">
        <v>145</v>
      </c>
      <c r="F134" s="299"/>
      <c r="G134" s="299" t="s">
        <v>1019</v>
      </c>
      <c r="H134" s="299"/>
      <c r="I134" s="299" t="s">
        <v>149</v>
      </c>
    </row>
    <row r="135" spans="1:14" customFormat="1" ht="20.149999999999999" customHeight="1">
      <c r="A135" s="296"/>
      <c r="B135" s="297"/>
      <c r="C135" s="299" t="s">
        <v>199</v>
      </c>
      <c r="D135" s="299" t="s">
        <v>206</v>
      </c>
      <c r="E135" s="299" t="s">
        <v>198</v>
      </c>
      <c r="F135" s="299" t="s">
        <v>146</v>
      </c>
      <c r="G135" s="299" t="s">
        <v>207</v>
      </c>
      <c r="H135" s="299" t="s">
        <v>148</v>
      </c>
      <c r="I135" s="299" t="s">
        <v>199</v>
      </c>
    </row>
    <row r="136" spans="1:14" customFormat="1" ht="20.149999999999999" customHeight="1">
      <c r="A136" s="292">
        <v>3</v>
      </c>
      <c r="B136" s="293" t="s">
        <v>993</v>
      </c>
      <c r="C136" s="295" t="s">
        <v>253</v>
      </c>
      <c r="D136" s="295" t="s">
        <v>255</v>
      </c>
      <c r="E136" s="295" t="s">
        <v>255</v>
      </c>
      <c r="F136" s="295" t="s">
        <v>256</v>
      </c>
      <c r="G136" s="294" t="s">
        <v>1020</v>
      </c>
      <c r="H136" s="295" t="s">
        <v>255</v>
      </c>
      <c r="I136" s="295" t="s">
        <v>253</v>
      </c>
    </row>
    <row r="137" spans="1:14" customFormat="1" ht="20.149999999999999" customHeight="1">
      <c r="A137" s="292">
        <v>4</v>
      </c>
      <c r="B137" s="293" t="s">
        <v>261</v>
      </c>
      <c r="C137" s="293">
        <f>data!AE59</f>
        <v>43521</v>
      </c>
      <c r="D137" s="293">
        <f>data!AF59</f>
        <v>0</v>
      </c>
      <c r="E137" s="293">
        <f>data!AG59</f>
        <v>2176</v>
      </c>
      <c r="F137" s="293">
        <f>data!AH59</f>
        <v>0</v>
      </c>
      <c r="G137" s="293">
        <f>data!AI59</f>
        <v>0</v>
      </c>
      <c r="H137" s="293">
        <f>data!AJ59</f>
        <v>15421</v>
      </c>
      <c r="I137" s="293">
        <f>data!AK59</f>
        <v>12308</v>
      </c>
      <c r="K137" s="304"/>
      <c r="L137" s="306"/>
      <c r="M137" s="306"/>
      <c r="N137" s="306"/>
    </row>
    <row r="138" spans="1:14" customFormat="1" ht="20.149999999999999" customHeight="1">
      <c r="A138" s="292">
        <v>5</v>
      </c>
      <c r="B138" s="293" t="s">
        <v>262</v>
      </c>
      <c r="C138" s="300">
        <f>data!AE60</f>
        <v>13.25</v>
      </c>
      <c r="D138" s="300">
        <f>data!AF60</f>
        <v>0</v>
      </c>
      <c r="E138" s="300">
        <f>data!AG60</f>
        <v>1.36</v>
      </c>
      <c r="F138" s="300">
        <f>data!AH60</f>
        <v>0</v>
      </c>
      <c r="G138" s="300">
        <f>data!AI60</f>
        <v>0</v>
      </c>
      <c r="H138" s="300">
        <f>data!AJ60</f>
        <v>33.54</v>
      </c>
      <c r="I138" s="300">
        <f>data!AK60</f>
        <v>2.98</v>
      </c>
    </row>
    <row r="139" spans="1:14" customFormat="1" ht="20.149999999999999" customHeight="1">
      <c r="A139" s="292">
        <v>6</v>
      </c>
      <c r="B139" s="293" t="s">
        <v>263</v>
      </c>
      <c r="C139" s="293">
        <f>data!AE61</f>
        <v>921260</v>
      </c>
      <c r="D139" s="293">
        <f>data!AF61</f>
        <v>0</v>
      </c>
      <c r="E139" s="293">
        <f>data!AG61</f>
        <v>374288</v>
      </c>
      <c r="F139" s="293">
        <f>data!AH61</f>
        <v>0</v>
      </c>
      <c r="G139" s="293">
        <f>data!AI61</f>
        <v>0</v>
      </c>
      <c r="H139" s="293">
        <f>data!AJ61</f>
        <v>3142172</v>
      </c>
      <c r="I139" s="293">
        <f>data!AK61</f>
        <v>319277</v>
      </c>
    </row>
    <row r="140" spans="1:14" customFormat="1" ht="20.149999999999999" customHeight="1">
      <c r="A140" s="292">
        <v>7</v>
      </c>
      <c r="B140" s="293" t="s">
        <v>11</v>
      </c>
      <c r="C140" s="293">
        <f>data!AE62</f>
        <v>201719</v>
      </c>
      <c r="D140" s="293">
        <f>data!AF62</f>
        <v>0</v>
      </c>
      <c r="E140" s="293">
        <f>data!AG62</f>
        <v>81954</v>
      </c>
      <c r="F140" s="293">
        <f>data!AH62</f>
        <v>0</v>
      </c>
      <c r="G140" s="293">
        <f>data!AI62</f>
        <v>0</v>
      </c>
      <c r="H140" s="293">
        <f>data!AJ62</f>
        <v>688010</v>
      </c>
      <c r="I140" s="293">
        <f>data!AK62</f>
        <v>69909</v>
      </c>
    </row>
    <row r="141" spans="1:14" customFormat="1" ht="20.149999999999999" customHeight="1">
      <c r="A141" s="292">
        <v>8</v>
      </c>
      <c r="B141" s="293" t="s">
        <v>264</v>
      </c>
      <c r="C141" s="293">
        <f>data!AE63</f>
        <v>-1733</v>
      </c>
      <c r="D141" s="293">
        <f>data!AF63</f>
        <v>0</v>
      </c>
      <c r="E141" s="293">
        <f>data!AG63</f>
        <v>1196297</v>
      </c>
      <c r="F141" s="293">
        <f>data!AH63</f>
        <v>0</v>
      </c>
      <c r="G141" s="293">
        <f>data!AI63</f>
        <v>0</v>
      </c>
      <c r="H141" s="293">
        <f>data!AJ63</f>
        <v>446996</v>
      </c>
      <c r="I141" s="293">
        <f>data!AK63</f>
        <v>0</v>
      </c>
    </row>
    <row r="142" spans="1:14" customFormat="1" ht="20.149999999999999" customHeight="1">
      <c r="A142" s="292">
        <v>9</v>
      </c>
      <c r="B142" s="293" t="s">
        <v>265</v>
      </c>
      <c r="C142" s="293">
        <f>data!AE64</f>
        <v>36610</v>
      </c>
      <c r="D142" s="293">
        <f>data!AF64</f>
        <v>0</v>
      </c>
      <c r="E142" s="293">
        <f>data!AG64</f>
        <v>64731</v>
      </c>
      <c r="F142" s="293">
        <f>data!AH64</f>
        <v>0</v>
      </c>
      <c r="G142" s="293">
        <f>data!AI64</f>
        <v>0</v>
      </c>
      <c r="H142" s="293">
        <f>data!AJ64</f>
        <v>140504</v>
      </c>
      <c r="I142" s="293">
        <f>data!AK64</f>
        <v>6298</v>
      </c>
    </row>
    <row r="143" spans="1:14" customFormat="1" ht="20.149999999999999" customHeight="1">
      <c r="A143" s="292">
        <v>10</v>
      </c>
      <c r="B143" s="293" t="s">
        <v>523</v>
      </c>
      <c r="C143" s="293">
        <f>data!AE65</f>
        <v>0</v>
      </c>
      <c r="D143" s="293">
        <f>data!AF65</f>
        <v>0</v>
      </c>
      <c r="E143" s="293">
        <f>data!AG65</f>
        <v>0</v>
      </c>
      <c r="F143" s="293">
        <f>data!AH65</f>
        <v>0</v>
      </c>
      <c r="G143" s="293">
        <f>data!AI65</f>
        <v>0</v>
      </c>
      <c r="H143" s="293">
        <f>data!AJ65</f>
        <v>6945</v>
      </c>
      <c r="I143" s="293">
        <f>data!AK65</f>
        <v>0</v>
      </c>
    </row>
    <row r="144" spans="1:14" customFormat="1" ht="20.149999999999999" customHeight="1">
      <c r="A144" s="292">
        <v>11</v>
      </c>
      <c r="B144" s="293" t="s">
        <v>524</v>
      </c>
      <c r="C144" s="293">
        <f>data!AE66</f>
        <v>799508</v>
      </c>
      <c r="D144" s="293">
        <f>data!AF66</f>
        <v>0</v>
      </c>
      <c r="E144" s="293">
        <f>data!AG66</f>
        <v>10912</v>
      </c>
      <c r="F144" s="293">
        <f>data!AH66</f>
        <v>0</v>
      </c>
      <c r="G144" s="293">
        <f>data!AI66</f>
        <v>0</v>
      </c>
      <c r="H144" s="293">
        <f>data!AJ66</f>
        <v>176167</v>
      </c>
      <c r="I144" s="293">
        <f>data!AK66</f>
        <v>113291</v>
      </c>
    </row>
    <row r="145" spans="1:9" customFormat="1" ht="20.149999999999999" customHeight="1">
      <c r="A145" s="292">
        <v>12</v>
      </c>
      <c r="B145" s="293" t="s">
        <v>16</v>
      </c>
      <c r="C145" s="293">
        <f>data!AE67</f>
        <v>77983</v>
      </c>
      <c r="D145" s="293">
        <f>data!AF67</f>
        <v>0</v>
      </c>
      <c r="E145" s="293">
        <f>data!AG67</f>
        <v>25821</v>
      </c>
      <c r="F145" s="293">
        <f>data!AH67</f>
        <v>0</v>
      </c>
      <c r="G145" s="293">
        <f>data!AI67</f>
        <v>0</v>
      </c>
      <c r="H145" s="293">
        <f>data!AJ67</f>
        <v>84357</v>
      </c>
      <c r="I145" s="293">
        <f>data!AK67</f>
        <v>2943</v>
      </c>
    </row>
    <row r="146" spans="1:9" customFormat="1" ht="20.149999999999999" customHeight="1">
      <c r="A146" s="292">
        <v>13</v>
      </c>
      <c r="B146" s="293" t="s">
        <v>994</v>
      </c>
      <c r="C146" s="293">
        <f>data!AE68</f>
        <v>2969</v>
      </c>
      <c r="D146" s="293">
        <f>data!AF68</f>
        <v>0</v>
      </c>
      <c r="E146" s="293">
        <f>data!AG68</f>
        <v>3335</v>
      </c>
      <c r="F146" s="293">
        <f>data!AH68</f>
        <v>0</v>
      </c>
      <c r="G146" s="293">
        <f>data!AI68</f>
        <v>0</v>
      </c>
      <c r="H146" s="293">
        <f>data!AJ68</f>
        <v>11263</v>
      </c>
      <c r="I146" s="293">
        <f>data!AK68</f>
        <v>0</v>
      </c>
    </row>
    <row r="147" spans="1:9" customFormat="1" ht="20.149999999999999" customHeight="1">
      <c r="A147" s="292">
        <v>14</v>
      </c>
      <c r="B147" s="293" t="s">
        <v>995</v>
      </c>
      <c r="C147" s="293">
        <f>data!AE69</f>
        <v>23083</v>
      </c>
      <c r="D147" s="293">
        <f>data!AF69</f>
        <v>0</v>
      </c>
      <c r="E147" s="293">
        <f>data!AG69</f>
        <v>36039</v>
      </c>
      <c r="F147" s="293">
        <f>data!AH69</f>
        <v>0</v>
      </c>
      <c r="G147" s="293">
        <f>data!AI69</f>
        <v>0</v>
      </c>
      <c r="H147" s="293">
        <f>data!AJ69</f>
        <v>51063</v>
      </c>
      <c r="I147" s="293">
        <f>data!AK69</f>
        <v>12749</v>
      </c>
    </row>
    <row r="148" spans="1:9" customFormat="1" ht="20.149999999999999" customHeight="1">
      <c r="A148" s="292">
        <v>15</v>
      </c>
      <c r="B148" s="293" t="s">
        <v>284</v>
      </c>
      <c r="C148" s="293">
        <f>-data!AE84</f>
        <v>-3944</v>
      </c>
      <c r="D148" s="293">
        <f>-data!AF84</f>
        <v>0</v>
      </c>
      <c r="E148" s="293">
        <f>-data!AG84</f>
        <v>0</v>
      </c>
      <c r="F148" s="293">
        <f>-data!AH84</f>
        <v>0</v>
      </c>
      <c r="G148" s="293">
        <f>-data!AI84</f>
        <v>0</v>
      </c>
      <c r="H148" s="293">
        <f>-data!AJ84</f>
        <v>0</v>
      </c>
      <c r="I148" s="293">
        <f>-data!AK84</f>
        <v>0</v>
      </c>
    </row>
    <row r="149" spans="1:9" customFormat="1" ht="20.149999999999999" customHeight="1">
      <c r="A149" s="292">
        <v>16</v>
      </c>
      <c r="B149" s="301" t="s">
        <v>996</v>
      </c>
      <c r="C149" s="293">
        <f>data!AE85</f>
        <v>2057455</v>
      </c>
      <c r="D149" s="293">
        <f>data!AF85</f>
        <v>0</v>
      </c>
      <c r="E149" s="293">
        <f>data!AG85</f>
        <v>1793377</v>
      </c>
      <c r="F149" s="293">
        <f>data!AH85</f>
        <v>0</v>
      </c>
      <c r="G149" s="293">
        <f>data!AI85</f>
        <v>0</v>
      </c>
      <c r="H149" s="293">
        <f>data!AJ85</f>
        <v>4747477</v>
      </c>
      <c r="I149" s="293">
        <f>data!AK85</f>
        <v>524467</v>
      </c>
    </row>
    <row r="150" spans="1:9" customFormat="1" ht="20.149999999999999" customHeight="1">
      <c r="A150" s="292">
        <v>17</v>
      </c>
      <c r="B150" s="293" t="s">
        <v>286</v>
      </c>
      <c r="C150" s="303"/>
      <c r="D150" s="303"/>
      <c r="E150" s="303"/>
      <c r="F150" s="303"/>
      <c r="G150" s="303"/>
      <c r="H150" s="303"/>
      <c r="I150" s="303"/>
    </row>
    <row r="151" spans="1:9" customFormat="1" ht="20.149999999999999" customHeight="1">
      <c r="A151" s="292">
        <v>18</v>
      </c>
      <c r="B151" s="293" t="s">
        <v>997</v>
      </c>
      <c r="C151" s="301">
        <f>+data!M696</f>
        <v>1658831</v>
      </c>
      <c r="D151" s="301">
        <f>+data!M697</f>
        <v>0</v>
      </c>
      <c r="E151" s="301">
        <f>+data!M698</f>
        <v>1171852</v>
      </c>
      <c r="F151" s="301">
        <f>+data!M699</f>
        <v>0</v>
      </c>
      <c r="G151" s="301">
        <f>+data!M700</f>
        <v>0</v>
      </c>
      <c r="H151" s="301">
        <f>+data!M701</f>
        <v>1954558</v>
      </c>
      <c r="I151" s="301">
        <f>+data!M702</f>
        <v>339789</v>
      </c>
    </row>
    <row r="152" spans="1:9" customFormat="1" ht="20.149999999999999" customHeight="1">
      <c r="A152" s="292">
        <v>19</v>
      </c>
      <c r="B152" s="301" t="s">
        <v>998</v>
      </c>
      <c r="C152" s="293">
        <f>data!AE87</f>
        <v>469556</v>
      </c>
      <c r="D152" s="293">
        <f>data!AF87</f>
        <v>0</v>
      </c>
      <c r="E152" s="293">
        <f>data!AG87</f>
        <v>262918</v>
      </c>
      <c r="F152" s="293">
        <f>data!AH87</f>
        <v>0</v>
      </c>
      <c r="G152" s="293">
        <f>data!AI87</f>
        <v>0</v>
      </c>
      <c r="H152" s="293">
        <f>data!AJ87</f>
        <v>258227</v>
      </c>
      <c r="I152" s="293">
        <f>data!AK87</f>
        <v>439460</v>
      </c>
    </row>
    <row r="153" spans="1:9" customFormat="1" ht="20.149999999999999" customHeight="1">
      <c r="A153" s="292">
        <v>20</v>
      </c>
      <c r="B153" s="301" t="s">
        <v>999</v>
      </c>
      <c r="C153" s="293">
        <f>data!AE88</f>
        <v>5944434</v>
      </c>
      <c r="D153" s="293">
        <f>data!AF88</f>
        <v>0</v>
      </c>
      <c r="E153" s="293">
        <f>data!AG88</f>
        <v>5688837</v>
      </c>
      <c r="F153" s="293">
        <f>data!AH88</f>
        <v>0</v>
      </c>
      <c r="G153" s="293">
        <f>data!AI88</f>
        <v>0</v>
      </c>
      <c r="H153" s="293">
        <f>data!AJ88</f>
        <v>5453150</v>
      </c>
      <c r="I153" s="293">
        <f>data!AK88</f>
        <v>1507397</v>
      </c>
    </row>
    <row r="154" spans="1:9" customFormat="1" ht="20.149999999999999" customHeight="1">
      <c r="A154" s="292">
        <v>21</v>
      </c>
      <c r="B154" s="301" t="s">
        <v>1000</v>
      </c>
      <c r="C154" s="293">
        <f>data!AE89</f>
        <v>6413990</v>
      </c>
      <c r="D154" s="293">
        <f>data!AF89</f>
        <v>0</v>
      </c>
      <c r="E154" s="293">
        <f>data!AG89</f>
        <v>5951755</v>
      </c>
      <c r="F154" s="293">
        <f>data!AH89</f>
        <v>0</v>
      </c>
      <c r="G154" s="293">
        <f>data!AI89</f>
        <v>0</v>
      </c>
      <c r="H154" s="293">
        <f>data!AJ89</f>
        <v>5711377</v>
      </c>
      <c r="I154" s="293">
        <f>data!AK89</f>
        <v>1946857</v>
      </c>
    </row>
    <row r="155" spans="1:9" customFormat="1" ht="20.149999999999999" customHeight="1">
      <c r="A155" s="292" t="s">
        <v>1001</v>
      </c>
      <c r="B155" s="293"/>
      <c r="C155" s="303"/>
      <c r="D155" s="303"/>
      <c r="E155" s="303"/>
      <c r="F155" s="303"/>
      <c r="G155" s="303"/>
      <c r="H155" s="303"/>
      <c r="I155" s="303"/>
    </row>
    <row r="156" spans="1:9" customFormat="1" ht="20.149999999999999" customHeight="1">
      <c r="A156" s="292">
        <v>22</v>
      </c>
      <c r="B156" s="293" t="s">
        <v>1002</v>
      </c>
      <c r="C156" s="293">
        <f>data!AE90</f>
        <v>4796</v>
      </c>
      <c r="D156" s="293">
        <f>data!AF90</f>
        <v>0</v>
      </c>
      <c r="E156" s="293">
        <f>data!AG90</f>
        <v>1588</v>
      </c>
      <c r="F156" s="293">
        <f>data!AH90</f>
        <v>0</v>
      </c>
      <c r="G156" s="293">
        <f>data!AI90</f>
        <v>0</v>
      </c>
      <c r="H156" s="293">
        <f>data!AJ90</f>
        <v>5188</v>
      </c>
      <c r="I156" s="293">
        <f>data!AK90</f>
        <v>181</v>
      </c>
    </row>
    <row r="157" spans="1:9" customFormat="1" ht="20.149999999999999" customHeight="1">
      <c r="A157" s="292">
        <v>23</v>
      </c>
      <c r="B157" s="293" t="s">
        <v>1003</v>
      </c>
      <c r="C157" s="293">
        <f>data!AE91</f>
        <v>0</v>
      </c>
      <c r="D157" s="293">
        <f>data!AF91</f>
        <v>0</v>
      </c>
      <c r="E157" s="293">
        <f>data!AG91</f>
        <v>0</v>
      </c>
      <c r="F157" s="293">
        <f>data!AH91</f>
        <v>0</v>
      </c>
      <c r="G157" s="293">
        <f>data!AI91</f>
        <v>0</v>
      </c>
      <c r="H157" s="293">
        <f>data!AJ91</f>
        <v>0</v>
      </c>
      <c r="I157" s="293">
        <f>data!AK91</f>
        <v>0</v>
      </c>
    </row>
    <row r="158" spans="1:9" customFormat="1" ht="20.149999999999999" customHeight="1">
      <c r="A158" s="292">
        <v>24</v>
      </c>
      <c r="B158" s="293" t="s">
        <v>1004</v>
      </c>
      <c r="C158" s="293">
        <f>data!AE92</f>
        <v>1758</v>
      </c>
      <c r="D158" s="293">
        <f>data!AF92</f>
        <v>0</v>
      </c>
      <c r="E158" s="293">
        <f>data!AG92</f>
        <v>582</v>
      </c>
      <c r="F158" s="293">
        <f>data!AH92</f>
        <v>0</v>
      </c>
      <c r="G158" s="293">
        <f>data!AI92</f>
        <v>0</v>
      </c>
      <c r="H158" s="293">
        <f>data!AJ92</f>
        <v>1902</v>
      </c>
      <c r="I158" s="293">
        <f>data!AK92</f>
        <v>66</v>
      </c>
    </row>
    <row r="159" spans="1:9" customFormat="1" ht="20.149999999999999" customHeight="1">
      <c r="A159" s="292">
        <v>25</v>
      </c>
      <c r="B159" s="293" t="s">
        <v>1005</v>
      </c>
      <c r="C159" s="293">
        <f>data!AE93</f>
        <v>22860</v>
      </c>
      <c r="D159" s="293">
        <f>data!AF93</f>
        <v>0</v>
      </c>
      <c r="E159" s="293">
        <f>data!AG93</f>
        <v>2516</v>
      </c>
      <c r="F159" s="293">
        <f>data!AH93</f>
        <v>0</v>
      </c>
      <c r="G159" s="293">
        <f>data!AI93</f>
        <v>0</v>
      </c>
      <c r="H159" s="293">
        <f>data!AJ93</f>
        <v>4413</v>
      </c>
      <c r="I159" s="293">
        <f>data!AK93</f>
        <v>0</v>
      </c>
    </row>
    <row r="160" spans="1:9" customFormat="1" ht="20.149999999999999" customHeight="1">
      <c r="A160" s="292">
        <v>26</v>
      </c>
      <c r="B160" s="293" t="s">
        <v>294</v>
      </c>
      <c r="C160" s="300">
        <f>data!AE94</f>
        <v>0</v>
      </c>
      <c r="D160" s="300">
        <f>data!AF94</f>
        <v>0</v>
      </c>
      <c r="E160" s="300">
        <f>data!AG94</f>
        <v>0.32</v>
      </c>
      <c r="F160" s="300">
        <f>data!AH94</f>
        <v>0</v>
      </c>
      <c r="G160" s="300">
        <f>data!AI94</f>
        <v>0</v>
      </c>
      <c r="H160" s="300">
        <f>data!AJ94</f>
        <v>2.17</v>
      </c>
      <c r="I160" s="300">
        <f>data!AK94</f>
        <v>0</v>
      </c>
    </row>
    <row r="161" spans="1:9" customFormat="1" ht="20.149999999999999" customHeight="1">
      <c r="A161" s="286" t="s">
        <v>987</v>
      </c>
      <c r="B161" s="287">
        <v>907</v>
      </c>
      <c r="C161" s="287"/>
      <c r="D161" s="287"/>
      <c r="E161" s="287"/>
      <c r="F161" s="287"/>
      <c r="G161" s="287"/>
      <c r="H161" s="287"/>
      <c r="I161" s="286"/>
    </row>
    <row r="162" spans="1:9" customFormat="1" ht="20.149999999999999" customHeight="1">
      <c r="D162" s="288"/>
      <c r="I162" s="289" t="s">
        <v>1021</v>
      </c>
    </row>
    <row r="163" spans="1:9" customFormat="1" ht="20.149999999999999" customHeight="1">
      <c r="A163" s="288"/>
    </row>
    <row r="164" spans="1:9" customFormat="1" ht="20.149999999999999" customHeight="1">
      <c r="A164" s="290" t="str">
        <f>"Hospital: "&amp;data!C98</f>
        <v>Hospital: Columbia County Public Hospital District No. 1</v>
      </c>
      <c r="G164" s="291"/>
      <c r="H164" s="290" t="str">
        <f>"FYE: "&amp;data!C96</f>
        <v>FYE: 12/31/2023</v>
      </c>
    </row>
    <row r="165" spans="1:9" customFormat="1" ht="20.149999999999999" customHeight="1">
      <c r="A165" s="292">
        <v>1</v>
      </c>
      <c r="B165" s="293" t="s">
        <v>236</v>
      </c>
      <c r="C165" s="295" t="s">
        <v>71</v>
      </c>
      <c r="D165" s="295" t="s">
        <v>72</v>
      </c>
      <c r="E165" s="295" t="s">
        <v>73</v>
      </c>
      <c r="F165" s="295" t="s">
        <v>74</v>
      </c>
      <c r="G165" s="295" t="s">
        <v>75</v>
      </c>
      <c r="H165" s="295" t="s">
        <v>76</v>
      </c>
      <c r="I165" s="295" t="s">
        <v>77</v>
      </c>
    </row>
    <row r="166" spans="1:9" customFormat="1" ht="20.149999999999999" customHeight="1">
      <c r="A166" s="296">
        <v>2</v>
      </c>
      <c r="B166" s="297" t="s">
        <v>989</v>
      </c>
      <c r="C166" s="299" t="s">
        <v>150</v>
      </c>
      <c r="D166" s="299" t="s">
        <v>151</v>
      </c>
      <c r="E166" s="299" t="s">
        <v>137</v>
      </c>
      <c r="F166" s="299" t="s">
        <v>152</v>
      </c>
      <c r="G166" s="299" t="s">
        <v>1022</v>
      </c>
      <c r="H166" s="299" t="s">
        <v>154</v>
      </c>
      <c r="I166" s="299" t="s">
        <v>155</v>
      </c>
    </row>
    <row r="167" spans="1:9" customFormat="1" ht="20.149999999999999" customHeight="1">
      <c r="A167" s="296"/>
      <c r="B167" s="297"/>
      <c r="C167" s="299" t="s">
        <v>199</v>
      </c>
      <c r="D167" s="299" t="s">
        <v>199</v>
      </c>
      <c r="E167" s="299" t="s">
        <v>1023</v>
      </c>
      <c r="F167" s="299" t="s">
        <v>209</v>
      </c>
      <c r="G167" s="299" t="s">
        <v>148</v>
      </c>
      <c r="H167" s="298" t="s">
        <v>1024</v>
      </c>
      <c r="I167" s="299" t="s">
        <v>196</v>
      </c>
    </row>
    <row r="168" spans="1:9" customFormat="1" ht="20.149999999999999" customHeight="1">
      <c r="A168" s="292">
        <v>3</v>
      </c>
      <c r="B168" s="293" t="s">
        <v>993</v>
      </c>
      <c r="C168" s="295" t="s">
        <v>253</v>
      </c>
      <c r="D168" s="295" t="s">
        <v>253</v>
      </c>
      <c r="E168" s="295" t="s">
        <v>244</v>
      </c>
      <c r="F168" s="295" t="s">
        <v>254</v>
      </c>
      <c r="G168" s="295" t="s">
        <v>255</v>
      </c>
      <c r="H168" s="295" t="s">
        <v>256</v>
      </c>
      <c r="I168" s="295" t="s">
        <v>255</v>
      </c>
    </row>
    <row r="169" spans="1:9" customFormat="1" ht="20.149999999999999" customHeight="1">
      <c r="A169" s="292">
        <v>4</v>
      </c>
      <c r="B169" s="293" t="s">
        <v>261</v>
      </c>
      <c r="C169" s="293">
        <f>data!AL59</f>
        <v>668</v>
      </c>
      <c r="D169" s="293">
        <f>data!AM59</f>
        <v>0</v>
      </c>
      <c r="E169" s="293">
        <f>data!AN59</f>
        <v>0</v>
      </c>
      <c r="F169" s="293">
        <f>data!AO59</f>
        <v>1080</v>
      </c>
      <c r="G169" s="293">
        <f>data!AP59</f>
        <v>0</v>
      </c>
      <c r="H169" s="293">
        <f>data!AQ59</f>
        <v>0</v>
      </c>
      <c r="I169" s="293">
        <f>data!AR59</f>
        <v>0</v>
      </c>
    </row>
    <row r="170" spans="1:9" customFormat="1" ht="20.149999999999999" customHeight="1">
      <c r="A170" s="292">
        <v>5</v>
      </c>
      <c r="B170" s="293" t="s">
        <v>262</v>
      </c>
      <c r="C170" s="300">
        <f>data!AL60</f>
        <v>0</v>
      </c>
      <c r="D170" s="300">
        <f>data!AM60</f>
        <v>0</v>
      </c>
      <c r="E170" s="300">
        <f>data!AN60</f>
        <v>0</v>
      </c>
      <c r="F170" s="300">
        <f>data!AO60</f>
        <v>0.6</v>
      </c>
      <c r="G170" s="300">
        <f>data!AP60</f>
        <v>0</v>
      </c>
      <c r="H170" s="300">
        <f>data!AQ60</f>
        <v>0</v>
      </c>
      <c r="I170" s="300">
        <f>data!AR60</f>
        <v>0</v>
      </c>
    </row>
    <row r="171" spans="1:9" customFormat="1" ht="20.149999999999999" customHeight="1">
      <c r="A171" s="292">
        <v>6</v>
      </c>
      <c r="B171" s="293" t="s">
        <v>263</v>
      </c>
      <c r="C171" s="293">
        <f>data!AL61</f>
        <v>225</v>
      </c>
      <c r="D171" s="293">
        <f>data!AM61</f>
        <v>0</v>
      </c>
      <c r="E171" s="293">
        <f>data!AN61</f>
        <v>0</v>
      </c>
      <c r="F171" s="293">
        <f>data!AO61</f>
        <v>44384</v>
      </c>
      <c r="G171" s="293">
        <f>data!AP61</f>
        <v>0</v>
      </c>
      <c r="H171" s="293">
        <f>data!AQ61</f>
        <v>0</v>
      </c>
      <c r="I171" s="293">
        <f>data!AR61</f>
        <v>0</v>
      </c>
    </row>
    <row r="172" spans="1:9" customFormat="1" ht="20.149999999999999" customHeight="1">
      <c r="A172" s="292">
        <v>7</v>
      </c>
      <c r="B172" s="293" t="s">
        <v>11</v>
      </c>
      <c r="C172" s="293">
        <f>data!AL62</f>
        <v>49</v>
      </c>
      <c r="D172" s="293">
        <f>data!AM62</f>
        <v>0</v>
      </c>
      <c r="E172" s="293">
        <f>data!AN62</f>
        <v>0</v>
      </c>
      <c r="F172" s="293">
        <f>data!AO62</f>
        <v>9718</v>
      </c>
      <c r="G172" s="293">
        <f>data!AP62</f>
        <v>0</v>
      </c>
      <c r="H172" s="293">
        <f>data!AQ62</f>
        <v>0</v>
      </c>
      <c r="I172" s="293">
        <f>data!AR62</f>
        <v>0</v>
      </c>
    </row>
    <row r="173" spans="1:9" customFormat="1" ht="20.149999999999999" customHeight="1">
      <c r="A173" s="292">
        <v>8</v>
      </c>
      <c r="B173" s="293" t="s">
        <v>264</v>
      </c>
      <c r="C173" s="293">
        <f>data!AL63</f>
        <v>0</v>
      </c>
      <c r="D173" s="293">
        <f>data!AM63</f>
        <v>0</v>
      </c>
      <c r="E173" s="293">
        <f>data!AN63</f>
        <v>0</v>
      </c>
      <c r="F173" s="293">
        <f>data!AO63</f>
        <v>9135</v>
      </c>
      <c r="G173" s="293">
        <f>data!AP63</f>
        <v>0</v>
      </c>
      <c r="H173" s="293">
        <f>data!AQ63</f>
        <v>0</v>
      </c>
      <c r="I173" s="293">
        <f>data!AR63</f>
        <v>0</v>
      </c>
    </row>
    <row r="174" spans="1:9" customFormat="1" ht="20.149999999999999" customHeight="1">
      <c r="A174" s="292">
        <v>9</v>
      </c>
      <c r="B174" s="293" t="s">
        <v>265</v>
      </c>
      <c r="C174" s="293">
        <f>data!AL64</f>
        <v>624</v>
      </c>
      <c r="D174" s="293">
        <f>data!AM64</f>
        <v>0</v>
      </c>
      <c r="E174" s="293">
        <f>data!AN64</f>
        <v>0</v>
      </c>
      <c r="F174" s="293">
        <f>data!AO64</f>
        <v>2623</v>
      </c>
      <c r="G174" s="293">
        <f>data!AP64</f>
        <v>0</v>
      </c>
      <c r="H174" s="293">
        <f>data!AQ64</f>
        <v>0</v>
      </c>
      <c r="I174" s="293">
        <f>data!AR64</f>
        <v>0</v>
      </c>
    </row>
    <row r="175" spans="1:9" customFormat="1" ht="20.149999999999999" customHeight="1">
      <c r="A175" s="292">
        <v>10</v>
      </c>
      <c r="B175" s="293" t="s">
        <v>523</v>
      </c>
      <c r="C175" s="293">
        <f>data!AL65</f>
        <v>0</v>
      </c>
      <c r="D175" s="293">
        <f>data!AM65</f>
        <v>0</v>
      </c>
      <c r="E175" s="293">
        <f>data!AN65</f>
        <v>0</v>
      </c>
      <c r="F175" s="293">
        <f>data!AO65</f>
        <v>63</v>
      </c>
      <c r="G175" s="293">
        <f>data!AP65</f>
        <v>0</v>
      </c>
      <c r="H175" s="293">
        <f>data!AQ65</f>
        <v>0</v>
      </c>
      <c r="I175" s="293">
        <f>data!AR65</f>
        <v>0</v>
      </c>
    </row>
    <row r="176" spans="1:9" customFormat="1" ht="20.149999999999999" customHeight="1">
      <c r="A176" s="292">
        <v>11</v>
      </c>
      <c r="B176" s="293" t="s">
        <v>524</v>
      </c>
      <c r="C176" s="293">
        <f>data!AL66</f>
        <v>117574</v>
      </c>
      <c r="D176" s="293">
        <f>data!AM66</f>
        <v>0</v>
      </c>
      <c r="E176" s="293">
        <f>data!AN66</f>
        <v>0</v>
      </c>
      <c r="F176" s="293">
        <f>data!AO66</f>
        <v>23687</v>
      </c>
      <c r="G176" s="293">
        <f>data!AP66</f>
        <v>0</v>
      </c>
      <c r="H176" s="293">
        <f>data!AQ66</f>
        <v>0</v>
      </c>
      <c r="I176" s="293">
        <f>data!AR66</f>
        <v>0</v>
      </c>
    </row>
    <row r="177" spans="1:9" customFormat="1" ht="20.149999999999999" customHeight="1">
      <c r="A177" s="292">
        <v>12</v>
      </c>
      <c r="B177" s="293" t="s">
        <v>16</v>
      </c>
      <c r="C177" s="293">
        <f>data!AL67</f>
        <v>2065</v>
      </c>
      <c r="D177" s="293">
        <f>data!AM67</f>
        <v>0</v>
      </c>
      <c r="E177" s="293">
        <f>data!AN67</f>
        <v>0</v>
      </c>
      <c r="F177" s="293">
        <f>data!AO67</f>
        <v>1919</v>
      </c>
      <c r="G177" s="293">
        <f>data!AP67</f>
        <v>0</v>
      </c>
      <c r="H177" s="293">
        <f>data!AQ67</f>
        <v>0</v>
      </c>
      <c r="I177" s="293">
        <f>data!AR67</f>
        <v>0</v>
      </c>
    </row>
    <row r="178" spans="1:9" customFormat="1" ht="20.149999999999999" customHeight="1">
      <c r="A178" s="292">
        <v>13</v>
      </c>
      <c r="B178" s="293" t="s">
        <v>994</v>
      </c>
      <c r="C178" s="293">
        <f>data!AL68</f>
        <v>0</v>
      </c>
      <c r="D178" s="293">
        <f>data!AM68</f>
        <v>0</v>
      </c>
      <c r="E178" s="293">
        <f>data!AN68</f>
        <v>0</v>
      </c>
      <c r="F178" s="293">
        <f>data!AO68</f>
        <v>400</v>
      </c>
      <c r="G178" s="293">
        <f>data!AP68</f>
        <v>0</v>
      </c>
      <c r="H178" s="293">
        <f>data!AQ68</f>
        <v>0</v>
      </c>
      <c r="I178" s="293">
        <f>data!AR68</f>
        <v>0</v>
      </c>
    </row>
    <row r="179" spans="1:9" customFormat="1" ht="20.149999999999999" customHeight="1">
      <c r="A179" s="292">
        <v>14</v>
      </c>
      <c r="B179" s="293" t="s">
        <v>995</v>
      </c>
      <c r="C179" s="293">
        <f>data!AL69</f>
        <v>48</v>
      </c>
      <c r="D179" s="293">
        <f>data!AM69</f>
        <v>0</v>
      </c>
      <c r="E179" s="293">
        <f>data!AN69</f>
        <v>0</v>
      </c>
      <c r="F179" s="293">
        <f>data!AO69</f>
        <v>1599</v>
      </c>
      <c r="G179" s="293">
        <f>data!AP69</f>
        <v>0</v>
      </c>
      <c r="H179" s="293">
        <f>data!AQ69</f>
        <v>0</v>
      </c>
      <c r="I179" s="293">
        <f>data!AR69</f>
        <v>0</v>
      </c>
    </row>
    <row r="180" spans="1:9" customFormat="1" ht="20.149999999999999" customHeight="1">
      <c r="A180" s="292">
        <v>15</v>
      </c>
      <c r="B180" s="293" t="s">
        <v>284</v>
      </c>
      <c r="C180" s="293">
        <f>-data!AL84</f>
        <v>0</v>
      </c>
      <c r="D180" s="293">
        <f>-data!AM84</f>
        <v>0</v>
      </c>
      <c r="E180" s="293">
        <f>-data!AN84</f>
        <v>0</v>
      </c>
      <c r="F180" s="293">
        <f>-data!AO84</f>
        <v>0</v>
      </c>
      <c r="G180" s="293">
        <f>-data!AP84</f>
        <v>0</v>
      </c>
      <c r="H180" s="293">
        <f>-data!AQ84</f>
        <v>0</v>
      </c>
      <c r="I180" s="293">
        <f>-data!AR84</f>
        <v>0</v>
      </c>
    </row>
    <row r="181" spans="1:9" customFormat="1" ht="20.149999999999999" customHeight="1">
      <c r="A181" s="292">
        <v>16</v>
      </c>
      <c r="B181" s="301" t="s">
        <v>996</v>
      </c>
      <c r="C181" s="293">
        <f>data!AL85</f>
        <v>120585</v>
      </c>
      <c r="D181" s="293">
        <f>data!AM85</f>
        <v>0</v>
      </c>
      <c r="E181" s="293">
        <f>data!AN85</f>
        <v>0</v>
      </c>
      <c r="F181" s="293">
        <f>data!AO85</f>
        <v>93528</v>
      </c>
      <c r="G181" s="293">
        <f>data!AP85</f>
        <v>0</v>
      </c>
      <c r="H181" s="293">
        <f>data!AQ85</f>
        <v>0</v>
      </c>
      <c r="I181" s="293">
        <f>data!AR85</f>
        <v>0</v>
      </c>
    </row>
    <row r="182" spans="1:9" customFormat="1" ht="20.149999999999999" customHeight="1">
      <c r="A182" s="292">
        <v>17</v>
      </c>
      <c r="B182" s="293" t="s">
        <v>286</v>
      </c>
      <c r="C182" s="303"/>
      <c r="D182" s="303"/>
      <c r="E182" s="303"/>
      <c r="F182" s="303"/>
      <c r="G182" s="303"/>
      <c r="H182" s="303"/>
      <c r="I182" s="303"/>
    </row>
    <row r="183" spans="1:9" customFormat="1" ht="20.149999999999999" customHeight="1">
      <c r="A183" s="292">
        <v>18</v>
      </c>
      <c r="B183" s="293" t="s">
        <v>997</v>
      </c>
      <c r="C183" s="301">
        <f>+data!M703</f>
        <v>68666</v>
      </c>
      <c r="D183" s="301">
        <f>+data!M704</f>
        <v>0</v>
      </c>
      <c r="E183" s="301">
        <f>+data!M705</f>
        <v>0</v>
      </c>
      <c r="F183" s="301">
        <f>+data!M706</f>
        <v>48633</v>
      </c>
      <c r="G183" s="301">
        <f>+data!M707</f>
        <v>0</v>
      </c>
      <c r="H183" s="301">
        <f>+data!M708</f>
        <v>0</v>
      </c>
      <c r="I183" s="301">
        <f>+data!M709</f>
        <v>0</v>
      </c>
    </row>
    <row r="184" spans="1:9" customFormat="1" ht="20.149999999999999" customHeight="1">
      <c r="A184" s="292">
        <v>19</v>
      </c>
      <c r="B184" s="301" t="s">
        <v>998</v>
      </c>
      <c r="C184" s="293">
        <f>data!AL87</f>
        <v>29379</v>
      </c>
      <c r="D184" s="293">
        <f>data!AM87</f>
        <v>0</v>
      </c>
      <c r="E184" s="293">
        <f>data!AN87</f>
        <v>0</v>
      </c>
      <c r="F184" s="293">
        <f>data!AO87</f>
        <v>17215</v>
      </c>
      <c r="G184" s="293">
        <f>data!AP87</f>
        <v>0</v>
      </c>
      <c r="H184" s="293">
        <f>data!AQ87</f>
        <v>0</v>
      </c>
      <c r="I184" s="293">
        <f>data!AR87</f>
        <v>0</v>
      </c>
    </row>
    <row r="185" spans="1:9" customFormat="1" ht="20.149999999999999" customHeight="1">
      <c r="A185" s="292">
        <v>20</v>
      </c>
      <c r="B185" s="301" t="s">
        <v>999</v>
      </c>
      <c r="C185" s="293">
        <f>data!AL88</f>
        <v>292770</v>
      </c>
      <c r="D185" s="293">
        <f>data!AM88</f>
        <v>0</v>
      </c>
      <c r="E185" s="293">
        <f>data!AN88</f>
        <v>0</v>
      </c>
      <c r="F185" s="293">
        <f>data!AO88</f>
        <v>50752</v>
      </c>
      <c r="G185" s="293">
        <f>data!AP88</f>
        <v>0</v>
      </c>
      <c r="H185" s="293">
        <f>data!AQ88</f>
        <v>0</v>
      </c>
      <c r="I185" s="293">
        <f>data!AR88</f>
        <v>0</v>
      </c>
    </row>
    <row r="186" spans="1:9" customFormat="1" ht="20.149999999999999" customHeight="1">
      <c r="A186" s="292">
        <v>21</v>
      </c>
      <c r="B186" s="301" t="s">
        <v>1000</v>
      </c>
      <c r="C186" s="293">
        <f>data!AL89</f>
        <v>322149</v>
      </c>
      <c r="D186" s="293">
        <f>data!AM89</f>
        <v>0</v>
      </c>
      <c r="E186" s="293">
        <f>data!AN89</f>
        <v>0</v>
      </c>
      <c r="F186" s="293">
        <f>data!AO89</f>
        <v>67967</v>
      </c>
      <c r="G186" s="293">
        <f>data!AP89</f>
        <v>0</v>
      </c>
      <c r="H186" s="293">
        <f>data!AQ89</f>
        <v>0</v>
      </c>
      <c r="I186" s="293">
        <f>data!AR89</f>
        <v>0</v>
      </c>
    </row>
    <row r="187" spans="1:9" customFormat="1" ht="20.149999999999999" customHeight="1">
      <c r="A187" s="292" t="s">
        <v>1001</v>
      </c>
      <c r="B187" s="293"/>
      <c r="C187" s="303"/>
      <c r="D187" s="303"/>
      <c r="E187" s="303"/>
      <c r="F187" s="303"/>
      <c r="G187" s="303"/>
      <c r="H187" s="303"/>
      <c r="I187" s="303"/>
    </row>
    <row r="188" spans="1:9" customFormat="1" ht="20.149999999999999" customHeight="1">
      <c r="A188" s="292">
        <v>22</v>
      </c>
      <c r="B188" s="293" t="s">
        <v>1002</v>
      </c>
      <c r="C188" s="293">
        <f>data!AL90</f>
        <v>127</v>
      </c>
      <c r="D188" s="293">
        <f>data!AM90</f>
        <v>0</v>
      </c>
      <c r="E188" s="293">
        <f>data!AN90</f>
        <v>0</v>
      </c>
      <c r="F188" s="293">
        <f>data!AO90</f>
        <v>118</v>
      </c>
      <c r="G188" s="293">
        <f>data!AP90</f>
        <v>0</v>
      </c>
      <c r="H188" s="293">
        <f>data!AQ90</f>
        <v>0</v>
      </c>
      <c r="I188" s="293">
        <f>data!AR90</f>
        <v>0</v>
      </c>
    </row>
    <row r="189" spans="1:9" customFormat="1" ht="20.149999999999999" customHeight="1">
      <c r="A189" s="292">
        <v>23</v>
      </c>
      <c r="B189" s="293" t="s">
        <v>1003</v>
      </c>
      <c r="C189" s="293">
        <f>data!AL91</f>
        <v>0</v>
      </c>
      <c r="D189" s="293">
        <f>data!AM91</f>
        <v>0</v>
      </c>
      <c r="E189" s="293">
        <f>data!AN91</f>
        <v>0</v>
      </c>
      <c r="F189" s="293">
        <f>data!AO91</f>
        <v>128</v>
      </c>
      <c r="G189" s="293">
        <f>data!AP91</f>
        <v>0</v>
      </c>
      <c r="H189" s="293">
        <f>data!AQ91</f>
        <v>0</v>
      </c>
      <c r="I189" s="293">
        <f>data!AR91</f>
        <v>0</v>
      </c>
    </row>
    <row r="190" spans="1:9" customFormat="1" ht="20.149999999999999" customHeight="1">
      <c r="A190" s="292">
        <v>24</v>
      </c>
      <c r="B190" s="293" t="s">
        <v>1004</v>
      </c>
      <c r="C190" s="293">
        <f>data!AL92</f>
        <v>46</v>
      </c>
      <c r="D190" s="293">
        <f>data!AM92</f>
        <v>0</v>
      </c>
      <c r="E190" s="293">
        <f>data!AN92</f>
        <v>0</v>
      </c>
      <c r="F190" s="293">
        <f>data!AO92</f>
        <v>43</v>
      </c>
      <c r="G190" s="293">
        <f>data!AP92</f>
        <v>0</v>
      </c>
      <c r="H190" s="293">
        <f>data!AQ92</f>
        <v>0</v>
      </c>
      <c r="I190" s="293">
        <f>data!AR92</f>
        <v>0</v>
      </c>
    </row>
    <row r="191" spans="1:9" customFormat="1" ht="20.149999999999999" customHeight="1">
      <c r="A191" s="292">
        <v>25</v>
      </c>
      <c r="B191" s="293" t="s">
        <v>1005</v>
      </c>
      <c r="C191" s="293">
        <f>data!AL93</f>
        <v>0</v>
      </c>
      <c r="D191" s="293">
        <f>data!AM93</f>
        <v>0</v>
      </c>
      <c r="E191" s="293">
        <f>data!AN93</f>
        <v>0</v>
      </c>
      <c r="F191" s="293">
        <f>data!AO93</f>
        <v>508</v>
      </c>
      <c r="G191" s="293">
        <f>data!AP93</f>
        <v>0</v>
      </c>
      <c r="H191" s="293">
        <f>data!AQ93</f>
        <v>0</v>
      </c>
      <c r="I191" s="293">
        <f>data!AR93</f>
        <v>0</v>
      </c>
    </row>
    <row r="192" spans="1:9" customFormat="1" ht="20.149999999999999" customHeight="1">
      <c r="A192" s="292">
        <v>26</v>
      </c>
      <c r="B192" s="293" t="s">
        <v>294</v>
      </c>
      <c r="C192" s="293">
        <f>data!AL94</f>
        <v>0</v>
      </c>
      <c r="D192" s="300">
        <f>data!AM94</f>
        <v>0</v>
      </c>
      <c r="E192" s="300">
        <f>data!AN94</f>
        <v>0</v>
      </c>
      <c r="F192" s="300">
        <f>data!AO94</f>
        <v>0.3</v>
      </c>
      <c r="G192" s="300">
        <f>data!AP94</f>
        <v>0</v>
      </c>
      <c r="H192" s="300">
        <f>data!AQ94</f>
        <v>0</v>
      </c>
      <c r="I192" s="300">
        <f>data!AR94</f>
        <v>0</v>
      </c>
    </row>
    <row r="193" spans="1:9" customFormat="1" ht="20.149999999999999" customHeight="1">
      <c r="A193" s="286" t="s">
        <v>987</v>
      </c>
      <c r="B193" s="287"/>
      <c r="C193" s="287"/>
      <c r="D193" s="287"/>
      <c r="E193" s="287"/>
      <c r="F193" s="287"/>
      <c r="G193" s="287"/>
      <c r="H193" s="287"/>
      <c r="I193" s="286"/>
    </row>
    <row r="194" spans="1:9" customFormat="1" ht="20.149999999999999" customHeight="1">
      <c r="D194" s="288"/>
      <c r="I194" s="289" t="s">
        <v>1025</v>
      </c>
    </row>
    <row r="195" spans="1:9" customFormat="1" ht="20.149999999999999" customHeight="1">
      <c r="A195" s="288"/>
    </row>
    <row r="196" spans="1:9" customFormat="1" ht="20.149999999999999" customHeight="1">
      <c r="A196" s="290" t="str">
        <f>"Hospital: "&amp;data!C98</f>
        <v>Hospital: Columbia County Public Hospital District No. 1</v>
      </c>
      <c r="G196" s="291"/>
      <c r="H196" s="290" t="str">
        <f>"FYE: "&amp;data!C96</f>
        <v>FYE: 12/31/2023</v>
      </c>
    </row>
    <row r="197" spans="1:9" customFormat="1" ht="20.149999999999999" customHeight="1">
      <c r="A197" s="292">
        <v>1</v>
      </c>
      <c r="B197" s="293" t="s">
        <v>236</v>
      </c>
      <c r="C197" s="295" t="s">
        <v>78</v>
      </c>
      <c r="D197" s="295" t="s">
        <v>79</v>
      </c>
      <c r="E197" s="295" t="s">
        <v>80</v>
      </c>
      <c r="F197" s="295" t="s">
        <v>81</v>
      </c>
      <c r="G197" s="295" t="s">
        <v>82</v>
      </c>
      <c r="H197" s="295" t="s">
        <v>83</v>
      </c>
      <c r="I197" s="295" t="s">
        <v>84</v>
      </c>
    </row>
    <row r="198" spans="1:9" customFormat="1" ht="20.149999999999999" customHeight="1">
      <c r="A198" s="296">
        <v>2</v>
      </c>
      <c r="B198" s="297" t="s">
        <v>989</v>
      </c>
      <c r="C198" s="299"/>
      <c r="D198" s="299" t="s">
        <v>157</v>
      </c>
      <c r="E198" s="299" t="s">
        <v>158</v>
      </c>
      <c r="F198" s="299" t="s">
        <v>159</v>
      </c>
      <c r="G198" s="299" t="s">
        <v>1026</v>
      </c>
      <c r="H198" s="299" t="s">
        <v>161</v>
      </c>
      <c r="I198" s="299"/>
    </row>
    <row r="199" spans="1:9" customFormat="1" ht="20.149999999999999" customHeight="1">
      <c r="A199" s="296"/>
      <c r="B199" s="297"/>
      <c r="C199" s="299" t="s">
        <v>156</v>
      </c>
      <c r="D199" s="299" t="s">
        <v>258</v>
      </c>
      <c r="E199" s="299" t="s">
        <v>1027</v>
      </c>
      <c r="F199" s="299" t="s">
        <v>213</v>
      </c>
      <c r="G199" s="299" t="s">
        <v>228</v>
      </c>
      <c r="H199" s="299" t="s">
        <v>215</v>
      </c>
      <c r="I199" s="299" t="s">
        <v>162</v>
      </c>
    </row>
    <row r="200" spans="1:9" customFormat="1" ht="20.149999999999999" customHeight="1">
      <c r="A200" s="292">
        <v>3</v>
      </c>
      <c r="B200" s="293" t="s">
        <v>993</v>
      </c>
      <c r="C200" s="295" t="s">
        <v>253</v>
      </c>
      <c r="D200" s="295" t="s">
        <v>258</v>
      </c>
      <c r="E200" s="295" t="s">
        <v>255</v>
      </c>
      <c r="F200" s="305"/>
      <c r="G200" s="305"/>
      <c r="H200" s="305"/>
      <c r="I200" s="295" t="s">
        <v>259</v>
      </c>
    </row>
    <row r="201" spans="1:9" customFormat="1" ht="20.149999999999999" customHeight="1">
      <c r="A201" s="292">
        <v>4</v>
      </c>
      <c r="B201" s="293" t="s">
        <v>261</v>
      </c>
      <c r="C201" s="293">
        <f>data!AS59</f>
        <v>0</v>
      </c>
      <c r="D201" s="293">
        <f>data!AT59</f>
        <v>0</v>
      </c>
      <c r="E201" s="293">
        <f>data!AU59</f>
        <v>0</v>
      </c>
      <c r="F201" s="305"/>
      <c r="G201" s="305"/>
      <c r="H201" s="305"/>
      <c r="I201" s="293">
        <f>data!AY59</f>
        <v>53409</v>
      </c>
    </row>
    <row r="202" spans="1:9" customFormat="1" ht="20.149999999999999" customHeight="1">
      <c r="A202" s="292">
        <v>5</v>
      </c>
      <c r="B202" s="293" t="s">
        <v>262</v>
      </c>
      <c r="C202" s="300">
        <f>data!AS60</f>
        <v>0</v>
      </c>
      <c r="D202" s="300">
        <f>data!AT60</f>
        <v>0</v>
      </c>
      <c r="E202" s="300">
        <f>data!AU60</f>
        <v>0</v>
      </c>
      <c r="F202" s="300">
        <f>data!AV60</f>
        <v>5.56</v>
      </c>
      <c r="G202" s="300">
        <f>data!AW60</f>
        <v>0</v>
      </c>
      <c r="H202" s="300">
        <f>data!AX60</f>
        <v>0</v>
      </c>
      <c r="I202" s="300">
        <f>data!AY60</f>
        <v>19.12</v>
      </c>
    </row>
    <row r="203" spans="1:9" customFormat="1" ht="20.149999999999999" customHeight="1">
      <c r="A203" s="292">
        <v>6</v>
      </c>
      <c r="B203" s="293" t="s">
        <v>263</v>
      </c>
      <c r="C203" s="293">
        <f>data!AS61</f>
        <v>0</v>
      </c>
      <c r="D203" s="293">
        <f>data!AT61</f>
        <v>0</v>
      </c>
      <c r="E203" s="293">
        <f>data!AU61</f>
        <v>0</v>
      </c>
      <c r="F203" s="293">
        <f>data!AV61</f>
        <v>479072</v>
      </c>
      <c r="G203" s="293">
        <f>data!AW61</f>
        <v>0</v>
      </c>
      <c r="H203" s="293">
        <f>data!AX61</f>
        <v>0</v>
      </c>
      <c r="I203" s="293">
        <f>data!AY61</f>
        <v>794875</v>
      </c>
    </row>
    <row r="204" spans="1:9" customFormat="1" ht="20.149999999999999" customHeight="1">
      <c r="A204" s="292">
        <v>7</v>
      </c>
      <c r="B204" s="293" t="s">
        <v>11</v>
      </c>
      <c r="C204" s="293">
        <f>data!AS62</f>
        <v>0</v>
      </c>
      <c r="D204" s="293">
        <f>data!AT62</f>
        <v>0</v>
      </c>
      <c r="E204" s="293">
        <f>data!AU62</f>
        <v>0</v>
      </c>
      <c r="F204" s="293">
        <f>data!AV62</f>
        <v>104898</v>
      </c>
      <c r="G204" s="293">
        <f>data!AW62</f>
        <v>0</v>
      </c>
      <c r="H204" s="293">
        <f>data!AX62</f>
        <v>0</v>
      </c>
      <c r="I204" s="293">
        <f>data!AY62</f>
        <v>174046</v>
      </c>
    </row>
    <row r="205" spans="1:9" customFormat="1" ht="20.149999999999999" customHeight="1">
      <c r="A205" s="292">
        <v>8</v>
      </c>
      <c r="B205" s="293" t="s">
        <v>264</v>
      </c>
      <c r="C205" s="293">
        <f>data!AS63</f>
        <v>0</v>
      </c>
      <c r="D205" s="293">
        <f>data!AT63</f>
        <v>0</v>
      </c>
      <c r="E205" s="293">
        <f>data!AU63</f>
        <v>0</v>
      </c>
      <c r="F205" s="293">
        <f>data!AV63</f>
        <v>174096</v>
      </c>
      <c r="G205" s="293">
        <f>data!AW63</f>
        <v>0</v>
      </c>
      <c r="H205" s="293">
        <f>data!AX63</f>
        <v>0</v>
      </c>
      <c r="I205" s="293">
        <f>data!AY63</f>
        <v>0</v>
      </c>
    </row>
    <row r="206" spans="1:9" customFormat="1" ht="20.149999999999999" customHeight="1">
      <c r="A206" s="292">
        <v>9</v>
      </c>
      <c r="B206" s="293" t="s">
        <v>265</v>
      </c>
      <c r="C206" s="293">
        <f>data!AS64</f>
        <v>0</v>
      </c>
      <c r="D206" s="293">
        <f>data!AT64</f>
        <v>0</v>
      </c>
      <c r="E206" s="293">
        <f>data!AU64</f>
        <v>0</v>
      </c>
      <c r="F206" s="293">
        <f>data!AV64</f>
        <v>5862</v>
      </c>
      <c r="G206" s="293">
        <f>data!AW64</f>
        <v>0</v>
      </c>
      <c r="H206" s="293">
        <f>data!AX64</f>
        <v>0</v>
      </c>
      <c r="I206" s="293">
        <f>data!AY64</f>
        <v>411308</v>
      </c>
    </row>
    <row r="207" spans="1:9" customFormat="1" ht="20.149999999999999" customHeight="1">
      <c r="A207" s="292">
        <v>10</v>
      </c>
      <c r="B207" s="293" t="s">
        <v>523</v>
      </c>
      <c r="C207" s="293">
        <f>data!AS65</f>
        <v>0</v>
      </c>
      <c r="D207" s="293">
        <f>data!AT65</f>
        <v>0</v>
      </c>
      <c r="E207" s="293">
        <f>data!AU65</f>
        <v>0</v>
      </c>
      <c r="F207" s="293">
        <f>data!AV65</f>
        <v>0</v>
      </c>
      <c r="G207" s="293">
        <f>data!AW65</f>
        <v>0</v>
      </c>
      <c r="H207" s="293">
        <f>data!AX65</f>
        <v>0</v>
      </c>
      <c r="I207" s="293">
        <f>data!AY65</f>
        <v>0</v>
      </c>
    </row>
    <row r="208" spans="1:9" customFormat="1" ht="20.149999999999999" customHeight="1">
      <c r="A208" s="292">
        <v>11</v>
      </c>
      <c r="B208" s="293" t="s">
        <v>524</v>
      </c>
      <c r="C208" s="293">
        <f>data!AS66</f>
        <v>0</v>
      </c>
      <c r="D208" s="293">
        <f>data!AT66</f>
        <v>0</v>
      </c>
      <c r="E208" s="293">
        <f>data!AU66</f>
        <v>0</v>
      </c>
      <c r="F208" s="293">
        <f>data!AV66</f>
        <v>312672</v>
      </c>
      <c r="G208" s="293">
        <f>data!AW66</f>
        <v>0</v>
      </c>
      <c r="H208" s="293">
        <f>data!AX66</f>
        <v>0</v>
      </c>
      <c r="I208" s="293">
        <f>data!AY66</f>
        <v>93356</v>
      </c>
    </row>
    <row r="209" spans="1:9" customFormat="1" ht="20.149999999999999" customHeight="1">
      <c r="A209" s="292">
        <v>12</v>
      </c>
      <c r="B209" s="293" t="s">
        <v>16</v>
      </c>
      <c r="C209" s="293">
        <f>data!AS67</f>
        <v>0</v>
      </c>
      <c r="D209" s="293">
        <f>data!AT67</f>
        <v>0</v>
      </c>
      <c r="E209" s="293">
        <f>data!AU67</f>
        <v>0</v>
      </c>
      <c r="F209" s="293">
        <f>data!AV67</f>
        <v>17740</v>
      </c>
      <c r="G209" s="293">
        <f>data!AW67</f>
        <v>0</v>
      </c>
      <c r="H209" s="293">
        <f>data!AX67</f>
        <v>0</v>
      </c>
      <c r="I209" s="293">
        <f>data!AY67</f>
        <v>33609</v>
      </c>
    </row>
    <row r="210" spans="1:9" customFormat="1" ht="20.149999999999999" customHeight="1">
      <c r="A210" s="292">
        <v>13</v>
      </c>
      <c r="B210" s="293" t="s">
        <v>994</v>
      </c>
      <c r="C210" s="293">
        <f>data!AS68</f>
        <v>0</v>
      </c>
      <c r="D210" s="293">
        <f>data!AT68</f>
        <v>0</v>
      </c>
      <c r="E210" s="293">
        <f>data!AU68</f>
        <v>0</v>
      </c>
      <c r="F210" s="293">
        <f>data!AV68</f>
        <v>5282</v>
      </c>
      <c r="G210" s="293">
        <f>data!AW68</f>
        <v>0</v>
      </c>
      <c r="H210" s="293">
        <f>data!AX68</f>
        <v>0</v>
      </c>
      <c r="I210" s="293">
        <f>data!AY68</f>
        <v>292</v>
      </c>
    </row>
    <row r="211" spans="1:9" customFormat="1" ht="20.149999999999999" customHeight="1">
      <c r="A211" s="292">
        <v>14</v>
      </c>
      <c r="B211" s="293" t="s">
        <v>995</v>
      </c>
      <c r="C211" s="293">
        <f>data!AS69</f>
        <v>0</v>
      </c>
      <c r="D211" s="293">
        <f>data!AT69</f>
        <v>0</v>
      </c>
      <c r="E211" s="293">
        <f>data!AU69</f>
        <v>0</v>
      </c>
      <c r="F211" s="293">
        <f>data!AV69</f>
        <v>4439</v>
      </c>
      <c r="G211" s="293">
        <f>data!AW69</f>
        <v>0</v>
      </c>
      <c r="H211" s="293">
        <f>data!AX69</f>
        <v>0</v>
      </c>
      <c r="I211" s="293">
        <f>data!AY69</f>
        <v>0</v>
      </c>
    </row>
    <row r="212" spans="1:9" customFormat="1" ht="20.149999999999999" customHeight="1">
      <c r="A212" s="292">
        <v>15</v>
      </c>
      <c r="B212" s="293" t="s">
        <v>284</v>
      </c>
      <c r="C212" s="293">
        <f>-data!AS84</f>
        <v>0</v>
      </c>
      <c r="D212" s="293">
        <f>-data!AT84</f>
        <v>0</v>
      </c>
      <c r="E212" s="293">
        <f>-data!AU84</f>
        <v>0</v>
      </c>
      <c r="F212" s="293">
        <f>-data!AV84</f>
        <v>0</v>
      </c>
      <c r="G212" s="293">
        <f>-data!AW84</f>
        <v>0</v>
      </c>
      <c r="H212" s="293">
        <f>-data!AX84</f>
        <v>0</v>
      </c>
      <c r="I212" s="293">
        <f>-data!AY84</f>
        <v>-267403</v>
      </c>
    </row>
    <row r="213" spans="1:9" customFormat="1" ht="20.149999999999999" customHeight="1">
      <c r="A213" s="292">
        <v>16</v>
      </c>
      <c r="B213" s="301" t="s">
        <v>996</v>
      </c>
      <c r="C213" s="293">
        <f>data!AS85</f>
        <v>0</v>
      </c>
      <c r="D213" s="293">
        <f>data!AT85</f>
        <v>0</v>
      </c>
      <c r="E213" s="293">
        <f>data!AU85</f>
        <v>0</v>
      </c>
      <c r="F213" s="293">
        <f>data!AV85</f>
        <v>1104061</v>
      </c>
      <c r="G213" s="293">
        <f>data!AW85</f>
        <v>0</v>
      </c>
      <c r="H213" s="293">
        <f>data!AX85</f>
        <v>0</v>
      </c>
      <c r="I213" s="293">
        <f>data!AY85</f>
        <v>1240083</v>
      </c>
    </row>
    <row r="214" spans="1:9" customFormat="1" ht="20.149999999999999" customHeight="1">
      <c r="A214" s="292">
        <v>17</v>
      </c>
      <c r="B214" s="293" t="s">
        <v>286</v>
      </c>
      <c r="C214" s="303"/>
      <c r="D214" s="303"/>
      <c r="E214" s="303"/>
      <c r="F214" s="303"/>
      <c r="G214" s="303"/>
      <c r="H214" s="303"/>
      <c r="I214" s="303"/>
    </row>
    <row r="215" spans="1:9" customFormat="1" ht="20.149999999999999" customHeight="1">
      <c r="A215" s="292">
        <v>18</v>
      </c>
      <c r="B215" s="293" t="s">
        <v>997</v>
      </c>
      <c r="C215" s="301">
        <f>+data!M710</f>
        <v>0</v>
      </c>
      <c r="D215" s="301">
        <f>+data!M711</f>
        <v>0</v>
      </c>
      <c r="E215" s="301">
        <f>+data!M712</f>
        <v>0</v>
      </c>
      <c r="F215" s="301">
        <f>+data!M713</f>
        <v>800996</v>
      </c>
      <c r="G215" s="307"/>
      <c r="H215" s="293"/>
      <c r="I215" s="293"/>
    </row>
    <row r="216" spans="1:9" customFormat="1" ht="20.149999999999999" customHeight="1">
      <c r="A216" s="292">
        <v>19</v>
      </c>
      <c r="B216" s="301" t="s">
        <v>998</v>
      </c>
      <c r="C216" s="293">
        <f>data!AS87</f>
        <v>0</v>
      </c>
      <c r="D216" s="293">
        <f>data!AT87</f>
        <v>0</v>
      </c>
      <c r="E216" s="293">
        <f>data!AU87</f>
        <v>0</v>
      </c>
      <c r="F216" s="293">
        <f>data!AV87</f>
        <v>598329</v>
      </c>
      <c r="G216" s="308" t="str">
        <f>IF(data!AW87&gt;0,data!AW87,"")</f>
        <v>x</v>
      </c>
      <c r="H216" s="308" t="str">
        <f>IF(data!AX87&gt;0,data!AX87,"")</f>
        <v>x</v>
      </c>
      <c r="I216" s="308" t="str">
        <f>IF(data!AY87&gt;0,data!AY87,"")</f>
        <v>x</v>
      </c>
    </row>
    <row r="217" spans="1:9" customFormat="1" ht="20.149999999999999" customHeight="1">
      <c r="A217" s="292">
        <v>20</v>
      </c>
      <c r="B217" s="301" t="s">
        <v>999</v>
      </c>
      <c r="C217" s="293">
        <f>data!AS88</f>
        <v>0</v>
      </c>
      <c r="D217" s="293">
        <f>data!AT88</f>
        <v>0</v>
      </c>
      <c r="E217" s="293">
        <f>data!AU88</f>
        <v>0</v>
      </c>
      <c r="F217" s="293">
        <f>data!AV88</f>
        <v>2973188</v>
      </c>
      <c r="G217" s="308" t="str">
        <f>IF(data!AW88&gt;0,data!AW88,"")</f>
        <v>x</v>
      </c>
      <c r="H217" s="308" t="str">
        <f>IF(data!AX88&gt;0,data!AX88,"")</f>
        <v>x</v>
      </c>
      <c r="I217" s="308" t="str">
        <f>IF(data!AY88&gt;0,data!AY88,"")</f>
        <v>x</v>
      </c>
    </row>
    <row r="218" spans="1:9" customFormat="1" ht="20.149999999999999" customHeight="1">
      <c r="A218" s="292">
        <v>21</v>
      </c>
      <c r="B218" s="301" t="s">
        <v>1000</v>
      </c>
      <c r="C218" s="293">
        <f>data!AS89</f>
        <v>0</v>
      </c>
      <c r="D218" s="293">
        <f>data!AT89</f>
        <v>0</v>
      </c>
      <c r="E218" s="293">
        <f>data!AU89</f>
        <v>0</v>
      </c>
      <c r="F218" s="293">
        <f>data!AV89</f>
        <v>3571517</v>
      </c>
      <c r="G218" s="308" t="str">
        <f>IF(data!AW89&gt;0,data!AW89,"")</f>
        <v>x</v>
      </c>
      <c r="H218" s="308" t="str">
        <f>IF(data!AX89&gt;0,data!AX89,"")</f>
        <v>x</v>
      </c>
      <c r="I218" s="308" t="str">
        <f>IF(data!AY89&gt;0,data!AY89,"")</f>
        <v>x</v>
      </c>
    </row>
    <row r="219" spans="1:9" customFormat="1" ht="20.149999999999999" customHeight="1">
      <c r="A219" s="292" t="s">
        <v>1001</v>
      </c>
      <c r="B219" s="293"/>
      <c r="C219" s="303"/>
      <c r="D219" s="303"/>
      <c r="E219" s="303"/>
      <c r="F219" s="303"/>
      <c r="G219" s="303"/>
      <c r="H219" s="303"/>
      <c r="I219" s="303"/>
    </row>
    <row r="220" spans="1:9" customFormat="1" ht="20.149999999999999" customHeight="1">
      <c r="A220" s="292">
        <v>22</v>
      </c>
      <c r="B220" s="293" t="s">
        <v>1002</v>
      </c>
      <c r="C220" s="293">
        <f>data!AS90</f>
        <v>0</v>
      </c>
      <c r="D220" s="293">
        <f>data!AT90</f>
        <v>0</v>
      </c>
      <c r="E220" s="293">
        <f>data!AU90</f>
        <v>0</v>
      </c>
      <c r="F220" s="293">
        <f>data!AV90</f>
        <v>1091</v>
      </c>
      <c r="G220" s="293">
        <f>data!AW90</f>
        <v>0</v>
      </c>
      <c r="H220" s="293">
        <f>data!AX90</f>
        <v>0</v>
      </c>
      <c r="I220" s="293">
        <f>data!AY90</f>
        <v>2067</v>
      </c>
    </row>
    <row r="221" spans="1:9" customFormat="1" ht="20.149999999999999" customHeight="1">
      <c r="A221" s="292">
        <v>23</v>
      </c>
      <c r="B221" s="293" t="s">
        <v>1003</v>
      </c>
      <c r="C221" s="293">
        <f>data!AS91</f>
        <v>0</v>
      </c>
      <c r="D221" s="293">
        <f>data!AT91</f>
        <v>0</v>
      </c>
      <c r="E221" s="293">
        <f>data!AU91</f>
        <v>0</v>
      </c>
      <c r="F221" s="293">
        <f>data!AV91</f>
        <v>0</v>
      </c>
      <c r="G221" s="293">
        <f>data!AW91</f>
        <v>0</v>
      </c>
      <c r="H221" s="308" t="str">
        <f>IF(data!AX91&gt;0,data!AX91,"")</f>
        <v>x</v>
      </c>
      <c r="I221" s="308" t="str">
        <f>IF(data!AY91&gt;0,data!AY91,"")</f>
        <v>x</v>
      </c>
    </row>
    <row r="222" spans="1:9" customFormat="1" ht="20.149999999999999" customHeight="1">
      <c r="A222" s="292">
        <v>24</v>
      </c>
      <c r="B222" s="293" t="s">
        <v>1004</v>
      </c>
      <c r="C222" s="293">
        <f>data!AS92</f>
        <v>0</v>
      </c>
      <c r="D222" s="293">
        <f>data!AT92</f>
        <v>0</v>
      </c>
      <c r="E222" s="293">
        <f>data!AU92</f>
        <v>0</v>
      </c>
      <c r="F222" s="293">
        <f>data!AV92</f>
        <v>400</v>
      </c>
      <c r="G222" s="293">
        <f>data!AW92</f>
        <v>0</v>
      </c>
      <c r="H222" s="308" t="str">
        <f>IF(data!AX92&gt;0,data!AX92,"")</f>
        <v>x</v>
      </c>
      <c r="I222" s="308" t="str">
        <f>IF(data!AY92&gt;0,data!AY92,"")</f>
        <v>x</v>
      </c>
    </row>
    <row r="223" spans="1:9" customFormat="1" ht="20.149999999999999" customHeight="1">
      <c r="A223" s="292">
        <v>25</v>
      </c>
      <c r="B223" s="293" t="s">
        <v>1005</v>
      </c>
      <c r="C223" s="293">
        <f>data!AS93</f>
        <v>0</v>
      </c>
      <c r="D223" s="293">
        <f>data!AT93</f>
        <v>0</v>
      </c>
      <c r="E223" s="293">
        <f>data!AU93</f>
        <v>0</v>
      </c>
      <c r="F223" s="293">
        <f>data!AV93</f>
        <v>0</v>
      </c>
      <c r="G223" s="293">
        <f>data!AW93</f>
        <v>0</v>
      </c>
      <c r="H223" s="308" t="str">
        <f>IF(data!AX93&gt;0,data!AX93,"")</f>
        <v>x</v>
      </c>
      <c r="I223" s="308" t="str">
        <f>IF(data!AY93&gt;0,data!AY93,"")</f>
        <v>x</v>
      </c>
    </row>
    <row r="224" spans="1:9" customFormat="1" ht="20.149999999999999" customHeight="1">
      <c r="A224" s="292">
        <v>26</v>
      </c>
      <c r="B224" s="293" t="s">
        <v>294</v>
      </c>
      <c r="C224" s="300">
        <f>data!AS94</f>
        <v>0</v>
      </c>
      <c r="D224" s="300">
        <f>data!AT94</f>
        <v>0</v>
      </c>
      <c r="E224" s="300">
        <f>data!AU94</f>
        <v>0</v>
      </c>
      <c r="F224" s="300">
        <f>data!AV94</f>
        <v>2.33</v>
      </c>
      <c r="G224" s="308" t="str">
        <f>IF(data!AW94&gt;0,data!AW94,"")</f>
        <v>x</v>
      </c>
      <c r="H224" s="308" t="str">
        <f>IF(data!AX94&gt;0,data!AX94,"")</f>
        <v>x</v>
      </c>
      <c r="I224" s="308" t="str">
        <f>IF(data!AY94&gt;0,data!AY94,"")</f>
        <v>x</v>
      </c>
    </row>
    <row r="225" spans="1:9" customFormat="1" ht="20.149999999999999" customHeight="1">
      <c r="A225" s="286" t="s">
        <v>987</v>
      </c>
      <c r="B225" s="287"/>
      <c r="C225" s="287"/>
      <c r="D225" s="287"/>
      <c r="E225" s="287"/>
      <c r="F225" s="287"/>
      <c r="G225" s="287"/>
      <c r="H225" s="287"/>
      <c r="I225" s="286"/>
    </row>
    <row r="226" spans="1:9" customFormat="1" ht="20.149999999999999" customHeight="1">
      <c r="D226" s="288"/>
      <c r="I226" s="289" t="s">
        <v>1028</v>
      </c>
    </row>
    <row r="227" spans="1:9" customFormat="1" ht="20.149999999999999" customHeight="1">
      <c r="A227" s="288"/>
    </row>
    <row r="228" spans="1:9" customFormat="1" ht="20.149999999999999" customHeight="1">
      <c r="A228" s="290" t="str">
        <f>"Hospital: "&amp;data!C98</f>
        <v>Hospital: Columbia County Public Hospital District No. 1</v>
      </c>
      <c r="G228" s="291"/>
      <c r="H228" s="290" t="str">
        <f>"FYE: "&amp;data!C96</f>
        <v>FYE: 12/31/2023</v>
      </c>
    </row>
    <row r="229" spans="1:9" customFormat="1" ht="20.149999999999999" customHeight="1">
      <c r="A229" s="292">
        <v>1</v>
      </c>
      <c r="B229" s="293" t="s">
        <v>236</v>
      </c>
      <c r="C229" s="295" t="s">
        <v>85</v>
      </c>
      <c r="D229" s="295" t="s">
        <v>86</v>
      </c>
      <c r="E229" s="295" t="s">
        <v>87</v>
      </c>
      <c r="F229" s="295" t="s">
        <v>88</v>
      </c>
      <c r="G229" s="295" t="s">
        <v>89</v>
      </c>
      <c r="H229" s="295" t="s">
        <v>90</v>
      </c>
      <c r="I229" s="295" t="s">
        <v>91</v>
      </c>
    </row>
    <row r="230" spans="1:9" customFormat="1" ht="20.149999999999999" customHeight="1">
      <c r="A230" s="296">
        <v>2</v>
      </c>
      <c r="B230" s="297" t="s">
        <v>989</v>
      </c>
      <c r="C230" s="299"/>
      <c r="D230" s="299" t="s">
        <v>164</v>
      </c>
      <c r="E230" s="299" t="s">
        <v>165</v>
      </c>
      <c r="F230" s="299" t="s">
        <v>134</v>
      </c>
      <c r="G230" s="299"/>
      <c r="H230" s="299"/>
      <c r="I230" s="299"/>
    </row>
    <row r="231" spans="1:9" customFormat="1" ht="20.149999999999999" customHeight="1">
      <c r="A231" s="296"/>
      <c r="B231" s="297"/>
      <c r="C231" s="299" t="s">
        <v>163</v>
      </c>
      <c r="D231" s="299" t="s">
        <v>216</v>
      </c>
      <c r="E231" s="299" t="s">
        <v>1029</v>
      </c>
      <c r="F231" s="299" t="s">
        <v>1030</v>
      </c>
      <c r="G231" s="299" t="s">
        <v>166</v>
      </c>
      <c r="H231" s="299" t="s">
        <v>167</v>
      </c>
      <c r="I231" s="299" t="s">
        <v>168</v>
      </c>
    </row>
    <row r="232" spans="1:9" customFormat="1" ht="20.149999999999999" customHeight="1">
      <c r="A232" s="292">
        <v>3</v>
      </c>
      <c r="B232" s="293" t="s">
        <v>993</v>
      </c>
      <c r="C232" s="295" t="s">
        <v>1031</v>
      </c>
      <c r="D232" s="295" t="s">
        <v>1032</v>
      </c>
      <c r="E232" s="305"/>
      <c r="F232" s="305"/>
      <c r="G232" s="305"/>
      <c r="H232" s="295" t="s">
        <v>260</v>
      </c>
      <c r="I232" s="305"/>
    </row>
    <row r="233" spans="1:9" customFormat="1" ht="20.149999999999999" customHeight="1">
      <c r="A233" s="292">
        <v>4</v>
      </c>
      <c r="B233" s="293" t="s">
        <v>261</v>
      </c>
      <c r="C233" s="293">
        <f>data!AZ59</f>
        <v>0</v>
      </c>
      <c r="D233" s="293">
        <f>data!BA59</f>
        <v>0</v>
      </c>
      <c r="E233" s="305"/>
      <c r="F233" s="305"/>
      <c r="G233" s="305"/>
      <c r="H233" s="293">
        <f>data!BE59</f>
        <v>62742</v>
      </c>
      <c r="I233" s="305"/>
    </row>
    <row r="234" spans="1:9" customFormat="1" ht="20.149999999999999" customHeight="1">
      <c r="A234" s="292">
        <v>5</v>
      </c>
      <c r="B234" s="293" t="s">
        <v>262</v>
      </c>
      <c r="C234" s="300">
        <f>data!AZ60</f>
        <v>0</v>
      </c>
      <c r="D234" s="300">
        <f>data!BA60</f>
        <v>0.8</v>
      </c>
      <c r="E234" s="300">
        <f>data!BB60</f>
        <v>2.93</v>
      </c>
      <c r="F234" s="300">
        <f>data!BC60</f>
        <v>0</v>
      </c>
      <c r="G234" s="300">
        <f>data!BD60</f>
        <v>2.0299999999999998</v>
      </c>
      <c r="H234" s="300">
        <f>data!BE60</f>
        <v>6.57</v>
      </c>
      <c r="I234" s="300">
        <f>data!BF60</f>
        <v>9.82</v>
      </c>
    </row>
    <row r="235" spans="1:9" customFormat="1" ht="20.149999999999999" customHeight="1">
      <c r="A235" s="292">
        <v>6</v>
      </c>
      <c r="B235" s="293" t="s">
        <v>263</v>
      </c>
      <c r="C235" s="293">
        <f>data!AZ61</f>
        <v>0</v>
      </c>
      <c r="D235" s="293">
        <f>data!BA61</f>
        <v>27464</v>
      </c>
      <c r="E235" s="293">
        <f>data!BB61</f>
        <v>18549</v>
      </c>
      <c r="F235" s="293">
        <f>data!BC61</f>
        <v>0</v>
      </c>
      <c r="G235" s="293">
        <f>data!BD61</f>
        <v>94727</v>
      </c>
      <c r="H235" s="293">
        <f>data!BE61</f>
        <v>259759</v>
      </c>
      <c r="I235" s="293">
        <f>data!BF61</f>
        <v>383840</v>
      </c>
    </row>
    <row r="236" spans="1:9" customFormat="1" ht="20.149999999999999" customHeight="1">
      <c r="A236" s="292">
        <v>7</v>
      </c>
      <c r="B236" s="293" t="s">
        <v>11</v>
      </c>
      <c r="C236" s="293">
        <f>data!AZ62</f>
        <v>0</v>
      </c>
      <c r="D236" s="293">
        <f>data!BA62</f>
        <v>6014</v>
      </c>
      <c r="E236" s="293">
        <f>data!BB62</f>
        <v>4061</v>
      </c>
      <c r="F236" s="293">
        <f>data!BC62</f>
        <v>0</v>
      </c>
      <c r="G236" s="293">
        <f>data!BD62</f>
        <v>20741</v>
      </c>
      <c r="H236" s="293">
        <f>data!BE62</f>
        <v>56877</v>
      </c>
      <c r="I236" s="293">
        <f>data!BF62</f>
        <v>84046</v>
      </c>
    </row>
    <row r="237" spans="1:9" customFormat="1" ht="20.149999999999999" customHeight="1">
      <c r="A237" s="292">
        <v>8</v>
      </c>
      <c r="B237" s="293" t="s">
        <v>264</v>
      </c>
      <c r="C237" s="293">
        <f>data!AZ63</f>
        <v>0</v>
      </c>
      <c r="D237" s="293">
        <f>data!BA63</f>
        <v>0</v>
      </c>
      <c r="E237" s="293">
        <f>data!BB63</f>
        <v>0</v>
      </c>
      <c r="F237" s="293">
        <f>data!BC63</f>
        <v>0</v>
      </c>
      <c r="G237" s="293">
        <f>data!BD63</f>
        <v>0</v>
      </c>
      <c r="H237" s="293">
        <f>data!BE63</f>
        <v>0</v>
      </c>
      <c r="I237" s="293">
        <f>data!BF63</f>
        <v>0</v>
      </c>
    </row>
    <row r="238" spans="1:9" customFormat="1" ht="20.149999999999999" customHeight="1">
      <c r="A238" s="292">
        <v>9</v>
      </c>
      <c r="B238" s="293" t="s">
        <v>265</v>
      </c>
      <c r="C238" s="293">
        <f>data!AZ64</f>
        <v>0</v>
      </c>
      <c r="D238" s="293">
        <f>data!BA64</f>
        <v>1908</v>
      </c>
      <c r="E238" s="293">
        <f>data!BB64</f>
        <v>1237</v>
      </c>
      <c r="F238" s="293">
        <f>data!BC64</f>
        <v>0</v>
      </c>
      <c r="G238" s="293">
        <f>data!BD64</f>
        <v>-17860</v>
      </c>
      <c r="H238" s="293">
        <f>data!BE64</f>
        <v>68200</v>
      </c>
      <c r="I238" s="293">
        <f>data!BF64</f>
        <v>48991</v>
      </c>
    </row>
    <row r="239" spans="1:9" customFormat="1" ht="20.149999999999999" customHeight="1">
      <c r="A239" s="292">
        <v>10</v>
      </c>
      <c r="B239" s="293" t="s">
        <v>523</v>
      </c>
      <c r="C239" s="293">
        <f>data!AZ65</f>
        <v>0</v>
      </c>
      <c r="D239" s="293">
        <f>data!BA65</f>
        <v>0</v>
      </c>
      <c r="E239" s="293">
        <f>data!BB65</f>
        <v>0</v>
      </c>
      <c r="F239" s="293">
        <f>data!BC65</f>
        <v>0</v>
      </c>
      <c r="G239" s="293">
        <f>data!BD65</f>
        <v>0</v>
      </c>
      <c r="H239" s="293">
        <f>data!BE65</f>
        <v>302228</v>
      </c>
      <c r="I239" s="293">
        <f>data!BF65</f>
        <v>0</v>
      </c>
    </row>
    <row r="240" spans="1:9" customFormat="1" ht="20.149999999999999" customHeight="1">
      <c r="A240" s="292">
        <v>11</v>
      </c>
      <c r="B240" s="293" t="s">
        <v>524</v>
      </c>
      <c r="C240" s="293">
        <f>data!AZ66</f>
        <v>0</v>
      </c>
      <c r="D240" s="293">
        <f>data!BA66</f>
        <v>66790</v>
      </c>
      <c r="E240" s="293">
        <f>data!BB66</f>
        <v>5493</v>
      </c>
      <c r="F240" s="293">
        <f>data!BC66</f>
        <v>0</v>
      </c>
      <c r="G240" s="293">
        <f>data!BD66</f>
        <v>5882</v>
      </c>
      <c r="H240" s="293">
        <f>data!BE66</f>
        <v>229398</v>
      </c>
      <c r="I240" s="293">
        <f>data!BF66</f>
        <v>6400</v>
      </c>
    </row>
    <row r="241" spans="1:9" customFormat="1" ht="20.149999999999999" customHeight="1">
      <c r="A241" s="292">
        <v>12</v>
      </c>
      <c r="B241" s="293" t="s">
        <v>16</v>
      </c>
      <c r="C241" s="293">
        <f>data!AZ67</f>
        <v>0</v>
      </c>
      <c r="D241" s="293">
        <f>data!BA67</f>
        <v>19024</v>
      </c>
      <c r="E241" s="293">
        <f>data!BB67</f>
        <v>5740</v>
      </c>
      <c r="F241" s="293">
        <f>data!BC67</f>
        <v>0</v>
      </c>
      <c r="G241" s="293">
        <f>data!BD67</f>
        <v>0</v>
      </c>
      <c r="H241" s="293">
        <f>data!BE67</f>
        <v>310355</v>
      </c>
      <c r="I241" s="293">
        <f>data!BF67</f>
        <v>64390</v>
      </c>
    </row>
    <row r="242" spans="1:9" customFormat="1" ht="20.149999999999999" customHeight="1">
      <c r="A242" s="292">
        <v>13</v>
      </c>
      <c r="B242" s="293" t="s">
        <v>994</v>
      </c>
      <c r="C242" s="293">
        <f>data!AZ68</f>
        <v>0</v>
      </c>
      <c r="D242" s="293">
        <f>data!BA68</f>
        <v>0</v>
      </c>
      <c r="E242" s="293">
        <f>data!BB68</f>
        <v>0</v>
      </c>
      <c r="F242" s="293">
        <f>data!BC68</f>
        <v>0</v>
      </c>
      <c r="G242" s="293">
        <f>data!BD68</f>
        <v>0</v>
      </c>
      <c r="H242" s="293">
        <f>data!BE68</f>
        <v>32165</v>
      </c>
      <c r="I242" s="293">
        <f>data!BF68</f>
        <v>0</v>
      </c>
    </row>
    <row r="243" spans="1:9" customFormat="1" ht="20.149999999999999" customHeight="1">
      <c r="A243" s="292">
        <v>14</v>
      </c>
      <c r="B243" s="293" t="s">
        <v>995</v>
      </c>
      <c r="C243" s="293">
        <f>data!AZ69</f>
        <v>0</v>
      </c>
      <c r="D243" s="293">
        <f>data!BA69</f>
        <v>3599</v>
      </c>
      <c r="E243" s="293">
        <f>data!BB69</f>
        <v>17392</v>
      </c>
      <c r="F243" s="293">
        <f>data!BC69</f>
        <v>0</v>
      </c>
      <c r="G243" s="293">
        <f>data!BD69</f>
        <v>24</v>
      </c>
      <c r="H243" s="293">
        <f>data!BE69</f>
        <v>1585</v>
      </c>
      <c r="I243" s="293">
        <f>data!BF69</f>
        <v>5557</v>
      </c>
    </row>
    <row r="244" spans="1:9" customFormat="1" ht="20.149999999999999" customHeight="1">
      <c r="A244" s="292">
        <v>15</v>
      </c>
      <c r="B244" s="293" t="s">
        <v>284</v>
      </c>
      <c r="C244" s="293">
        <f>data!AZ84</f>
        <v>0</v>
      </c>
      <c r="D244" s="293">
        <f>-data!BA84</f>
        <v>0</v>
      </c>
      <c r="E244" s="293">
        <f>-data!BB84</f>
        <v>-11580</v>
      </c>
      <c r="F244" s="293">
        <f>-data!BC84</f>
        <v>0</v>
      </c>
      <c r="G244" s="293">
        <f>-data!BD84</f>
        <v>0</v>
      </c>
      <c r="H244" s="293">
        <f>-data!BE84</f>
        <v>0</v>
      </c>
      <c r="I244" s="293">
        <f>-data!BF84</f>
        <v>0</v>
      </c>
    </row>
    <row r="245" spans="1:9" customFormat="1" ht="20.149999999999999" customHeight="1">
      <c r="A245" s="292">
        <v>16</v>
      </c>
      <c r="B245" s="301" t="s">
        <v>996</v>
      </c>
      <c r="C245" s="293">
        <f>data!AZ85</f>
        <v>0</v>
      </c>
      <c r="D245" s="293">
        <f>data!BA85</f>
        <v>124799</v>
      </c>
      <c r="E245" s="293">
        <f>data!BB85</f>
        <v>40892</v>
      </c>
      <c r="F245" s="293">
        <f>data!BC85</f>
        <v>0</v>
      </c>
      <c r="G245" s="293">
        <f>data!BD85</f>
        <v>103514</v>
      </c>
      <c r="H245" s="293">
        <f>data!BE85</f>
        <v>1260567</v>
      </c>
      <c r="I245" s="293">
        <f>data!BF85</f>
        <v>593224</v>
      </c>
    </row>
    <row r="246" spans="1:9" customFormat="1" ht="20.149999999999999" customHeight="1">
      <c r="A246" s="292">
        <v>17</v>
      </c>
      <c r="B246" s="293" t="s">
        <v>286</v>
      </c>
      <c r="C246" s="303"/>
      <c r="D246" s="303"/>
      <c r="E246" s="303"/>
      <c r="F246" s="303"/>
      <c r="G246" s="303"/>
      <c r="H246" s="303"/>
      <c r="I246" s="303"/>
    </row>
    <row r="247" spans="1:9" customFormat="1" ht="20.149999999999999" customHeight="1">
      <c r="A247" s="292">
        <v>18</v>
      </c>
      <c r="B247" s="293" t="s">
        <v>997</v>
      </c>
      <c r="C247" s="293"/>
      <c r="D247" s="293"/>
      <c r="E247" s="293"/>
      <c r="F247" s="293"/>
      <c r="G247" s="293"/>
      <c r="H247" s="293"/>
      <c r="I247" s="293"/>
    </row>
    <row r="248" spans="1:9" customFormat="1" ht="20.149999999999999" customHeight="1">
      <c r="A248" s="292">
        <v>19</v>
      </c>
      <c r="B248" s="301" t="s">
        <v>998</v>
      </c>
      <c r="C248" s="308" t="str">
        <f>IF(data!AZ87&gt;0,data!AZ87,"")</f>
        <v>x</v>
      </c>
      <c r="D248" s="308" t="str">
        <f>IF(data!BA87&gt;0,data!BA87,"")</f>
        <v>x</v>
      </c>
      <c r="E248" s="308" t="str">
        <f>IF(data!BB87&gt;0,data!BB87,"")</f>
        <v>x</v>
      </c>
      <c r="F248" s="308" t="str">
        <f>IF(data!BC87&gt;0,data!BC87,"")</f>
        <v>x</v>
      </c>
      <c r="G248" s="308" t="str">
        <f>IF(data!BD87&gt;0,data!BD87,"")</f>
        <v>x</v>
      </c>
      <c r="H248" s="308" t="str">
        <f>IF(data!BE87&gt;0,data!BE87,"")</f>
        <v>x</v>
      </c>
      <c r="I248" s="308" t="str">
        <f>IF(data!BF87&gt;0,data!BF87,"")</f>
        <v>x</v>
      </c>
    </row>
    <row r="249" spans="1:9" customFormat="1" ht="20.149999999999999" customHeight="1">
      <c r="A249" s="292">
        <v>20</v>
      </c>
      <c r="B249" s="301" t="s">
        <v>999</v>
      </c>
      <c r="C249" s="308" t="str">
        <f>IF(data!AZ88&gt;0,data!AZ88,"")</f>
        <v>x</v>
      </c>
      <c r="D249" s="308" t="str">
        <f>IF(data!BA88&gt;0,data!BA88,"")</f>
        <v>x</v>
      </c>
      <c r="E249" s="308" t="str">
        <f>IF(data!BB88&gt;0,data!BB88,"")</f>
        <v>x</v>
      </c>
      <c r="F249" s="308" t="str">
        <f>IF(data!BC88&gt;0,data!BC88,"")</f>
        <v>x</v>
      </c>
      <c r="G249" s="308" t="str">
        <f>IF(data!BD88&gt;0,data!BD88,"")</f>
        <v>x</v>
      </c>
      <c r="H249" s="308" t="str">
        <f>IF(data!BE88&gt;0,data!BE88,"")</f>
        <v>x</v>
      </c>
      <c r="I249" s="308" t="str">
        <f>IF(data!BF88&gt;0,data!BF88,"")</f>
        <v>x</v>
      </c>
    </row>
    <row r="250" spans="1:9" customFormat="1" ht="20.149999999999999" customHeight="1">
      <c r="A250" s="292">
        <v>21</v>
      </c>
      <c r="B250" s="301" t="s">
        <v>1000</v>
      </c>
      <c r="C250" s="308" t="str">
        <f>IF(data!AZ89&gt;0,data!AZ89,"")</f>
        <v>x</v>
      </c>
      <c r="D250" s="308" t="str">
        <f>IF(data!BA89&gt;0,data!BA89,"")</f>
        <v>x</v>
      </c>
      <c r="E250" s="308" t="str">
        <f>IF(data!BB89&gt;0,data!BB89,"")</f>
        <v>x</v>
      </c>
      <c r="F250" s="308" t="str">
        <f>IF(data!BC89&gt;0,data!BC89,"")</f>
        <v>x</v>
      </c>
      <c r="G250" s="308" t="str">
        <f>IF(data!BD89&gt;0,data!BD89,"")</f>
        <v>x</v>
      </c>
      <c r="H250" s="308" t="str">
        <f>IF(data!BE89&gt;0,data!BE89,"")</f>
        <v>x</v>
      </c>
      <c r="I250" s="308" t="str">
        <f>IF(data!BF89&gt;0,data!BF89,"")</f>
        <v>x</v>
      </c>
    </row>
    <row r="251" spans="1:9" customFormat="1" ht="20.149999999999999" customHeight="1">
      <c r="A251" s="292" t="s">
        <v>1001</v>
      </c>
      <c r="B251" s="293"/>
      <c r="C251" s="303"/>
      <c r="D251" s="303"/>
      <c r="E251" s="303"/>
      <c r="F251" s="303"/>
      <c r="G251" s="303"/>
      <c r="H251" s="303"/>
      <c r="I251" s="303"/>
    </row>
    <row r="252" spans="1:9" customFormat="1" ht="20.149999999999999" customHeight="1">
      <c r="A252" s="292">
        <v>22</v>
      </c>
      <c r="B252" s="293" t="s">
        <v>1002</v>
      </c>
      <c r="C252" s="309">
        <f>data!AZ90</f>
        <v>0</v>
      </c>
      <c r="D252" s="309">
        <f>data!BA90</f>
        <v>1170</v>
      </c>
      <c r="E252" s="309">
        <f>data!BB90</f>
        <v>353</v>
      </c>
      <c r="F252" s="309">
        <f>data!BC90</f>
        <v>0</v>
      </c>
      <c r="G252" s="309">
        <f>data!BD90</f>
        <v>0</v>
      </c>
      <c r="H252" s="309">
        <f>data!BE90</f>
        <v>19087</v>
      </c>
      <c r="I252" s="309">
        <f>data!BF90</f>
        <v>3960</v>
      </c>
    </row>
    <row r="253" spans="1:9" customFormat="1" ht="20.149999999999999" customHeight="1">
      <c r="A253" s="292">
        <v>23</v>
      </c>
      <c r="B253" s="293" t="s">
        <v>1003</v>
      </c>
      <c r="C253" s="309">
        <f>data!AZ91</f>
        <v>12068</v>
      </c>
      <c r="D253" s="309">
        <f>data!BA91</f>
        <v>0</v>
      </c>
      <c r="E253" s="309">
        <f>data!BB91</f>
        <v>0</v>
      </c>
      <c r="F253" s="309">
        <f>data!BC91</f>
        <v>0</v>
      </c>
      <c r="G253" s="308" t="str">
        <f>IF(data!BD91&gt;0,data!BD91,"")</f>
        <v>x</v>
      </c>
      <c r="H253" s="308" t="str">
        <f>IF(data!BE91&gt;0,data!BE91,"")</f>
        <v>x</v>
      </c>
      <c r="I253" s="309">
        <f>data!BF91</f>
        <v>0</v>
      </c>
    </row>
    <row r="254" spans="1:9" customFormat="1" ht="20.149999999999999" customHeight="1">
      <c r="A254" s="292">
        <v>24</v>
      </c>
      <c r="B254" s="293" t="s">
        <v>1004</v>
      </c>
      <c r="C254" s="308" t="str">
        <f>IF(data!AZ92&gt;0,data!AZ92,"")</f>
        <v>x</v>
      </c>
      <c r="D254" s="309">
        <f>data!BA92</f>
        <v>429</v>
      </c>
      <c r="E254" s="309">
        <f>data!BB92</f>
        <v>129</v>
      </c>
      <c r="F254" s="309">
        <f>data!BC92</f>
        <v>0</v>
      </c>
      <c r="G254" s="308" t="str">
        <f>IF(data!BD92&gt;0,data!BD92,"")</f>
        <v>x</v>
      </c>
      <c r="H254" s="308" t="str">
        <f>IF(data!BE92&gt;0,data!BE92,"")</f>
        <v>x</v>
      </c>
      <c r="I254" s="308" t="str">
        <f>IF(data!BF92&gt;0,data!BF92,"")</f>
        <v>x</v>
      </c>
    </row>
    <row r="255" spans="1:9" customFormat="1" ht="20.149999999999999" customHeight="1">
      <c r="A255" s="292">
        <v>25</v>
      </c>
      <c r="B255" s="293" t="s">
        <v>1005</v>
      </c>
      <c r="C255" s="308" t="str">
        <f>IF(data!AZ93&gt;0,data!AZ93,"")</f>
        <v>x</v>
      </c>
      <c r="D255" s="308" t="str">
        <f>IF(data!BA93&gt;0,data!BA93,"")</f>
        <v>x</v>
      </c>
      <c r="E255" s="309">
        <f>data!BB93</f>
        <v>0</v>
      </c>
      <c r="F255" s="309">
        <f>data!BC93</f>
        <v>0</v>
      </c>
      <c r="G255" s="308" t="str">
        <f>IF(data!BD93&gt;0,data!BD93,"")</f>
        <v>x</v>
      </c>
      <c r="H255" s="308" t="str">
        <f>IF(data!BE93&gt;0,data!BE93,"")</f>
        <v>x</v>
      </c>
      <c r="I255" s="308" t="str">
        <f>IF(data!BF93&gt;0,data!BF93,"")</f>
        <v>x</v>
      </c>
    </row>
    <row r="256" spans="1:9" customFormat="1" ht="20.149999999999999" customHeight="1">
      <c r="A256" s="292">
        <v>26</v>
      </c>
      <c r="B256" s="293" t="s">
        <v>294</v>
      </c>
      <c r="C256" s="308" t="str">
        <f>IF(data!AZ94&gt;0,data!AZ94,"")</f>
        <v>x</v>
      </c>
      <c r="D256" s="308" t="str">
        <f>IF(data!BA94&gt;0,data!BA94,"")</f>
        <v>x</v>
      </c>
      <c r="E256" s="308" t="str">
        <f>IF(data!BB94&gt;0,data!BB94,"")</f>
        <v>x</v>
      </c>
      <c r="F256" s="308" t="str">
        <f>IF(data!BC94&gt;0,data!BC94,"")</f>
        <v>x</v>
      </c>
      <c r="G256" s="308" t="str">
        <f>IF(data!BD94&gt;0,data!BD94,"")</f>
        <v>x</v>
      </c>
      <c r="H256" s="308" t="str">
        <f>IF(data!BE94&gt;0,data!BE94,"")</f>
        <v>x</v>
      </c>
      <c r="I256" s="308" t="str">
        <f>IF(data!BF94&gt;0,data!BF94,"")</f>
        <v>x</v>
      </c>
    </row>
    <row r="257" spans="1:9" customFormat="1" ht="20.149999999999999" customHeight="1">
      <c r="A257" s="286" t="s">
        <v>987</v>
      </c>
      <c r="B257" s="287"/>
      <c r="C257" s="287"/>
      <c r="D257" s="287"/>
      <c r="E257" s="287"/>
      <c r="F257" s="287"/>
      <c r="G257" s="287"/>
      <c r="H257" s="287"/>
      <c r="I257" s="286"/>
    </row>
    <row r="258" spans="1:9" customFormat="1" ht="20.149999999999999" customHeight="1">
      <c r="D258" s="288"/>
      <c r="I258" s="289" t="s">
        <v>1033</v>
      </c>
    </row>
    <row r="259" spans="1:9" customFormat="1" ht="20.149999999999999" customHeight="1">
      <c r="A259" s="288"/>
    </row>
    <row r="260" spans="1:9" customFormat="1" ht="20.149999999999999" customHeight="1">
      <c r="A260" s="290" t="str">
        <f>"Hospital: "&amp;data!C98</f>
        <v>Hospital: Columbia County Public Hospital District No. 1</v>
      </c>
      <c r="G260" s="291"/>
      <c r="H260" s="290" t="str">
        <f>"FYE: "&amp;data!C96</f>
        <v>FYE: 12/31/2023</v>
      </c>
    </row>
    <row r="261" spans="1:9" customFormat="1" ht="20.149999999999999" customHeight="1">
      <c r="A261" s="292">
        <v>1</v>
      </c>
      <c r="B261" s="293" t="s">
        <v>236</v>
      </c>
      <c r="C261" s="295" t="s">
        <v>92</v>
      </c>
      <c r="D261" s="295" t="s">
        <v>93</v>
      </c>
      <c r="E261" s="295" t="s">
        <v>94</v>
      </c>
      <c r="F261" s="295" t="s">
        <v>95</v>
      </c>
      <c r="G261" s="295" t="s">
        <v>96</v>
      </c>
      <c r="H261" s="295" t="s">
        <v>97</v>
      </c>
      <c r="I261" s="295" t="s">
        <v>98</v>
      </c>
    </row>
    <row r="262" spans="1:9" customFormat="1" ht="20.149999999999999" customHeight="1">
      <c r="A262" s="296">
        <v>2</v>
      </c>
      <c r="B262" s="297" t="s">
        <v>989</v>
      </c>
      <c r="C262" s="299" t="s">
        <v>1034</v>
      </c>
      <c r="D262" s="299" t="s">
        <v>170</v>
      </c>
      <c r="E262" s="299" t="s">
        <v>171</v>
      </c>
      <c r="F262" s="299"/>
      <c r="G262" s="299" t="s">
        <v>173</v>
      </c>
      <c r="H262" s="299"/>
      <c r="I262" s="299" t="s">
        <v>159</v>
      </c>
    </row>
    <row r="263" spans="1:9" customFormat="1" ht="20.149999999999999" customHeight="1">
      <c r="A263" s="296"/>
      <c r="B263" s="297"/>
      <c r="C263" s="299" t="s">
        <v>1035</v>
      </c>
      <c r="D263" s="299" t="s">
        <v>217</v>
      </c>
      <c r="E263" s="299" t="s">
        <v>196</v>
      </c>
      <c r="F263" s="299" t="s">
        <v>172</v>
      </c>
      <c r="G263" s="299" t="s">
        <v>218</v>
      </c>
      <c r="H263" s="299" t="s">
        <v>174</v>
      </c>
      <c r="I263" s="299" t="s">
        <v>1036</v>
      </c>
    </row>
    <row r="264" spans="1:9" customFormat="1" ht="20.149999999999999" customHeight="1">
      <c r="A264" s="292">
        <v>3</v>
      </c>
      <c r="B264" s="293" t="s">
        <v>993</v>
      </c>
      <c r="C264" s="305"/>
      <c r="D264" s="305"/>
      <c r="E264" s="305"/>
      <c r="F264" s="305"/>
      <c r="G264" s="305"/>
      <c r="H264" s="305"/>
      <c r="I264" s="305"/>
    </row>
    <row r="265" spans="1:9" customFormat="1" ht="20.149999999999999" customHeight="1">
      <c r="A265" s="292">
        <v>4</v>
      </c>
      <c r="B265" s="293" t="s">
        <v>261</v>
      </c>
      <c r="C265" s="305"/>
      <c r="D265" s="305"/>
      <c r="E265" s="305"/>
      <c r="F265" s="305"/>
      <c r="G265" s="305"/>
      <c r="H265" s="305"/>
      <c r="I265" s="305"/>
    </row>
    <row r="266" spans="1:9" customFormat="1" ht="20.149999999999999" customHeight="1">
      <c r="A266" s="292">
        <v>5</v>
      </c>
      <c r="B266" s="293" t="s">
        <v>262</v>
      </c>
      <c r="C266" s="293">
        <f>data!BG60</f>
        <v>0</v>
      </c>
      <c r="D266" s="300">
        <f>data!BH60</f>
        <v>9.9600000000000009</v>
      </c>
      <c r="E266" s="300">
        <f>data!BI60</f>
        <v>0</v>
      </c>
      <c r="F266" s="300">
        <f>data!BJ60</f>
        <v>4</v>
      </c>
      <c r="G266" s="300">
        <f>data!BK60</f>
        <v>13.38</v>
      </c>
      <c r="H266" s="300">
        <f>data!BL60</f>
        <v>4.18</v>
      </c>
      <c r="I266" s="300">
        <f>data!BM60</f>
        <v>0</v>
      </c>
    </row>
    <row r="267" spans="1:9" customFormat="1" ht="20.149999999999999" customHeight="1">
      <c r="A267" s="292">
        <v>6</v>
      </c>
      <c r="B267" s="293" t="s">
        <v>263</v>
      </c>
      <c r="C267" s="293">
        <f>data!BG61</f>
        <v>0</v>
      </c>
      <c r="D267" s="293">
        <f>data!BH61</f>
        <v>554527</v>
      </c>
      <c r="E267" s="293">
        <f>data!BI61</f>
        <v>0</v>
      </c>
      <c r="F267" s="293">
        <f>data!BJ61</f>
        <v>404288</v>
      </c>
      <c r="G267" s="293">
        <f>data!BK61</f>
        <v>1005867</v>
      </c>
      <c r="H267" s="293">
        <f>data!BL61</f>
        <v>176229</v>
      </c>
      <c r="I267" s="293">
        <f>data!BM61</f>
        <v>0</v>
      </c>
    </row>
    <row r="268" spans="1:9" customFormat="1" ht="20.149999999999999" customHeight="1">
      <c r="A268" s="292">
        <v>7</v>
      </c>
      <c r="B268" s="293" t="s">
        <v>11</v>
      </c>
      <c r="C268" s="293">
        <f>data!BG62</f>
        <v>0</v>
      </c>
      <c r="D268" s="293">
        <f>data!BH62</f>
        <v>121419</v>
      </c>
      <c r="E268" s="293">
        <f>data!BI62</f>
        <v>0</v>
      </c>
      <c r="F268" s="293">
        <f>data!BJ62</f>
        <v>88523</v>
      </c>
      <c r="G268" s="293">
        <f>data!BK62</f>
        <v>220245</v>
      </c>
      <c r="H268" s="293">
        <f>data!BL62</f>
        <v>38587</v>
      </c>
      <c r="I268" s="293">
        <f>data!BM62</f>
        <v>0</v>
      </c>
    </row>
    <row r="269" spans="1:9" customFormat="1" ht="20.149999999999999" customHeight="1">
      <c r="A269" s="292">
        <v>8</v>
      </c>
      <c r="B269" s="293" t="s">
        <v>264</v>
      </c>
      <c r="C269" s="293">
        <f>data!BG63</f>
        <v>0</v>
      </c>
      <c r="D269" s="293">
        <f>data!BH63</f>
        <v>0</v>
      </c>
      <c r="E269" s="293">
        <f>data!BI63</f>
        <v>0</v>
      </c>
      <c r="F269" s="293">
        <f>data!BJ63</f>
        <v>114712</v>
      </c>
      <c r="G269" s="293">
        <f>data!BK63</f>
        <v>0</v>
      </c>
      <c r="H269" s="293">
        <f>data!BL63</f>
        <v>0</v>
      </c>
      <c r="I269" s="293">
        <f>data!BM63</f>
        <v>0</v>
      </c>
    </row>
    <row r="270" spans="1:9" customFormat="1" ht="20.149999999999999" customHeight="1">
      <c r="A270" s="292">
        <v>9</v>
      </c>
      <c r="B270" s="293" t="s">
        <v>265</v>
      </c>
      <c r="C270" s="293">
        <f>data!BG64</f>
        <v>0</v>
      </c>
      <c r="D270" s="293">
        <f>data!BH64</f>
        <v>242106</v>
      </c>
      <c r="E270" s="293">
        <f>data!BI64</f>
        <v>0</v>
      </c>
      <c r="F270" s="293">
        <f>data!BJ64</f>
        <v>2272</v>
      </c>
      <c r="G270" s="293">
        <f>data!BK64</f>
        <v>3065</v>
      </c>
      <c r="H270" s="293">
        <f>data!BL64</f>
        <v>2302</v>
      </c>
      <c r="I270" s="293">
        <f>data!BM64</f>
        <v>0</v>
      </c>
    </row>
    <row r="271" spans="1:9" customFormat="1" ht="20.149999999999999" customHeight="1">
      <c r="A271" s="292">
        <v>10</v>
      </c>
      <c r="B271" s="293" t="s">
        <v>523</v>
      </c>
      <c r="C271" s="293">
        <f>data!BG65</f>
        <v>0</v>
      </c>
      <c r="D271" s="293">
        <f>data!BH65</f>
        <v>140086</v>
      </c>
      <c r="E271" s="293">
        <f>data!BI65</f>
        <v>0</v>
      </c>
      <c r="F271" s="293">
        <f>data!BJ65</f>
        <v>0</v>
      </c>
      <c r="G271" s="293">
        <f>data!BK65</f>
        <v>0</v>
      </c>
      <c r="H271" s="293">
        <f>data!BL65</f>
        <v>0</v>
      </c>
      <c r="I271" s="293">
        <f>data!BM65</f>
        <v>0</v>
      </c>
    </row>
    <row r="272" spans="1:9" customFormat="1" ht="20.149999999999999" customHeight="1">
      <c r="A272" s="292">
        <v>11</v>
      </c>
      <c r="B272" s="293" t="s">
        <v>524</v>
      </c>
      <c r="C272" s="293">
        <f>data!BG66</f>
        <v>0</v>
      </c>
      <c r="D272" s="293">
        <f>data!BH66</f>
        <v>1918028</v>
      </c>
      <c r="E272" s="293">
        <f>data!BI66</f>
        <v>0</v>
      </c>
      <c r="F272" s="293">
        <f>data!BJ66</f>
        <v>27596</v>
      </c>
      <c r="G272" s="293">
        <f>data!BK66</f>
        <v>203472</v>
      </c>
      <c r="H272" s="293">
        <f>data!BL66</f>
        <v>17929</v>
      </c>
      <c r="I272" s="293">
        <f>data!BM66</f>
        <v>0</v>
      </c>
    </row>
    <row r="273" spans="1:9" customFormat="1" ht="20.149999999999999" customHeight="1">
      <c r="A273" s="292">
        <v>12</v>
      </c>
      <c r="B273" s="293" t="s">
        <v>16</v>
      </c>
      <c r="C273" s="293">
        <f>data!BG67</f>
        <v>0</v>
      </c>
      <c r="D273" s="293">
        <f>data!BH67</f>
        <v>5219</v>
      </c>
      <c r="E273" s="293">
        <f>data!BI67</f>
        <v>0</v>
      </c>
      <c r="F273" s="293">
        <f>data!BJ67</f>
        <v>5431</v>
      </c>
      <c r="G273" s="293">
        <f>data!BK67</f>
        <v>0</v>
      </c>
      <c r="H273" s="293">
        <f>data!BL67</f>
        <v>0</v>
      </c>
      <c r="I273" s="293">
        <f>data!BM67</f>
        <v>0</v>
      </c>
    </row>
    <row r="274" spans="1:9" customFormat="1" ht="20.149999999999999" customHeight="1">
      <c r="A274" s="292">
        <v>13</v>
      </c>
      <c r="B274" s="293" t="s">
        <v>994</v>
      </c>
      <c r="C274" s="293">
        <f>data!BG68</f>
        <v>0</v>
      </c>
      <c r="D274" s="293">
        <f>data!BH68</f>
        <v>3968</v>
      </c>
      <c r="E274" s="293">
        <f>data!BI68</f>
        <v>0</v>
      </c>
      <c r="F274" s="293">
        <f>data!BJ68</f>
        <v>915</v>
      </c>
      <c r="G274" s="293">
        <f>data!BK68</f>
        <v>2557</v>
      </c>
      <c r="H274" s="293">
        <f>data!BL68</f>
        <v>2187</v>
      </c>
      <c r="I274" s="293">
        <f>data!BM68</f>
        <v>0</v>
      </c>
    </row>
    <row r="275" spans="1:9" customFormat="1" ht="20.149999999999999" customHeight="1">
      <c r="A275" s="292">
        <v>14</v>
      </c>
      <c r="B275" s="293" t="s">
        <v>995</v>
      </c>
      <c r="C275" s="293">
        <f>data!BG69</f>
        <v>0</v>
      </c>
      <c r="D275" s="293">
        <f>data!BH69</f>
        <v>2410</v>
      </c>
      <c r="E275" s="293">
        <f>data!BI69</f>
        <v>0</v>
      </c>
      <c r="F275" s="293">
        <f>data!BJ69</f>
        <v>11904</v>
      </c>
      <c r="G275" s="293">
        <f>data!BK69</f>
        <v>26232</v>
      </c>
      <c r="H275" s="293">
        <f>data!BL69</f>
        <v>36</v>
      </c>
      <c r="I275" s="293">
        <f>data!BM69</f>
        <v>0</v>
      </c>
    </row>
    <row r="276" spans="1:9" customFormat="1" ht="20.149999999999999" customHeight="1">
      <c r="A276" s="292">
        <v>15</v>
      </c>
      <c r="B276" s="293" t="s">
        <v>284</v>
      </c>
      <c r="C276" s="293">
        <f>-data!BG84</f>
        <v>0</v>
      </c>
      <c r="D276" s="293">
        <f>-data!BH84</f>
        <v>0</v>
      </c>
      <c r="E276" s="293">
        <f>-data!BI84</f>
        <v>0</v>
      </c>
      <c r="F276" s="293">
        <f>-data!BJ84</f>
        <v>-24817</v>
      </c>
      <c r="G276" s="293">
        <f>-data!BK84</f>
        <v>0</v>
      </c>
      <c r="H276" s="293">
        <f>-data!BL84</f>
        <v>0</v>
      </c>
      <c r="I276" s="293">
        <f>-data!BM84</f>
        <v>0</v>
      </c>
    </row>
    <row r="277" spans="1:9" customFormat="1" ht="20.149999999999999" customHeight="1">
      <c r="A277" s="292">
        <v>16</v>
      </c>
      <c r="B277" s="301" t="s">
        <v>996</v>
      </c>
      <c r="C277" s="293">
        <f>data!BG85</f>
        <v>0</v>
      </c>
      <c r="D277" s="293">
        <f>data!BH85</f>
        <v>2987763</v>
      </c>
      <c r="E277" s="293">
        <f>data!BI85</f>
        <v>0</v>
      </c>
      <c r="F277" s="293">
        <f>data!BJ85</f>
        <v>630824</v>
      </c>
      <c r="G277" s="293">
        <f>data!BK85</f>
        <v>1461438</v>
      </c>
      <c r="H277" s="293">
        <f>data!BL85</f>
        <v>237270</v>
      </c>
      <c r="I277" s="293">
        <f>data!BM85</f>
        <v>0</v>
      </c>
    </row>
    <row r="278" spans="1:9" customFormat="1" ht="20.149999999999999" customHeight="1">
      <c r="A278" s="292">
        <v>17</v>
      </c>
      <c r="B278" s="293" t="s">
        <v>286</v>
      </c>
      <c r="C278" s="303"/>
      <c r="D278" s="303"/>
      <c r="E278" s="303"/>
      <c r="F278" s="303"/>
      <c r="G278" s="303"/>
      <c r="H278" s="303"/>
      <c r="I278" s="303"/>
    </row>
    <row r="279" spans="1:9" customFormat="1" ht="20.149999999999999" customHeight="1">
      <c r="A279" s="292">
        <v>18</v>
      </c>
      <c r="B279" s="293" t="s">
        <v>997</v>
      </c>
      <c r="C279" s="293"/>
      <c r="D279" s="293"/>
      <c r="E279" s="293"/>
      <c r="F279" s="293"/>
      <c r="G279" s="293"/>
      <c r="H279" s="293"/>
      <c r="I279" s="293"/>
    </row>
    <row r="280" spans="1:9" customFormat="1" ht="20.149999999999999" customHeight="1">
      <c r="A280" s="292">
        <v>19</v>
      </c>
      <c r="B280" s="301" t="s">
        <v>998</v>
      </c>
      <c r="C280" s="308" t="str">
        <f>IF(data!BG87&gt;0,data!BG87,"")</f>
        <v>x</v>
      </c>
      <c r="D280" s="308" t="str">
        <f>IF(data!BH87&gt;0,data!BH87,"")</f>
        <v>x</v>
      </c>
      <c r="E280" s="308" t="str">
        <f>IF(data!BI87&gt;0,data!BI87,"")</f>
        <v>x</v>
      </c>
      <c r="F280" s="308" t="str">
        <f>IF(data!BJ87&gt;0,data!BJ87,"")</f>
        <v>x</v>
      </c>
      <c r="G280" s="308" t="str">
        <f>IF(data!BK87&gt;0,data!BK87,"")</f>
        <v>x</v>
      </c>
      <c r="H280" s="308" t="str">
        <f>IF(data!BL87&gt;0,data!BL87,"")</f>
        <v>x</v>
      </c>
      <c r="I280" s="308" t="str">
        <f>IF(data!BM87&gt;0,data!BM87,"")</f>
        <v>x</v>
      </c>
    </row>
    <row r="281" spans="1:9" customFormat="1" ht="20.149999999999999" customHeight="1">
      <c r="A281" s="292">
        <v>20</v>
      </c>
      <c r="B281" s="301" t="s">
        <v>999</v>
      </c>
      <c r="C281" s="308" t="str">
        <f>IF(data!BG88&gt;0,data!BG88,"")</f>
        <v>x</v>
      </c>
      <c r="D281" s="308" t="str">
        <f>IF(data!BH88&gt;0,data!BH88,"")</f>
        <v>x</v>
      </c>
      <c r="E281" s="308" t="str">
        <f>IF(data!BI88&gt;0,data!BI88,"")</f>
        <v>x</v>
      </c>
      <c r="F281" s="308" t="str">
        <f>IF(data!BJ88&gt;0,data!BJ88,"")</f>
        <v>x</v>
      </c>
      <c r="G281" s="308" t="str">
        <f>IF(data!BK88&gt;0,data!BK88,"")</f>
        <v>x</v>
      </c>
      <c r="H281" s="308" t="str">
        <f>IF(data!BL88&gt;0,data!BL88,"")</f>
        <v>x</v>
      </c>
      <c r="I281" s="308" t="str">
        <f>IF(data!BM88&gt;0,data!BM88,"")</f>
        <v>x</v>
      </c>
    </row>
    <row r="282" spans="1:9" customFormat="1" ht="20.149999999999999" customHeight="1">
      <c r="A282" s="292">
        <v>21</v>
      </c>
      <c r="B282" s="301" t="s">
        <v>1000</v>
      </c>
      <c r="C282" s="308" t="str">
        <f>IF(data!BG89&gt;0,data!BG89,"")</f>
        <v>x</v>
      </c>
      <c r="D282" s="308" t="str">
        <f>IF(data!BH89&gt;0,data!BH89,"")</f>
        <v>x</v>
      </c>
      <c r="E282" s="308" t="str">
        <f>IF(data!BI89&gt;0,data!BI89,"")</f>
        <v>x</v>
      </c>
      <c r="F282" s="308" t="str">
        <f>IF(data!BJ89&gt;0,data!BJ89,"")</f>
        <v>x</v>
      </c>
      <c r="G282" s="308" t="str">
        <f>IF(data!BK89&gt;0,data!BK89,"")</f>
        <v>x</v>
      </c>
      <c r="H282" s="308" t="str">
        <f>IF(data!BL89&gt;0,data!BL89,"")</f>
        <v>x</v>
      </c>
      <c r="I282" s="308" t="str">
        <f>IF(data!BM89&gt;0,data!BM89,"")</f>
        <v>x</v>
      </c>
    </row>
    <row r="283" spans="1:9" customFormat="1" ht="20.149999999999999" customHeight="1">
      <c r="A283" s="292" t="s">
        <v>1001</v>
      </c>
      <c r="B283" s="293"/>
      <c r="C283" s="310"/>
      <c r="D283" s="310"/>
      <c r="E283" s="310"/>
      <c r="F283" s="310"/>
      <c r="G283" s="310"/>
      <c r="H283" s="310"/>
      <c r="I283" s="310"/>
    </row>
    <row r="284" spans="1:9" customFormat="1" ht="20.149999999999999" customHeight="1">
      <c r="A284" s="292">
        <v>22</v>
      </c>
      <c r="B284" s="293" t="s">
        <v>1002</v>
      </c>
      <c r="C284" s="309">
        <f>data!BG90</f>
        <v>0</v>
      </c>
      <c r="D284" s="309">
        <f>data!BH90</f>
        <v>321</v>
      </c>
      <c r="E284" s="309">
        <f>data!BI90</f>
        <v>0</v>
      </c>
      <c r="F284" s="309">
        <f>data!BJ90</f>
        <v>334</v>
      </c>
      <c r="G284" s="309">
        <f>data!BK90</f>
        <v>0</v>
      </c>
      <c r="H284" s="309">
        <f>data!BL90</f>
        <v>0</v>
      </c>
      <c r="I284" s="309">
        <f>data!BM90</f>
        <v>0</v>
      </c>
    </row>
    <row r="285" spans="1:9" customFormat="1" ht="20.149999999999999" customHeight="1">
      <c r="A285" s="292">
        <v>23</v>
      </c>
      <c r="B285" s="293" t="s">
        <v>1003</v>
      </c>
      <c r="C285" s="308" t="str">
        <f>IF(data!BG91&gt;0,data!BG91,"")</f>
        <v>x</v>
      </c>
      <c r="D285" s="309">
        <f>data!BH91</f>
        <v>0</v>
      </c>
      <c r="E285" s="309">
        <f>data!BI91</f>
        <v>0</v>
      </c>
      <c r="F285" s="308" t="str">
        <f>IF(data!BJ91&gt;0,data!BJ91,"")</f>
        <v>x</v>
      </c>
      <c r="G285" s="309">
        <f>data!BK91</f>
        <v>0</v>
      </c>
      <c r="H285" s="309">
        <f>data!BL91</f>
        <v>0</v>
      </c>
      <c r="I285" s="309">
        <f>data!BM91</f>
        <v>0</v>
      </c>
    </row>
    <row r="286" spans="1:9" customFormat="1" ht="20.149999999999999" customHeight="1">
      <c r="A286" s="292">
        <v>24</v>
      </c>
      <c r="B286" s="293" t="s">
        <v>1004</v>
      </c>
      <c r="C286" s="308" t="str">
        <f>IF(data!BG92&gt;0,data!BG92,"")</f>
        <v>x</v>
      </c>
      <c r="D286" s="309">
        <f>data!BH92</f>
        <v>118</v>
      </c>
      <c r="E286" s="309">
        <f>data!BI92</f>
        <v>0</v>
      </c>
      <c r="F286" s="308" t="str">
        <f>IF(data!BJ92&gt;0,data!BJ92,"")</f>
        <v>x</v>
      </c>
      <c r="G286" s="309">
        <f>data!BK92</f>
        <v>0</v>
      </c>
      <c r="H286" s="309">
        <f>data!BL92</f>
        <v>0</v>
      </c>
      <c r="I286" s="309">
        <f>data!BM92</f>
        <v>0</v>
      </c>
    </row>
    <row r="287" spans="1:9" customFormat="1" ht="20.149999999999999" customHeight="1">
      <c r="A287" s="292">
        <v>25</v>
      </c>
      <c r="B287" s="293" t="s">
        <v>1005</v>
      </c>
      <c r="C287" s="308" t="str">
        <f>IF(data!BG93&gt;0,data!BG93,"")</f>
        <v>x</v>
      </c>
      <c r="D287" s="309">
        <f>data!BH93</f>
        <v>0</v>
      </c>
      <c r="E287" s="309">
        <f>data!BI93</f>
        <v>0</v>
      </c>
      <c r="F287" s="308" t="str">
        <f>IF(data!BJ93&gt;0,data!BJ93,"")</f>
        <v>x</v>
      </c>
      <c r="G287" s="309">
        <f>data!BK93</f>
        <v>0</v>
      </c>
      <c r="H287" s="309">
        <f>data!BL93</f>
        <v>0</v>
      </c>
      <c r="I287" s="309">
        <f>data!BM93</f>
        <v>0</v>
      </c>
    </row>
    <row r="288" spans="1:9" customFormat="1" ht="20.149999999999999" customHeight="1">
      <c r="A288" s="292">
        <v>26</v>
      </c>
      <c r="B288" s="293" t="s">
        <v>294</v>
      </c>
      <c r="C288" s="308" t="str">
        <f>IF(data!BG94&gt;0,data!BG94,"")</f>
        <v>x</v>
      </c>
      <c r="D288" s="308" t="str">
        <f>IF(data!BH94&gt;0,data!BH94,"")</f>
        <v>x</v>
      </c>
      <c r="E288" s="308" t="str">
        <f>IF(data!BI94&gt;0,data!BI94,"")</f>
        <v>x</v>
      </c>
      <c r="F288" s="308" t="str">
        <f>IF(data!BJ94&gt;0,data!BJ94,"")</f>
        <v>x</v>
      </c>
      <c r="G288" s="308" t="str">
        <f>IF(data!BK94&gt;0,data!BK94,"")</f>
        <v>x</v>
      </c>
      <c r="H288" s="308" t="str">
        <f>IF(data!BL94&gt;0,data!BL94,"")</f>
        <v>x</v>
      </c>
      <c r="I288" s="308" t="str">
        <f>IF(data!BM94&gt;0,data!BM94,"")</f>
        <v>x</v>
      </c>
    </row>
    <row r="289" spans="1:9" customFormat="1" ht="20.149999999999999" customHeight="1">
      <c r="A289" s="286" t="s">
        <v>987</v>
      </c>
      <c r="B289" s="287"/>
      <c r="C289" s="287"/>
      <c r="D289" s="287"/>
      <c r="E289" s="287"/>
      <c r="F289" s="287"/>
      <c r="G289" s="287"/>
      <c r="H289" s="287"/>
      <c r="I289" s="286"/>
    </row>
    <row r="290" spans="1:9" customFormat="1" ht="20.149999999999999" customHeight="1">
      <c r="D290" s="288"/>
      <c r="I290" s="289" t="s">
        <v>1037</v>
      </c>
    </row>
    <row r="291" spans="1:9" customFormat="1" ht="20.149999999999999" customHeight="1">
      <c r="A291" s="288"/>
    </row>
    <row r="292" spans="1:9" customFormat="1" ht="20.149999999999999" customHeight="1">
      <c r="A292" s="290" t="str">
        <f>"Hospital: "&amp;data!C98</f>
        <v>Hospital: Columbia County Public Hospital District No. 1</v>
      </c>
      <c r="G292" s="291"/>
      <c r="H292" s="290" t="str">
        <f>"FYE: "&amp;data!C96</f>
        <v>FYE: 12/31/2023</v>
      </c>
    </row>
    <row r="293" spans="1:9" customFormat="1" ht="20.149999999999999" customHeight="1">
      <c r="A293" s="292">
        <v>1</v>
      </c>
      <c r="B293" s="293" t="s">
        <v>236</v>
      </c>
      <c r="C293" s="295" t="s">
        <v>99</v>
      </c>
      <c r="D293" s="295" t="s">
        <v>100</v>
      </c>
      <c r="E293" s="295" t="s">
        <v>101</v>
      </c>
      <c r="F293" s="295" t="s">
        <v>102</v>
      </c>
      <c r="G293" s="295" t="s">
        <v>103</v>
      </c>
      <c r="H293" s="295" t="s">
        <v>104</v>
      </c>
      <c r="I293" s="295" t="s">
        <v>105</v>
      </c>
    </row>
    <row r="294" spans="1:9" customFormat="1" ht="20.149999999999999" customHeight="1">
      <c r="A294" s="296">
        <v>2</v>
      </c>
      <c r="B294" s="297" t="s">
        <v>989</v>
      </c>
      <c r="C294" s="299" t="s">
        <v>175</v>
      </c>
      <c r="D294" s="299" t="s">
        <v>176</v>
      </c>
      <c r="E294" s="299" t="s">
        <v>177</v>
      </c>
      <c r="F294" s="299" t="s">
        <v>178</v>
      </c>
      <c r="G294" s="299"/>
      <c r="H294" s="299" t="s">
        <v>180</v>
      </c>
      <c r="I294" s="299" t="s">
        <v>181</v>
      </c>
    </row>
    <row r="295" spans="1:9" customFormat="1" ht="20.149999999999999" customHeight="1">
      <c r="A295" s="296"/>
      <c r="B295" s="297"/>
      <c r="C295" s="299" t="s">
        <v>1038</v>
      </c>
      <c r="D295" s="299" t="s">
        <v>221</v>
      </c>
      <c r="E295" s="299" t="s">
        <v>222</v>
      </c>
      <c r="F295" s="299" t="s">
        <v>223</v>
      </c>
      <c r="G295" s="299" t="s">
        <v>179</v>
      </c>
      <c r="H295" s="299" t="s">
        <v>224</v>
      </c>
      <c r="I295" s="299" t="s">
        <v>196</v>
      </c>
    </row>
    <row r="296" spans="1:9" customFormat="1" ht="20.149999999999999" customHeight="1">
      <c r="A296" s="292">
        <v>3</v>
      </c>
      <c r="B296" s="293" t="s">
        <v>993</v>
      </c>
      <c r="C296" s="305"/>
      <c r="D296" s="305"/>
      <c r="E296" s="305"/>
      <c r="F296" s="305"/>
      <c r="G296" s="305"/>
      <c r="H296" s="305"/>
      <c r="I296" s="305"/>
    </row>
    <row r="297" spans="1:9" customFormat="1" ht="20.149999999999999" customHeight="1">
      <c r="A297" s="292">
        <v>4</v>
      </c>
      <c r="B297" s="293" t="s">
        <v>261</v>
      </c>
      <c r="C297" s="305"/>
      <c r="D297" s="305"/>
      <c r="E297" s="305"/>
      <c r="F297" s="305"/>
      <c r="G297" s="305"/>
      <c r="H297" s="305"/>
      <c r="I297" s="305"/>
    </row>
    <row r="298" spans="1:9" customFormat="1" ht="20.149999999999999" customHeight="1">
      <c r="A298" s="292">
        <v>5</v>
      </c>
      <c r="B298" s="293" t="s">
        <v>262</v>
      </c>
      <c r="C298" s="293">
        <f>data!BN60</f>
        <v>15.79</v>
      </c>
      <c r="D298" s="300">
        <f>data!BO60</f>
        <v>0</v>
      </c>
      <c r="E298" s="300">
        <f>data!BP60</f>
        <v>1.03</v>
      </c>
      <c r="F298" s="300">
        <f>data!BQ60</f>
        <v>0</v>
      </c>
      <c r="G298" s="300">
        <f>data!BR60</f>
        <v>0</v>
      </c>
      <c r="H298" s="300">
        <f>data!BS60</f>
        <v>0</v>
      </c>
      <c r="I298" s="300">
        <f>data!BT60</f>
        <v>0</v>
      </c>
    </row>
    <row r="299" spans="1:9" customFormat="1" ht="20.149999999999999" customHeight="1">
      <c r="A299" s="292">
        <v>6</v>
      </c>
      <c r="B299" s="293" t="s">
        <v>263</v>
      </c>
      <c r="C299" s="293">
        <f>data!BN61</f>
        <v>1245288</v>
      </c>
      <c r="D299" s="293">
        <f>data!BO61</f>
        <v>0</v>
      </c>
      <c r="E299" s="293">
        <f>data!BP61</f>
        <v>78616</v>
      </c>
      <c r="F299" s="293">
        <f>data!BQ61</f>
        <v>0</v>
      </c>
      <c r="G299" s="293">
        <f>data!BR61</f>
        <v>0</v>
      </c>
      <c r="H299" s="293">
        <f>data!BS61</f>
        <v>0</v>
      </c>
      <c r="I299" s="293">
        <f>data!BT61</f>
        <v>0</v>
      </c>
    </row>
    <row r="300" spans="1:9" customFormat="1" ht="20.149999999999999" customHeight="1">
      <c r="A300" s="292">
        <v>7</v>
      </c>
      <c r="B300" s="293" t="s">
        <v>11</v>
      </c>
      <c r="C300" s="293">
        <f>data!BN62</f>
        <v>272668</v>
      </c>
      <c r="D300" s="293">
        <f>data!BO62</f>
        <v>0</v>
      </c>
      <c r="E300" s="293">
        <f>data!BP62</f>
        <v>17214</v>
      </c>
      <c r="F300" s="293">
        <f>data!BQ62</f>
        <v>0</v>
      </c>
      <c r="G300" s="293">
        <f>data!BR62</f>
        <v>0</v>
      </c>
      <c r="H300" s="293">
        <f>data!BS62</f>
        <v>0</v>
      </c>
      <c r="I300" s="293">
        <f>data!BT62</f>
        <v>0</v>
      </c>
    </row>
    <row r="301" spans="1:9" customFormat="1" ht="20.149999999999999" customHeight="1">
      <c r="A301" s="292">
        <v>8</v>
      </c>
      <c r="B301" s="293" t="s">
        <v>264</v>
      </c>
      <c r="C301" s="293">
        <f>data!BN63</f>
        <v>58561</v>
      </c>
      <c r="D301" s="293">
        <f>data!BO63</f>
        <v>0</v>
      </c>
      <c r="E301" s="293">
        <f>data!BP63</f>
        <v>0</v>
      </c>
      <c r="F301" s="293">
        <f>data!BQ63</f>
        <v>0</v>
      </c>
      <c r="G301" s="293">
        <f>data!BR63</f>
        <v>0</v>
      </c>
      <c r="H301" s="293">
        <f>data!BS63</f>
        <v>0</v>
      </c>
      <c r="I301" s="293">
        <f>data!BT63</f>
        <v>0</v>
      </c>
    </row>
    <row r="302" spans="1:9" customFormat="1" ht="20.149999999999999" customHeight="1">
      <c r="A302" s="292">
        <v>9</v>
      </c>
      <c r="B302" s="293" t="s">
        <v>265</v>
      </c>
      <c r="C302" s="293">
        <f>data!BN64</f>
        <v>23328</v>
      </c>
      <c r="D302" s="293">
        <f>data!BO64</f>
        <v>0</v>
      </c>
      <c r="E302" s="293">
        <f>data!BP64</f>
        <v>1122</v>
      </c>
      <c r="F302" s="293">
        <f>data!BQ64</f>
        <v>0</v>
      </c>
      <c r="G302" s="293">
        <f>data!BR64</f>
        <v>0</v>
      </c>
      <c r="H302" s="293">
        <f>data!BS64</f>
        <v>0</v>
      </c>
      <c r="I302" s="293">
        <f>data!BT64</f>
        <v>0</v>
      </c>
    </row>
    <row r="303" spans="1:9" customFormat="1" ht="20.149999999999999" customHeight="1">
      <c r="A303" s="292">
        <v>10</v>
      </c>
      <c r="B303" s="293" t="s">
        <v>523</v>
      </c>
      <c r="C303" s="293">
        <f>data!BN65</f>
        <v>6862</v>
      </c>
      <c r="D303" s="293">
        <f>data!BO65</f>
        <v>0</v>
      </c>
      <c r="E303" s="293">
        <f>data!BP65</f>
        <v>0</v>
      </c>
      <c r="F303" s="293">
        <f>data!BQ65</f>
        <v>0</v>
      </c>
      <c r="G303" s="293">
        <f>data!BR65</f>
        <v>0</v>
      </c>
      <c r="H303" s="293">
        <f>data!BS65</f>
        <v>0</v>
      </c>
      <c r="I303" s="293">
        <f>data!BT65</f>
        <v>0</v>
      </c>
    </row>
    <row r="304" spans="1:9" customFormat="1" ht="20.149999999999999" customHeight="1">
      <c r="A304" s="292">
        <v>11</v>
      </c>
      <c r="B304" s="293" t="s">
        <v>524</v>
      </c>
      <c r="C304" s="293">
        <f>data!BN66</f>
        <v>450319</v>
      </c>
      <c r="D304" s="293">
        <f>data!BO66</f>
        <v>0</v>
      </c>
      <c r="E304" s="293">
        <f>data!BP66</f>
        <v>1058</v>
      </c>
      <c r="F304" s="293">
        <f>data!BQ66</f>
        <v>0</v>
      </c>
      <c r="G304" s="293">
        <f>data!BR66</f>
        <v>0</v>
      </c>
      <c r="H304" s="293">
        <f>data!BS66</f>
        <v>0</v>
      </c>
      <c r="I304" s="293">
        <f>data!BT66</f>
        <v>0</v>
      </c>
    </row>
    <row r="305" spans="1:9" customFormat="1" ht="20.149999999999999" customHeight="1">
      <c r="A305" s="292">
        <v>12</v>
      </c>
      <c r="B305" s="293" t="s">
        <v>16</v>
      </c>
      <c r="C305" s="293">
        <f>data!BN67</f>
        <v>77642</v>
      </c>
      <c r="D305" s="293">
        <f>data!BO67</f>
        <v>0</v>
      </c>
      <c r="E305" s="293">
        <f>data!BP67</f>
        <v>0</v>
      </c>
      <c r="F305" s="293">
        <f>data!BQ67</f>
        <v>0</v>
      </c>
      <c r="G305" s="293">
        <f>data!BR67</f>
        <v>0</v>
      </c>
      <c r="H305" s="293">
        <f>data!BS67</f>
        <v>0</v>
      </c>
      <c r="I305" s="293">
        <f>data!BT67</f>
        <v>0</v>
      </c>
    </row>
    <row r="306" spans="1:9" customFormat="1" ht="20.149999999999999" customHeight="1">
      <c r="A306" s="292">
        <v>13</v>
      </c>
      <c r="B306" s="293" t="s">
        <v>994</v>
      </c>
      <c r="C306" s="293">
        <f>data!BN68</f>
        <v>80435</v>
      </c>
      <c r="D306" s="293">
        <f>data!BO68</f>
        <v>0</v>
      </c>
      <c r="E306" s="293">
        <f>data!BP68</f>
        <v>4736</v>
      </c>
      <c r="F306" s="293">
        <f>data!BQ68</f>
        <v>0</v>
      </c>
      <c r="G306" s="293">
        <f>data!BR68</f>
        <v>0</v>
      </c>
      <c r="H306" s="293">
        <f>data!BS68</f>
        <v>0</v>
      </c>
      <c r="I306" s="293">
        <f>data!BT68</f>
        <v>0</v>
      </c>
    </row>
    <row r="307" spans="1:9" customFormat="1" ht="20.149999999999999" customHeight="1">
      <c r="A307" s="292">
        <v>14</v>
      </c>
      <c r="B307" s="293" t="s">
        <v>995</v>
      </c>
      <c r="C307" s="293">
        <f>data!BN69</f>
        <v>242276</v>
      </c>
      <c r="D307" s="293">
        <f>data!BO69</f>
        <v>0</v>
      </c>
      <c r="E307" s="293">
        <f>data!BP69</f>
        <v>49217</v>
      </c>
      <c r="F307" s="293">
        <f>data!BQ69</f>
        <v>0</v>
      </c>
      <c r="G307" s="293">
        <f>data!BR69</f>
        <v>0</v>
      </c>
      <c r="H307" s="293">
        <f>data!BS69</f>
        <v>0</v>
      </c>
      <c r="I307" s="293">
        <f>data!BT69</f>
        <v>0</v>
      </c>
    </row>
    <row r="308" spans="1:9" customFormat="1" ht="20.149999999999999" customHeight="1">
      <c r="A308" s="292">
        <v>15</v>
      </c>
      <c r="B308" s="293" t="s">
        <v>284</v>
      </c>
      <c r="C308" s="293">
        <f>-data!BN84</f>
        <v>-5431</v>
      </c>
      <c r="D308" s="293">
        <f>-data!BO84</f>
        <v>0</v>
      </c>
      <c r="E308" s="293">
        <f>-data!BP84</f>
        <v>0</v>
      </c>
      <c r="F308" s="293">
        <f>-data!BQ84</f>
        <v>0</v>
      </c>
      <c r="G308" s="293">
        <f>-data!BR84</f>
        <v>0</v>
      </c>
      <c r="H308" s="293">
        <f>-data!BS84</f>
        <v>0</v>
      </c>
      <c r="I308" s="293">
        <f>-data!BT84</f>
        <v>0</v>
      </c>
    </row>
    <row r="309" spans="1:9" customFormat="1" ht="20.149999999999999" customHeight="1">
      <c r="A309" s="292">
        <v>16</v>
      </c>
      <c r="B309" s="301" t="s">
        <v>996</v>
      </c>
      <c r="C309" s="293">
        <f>data!BN85</f>
        <v>2451948</v>
      </c>
      <c r="D309" s="293">
        <f>data!BO85</f>
        <v>0</v>
      </c>
      <c r="E309" s="293">
        <f>data!BP85</f>
        <v>151963</v>
      </c>
      <c r="F309" s="293">
        <f>data!BQ85</f>
        <v>0</v>
      </c>
      <c r="G309" s="293">
        <f>data!BR85</f>
        <v>0</v>
      </c>
      <c r="H309" s="293">
        <f>data!BS85</f>
        <v>0</v>
      </c>
      <c r="I309" s="293">
        <f>data!BT85</f>
        <v>0</v>
      </c>
    </row>
    <row r="310" spans="1:9" customFormat="1" ht="20.149999999999999" customHeight="1">
      <c r="A310" s="292">
        <v>17</v>
      </c>
      <c r="B310" s="293" t="s">
        <v>286</v>
      </c>
      <c r="C310" s="303"/>
      <c r="D310" s="303"/>
      <c r="E310" s="303"/>
      <c r="F310" s="303"/>
      <c r="G310" s="303"/>
      <c r="H310" s="303"/>
      <c r="I310" s="303"/>
    </row>
    <row r="311" spans="1:9" customFormat="1" ht="20.149999999999999" customHeight="1">
      <c r="A311" s="292">
        <v>18</v>
      </c>
      <c r="B311" s="293" t="s">
        <v>997</v>
      </c>
      <c r="C311" s="293"/>
      <c r="D311" s="293"/>
      <c r="E311" s="293"/>
      <c r="F311" s="293"/>
      <c r="G311" s="293"/>
      <c r="H311" s="293"/>
      <c r="I311" s="293"/>
    </row>
    <row r="312" spans="1:9" customFormat="1" ht="20.149999999999999" customHeight="1">
      <c r="A312" s="292">
        <v>19</v>
      </c>
      <c r="B312" s="301" t="s">
        <v>998</v>
      </c>
      <c r="C312" s="308" t="str">
        <f>IF(data!BN87&gt;0,data!BN87,"")</f>
        <v>x</v>
      </c>
      <c r="D312" s="308" t="str">
        <f>IF(data!BO87&gt;0,data!BO87,"")</f>
        <v>x</v>
      </c>
      <c r="E312" s="308" t="str">
        <f>IF(data!BP87&gt;0,data!BP87,"")</f>
        <v>x</v>
      </c>
      <c r="F312" s="308" t="str">
        <f>IF(data!BQ87&gt;0,data!BQ87,"")</f>
        <v>x</v>
      </c>
      <c r="G312" s="308" t="str">
        <f>IF(data!BR87&gt;0,data!BR87,"")</f>
        <v>x</v>
      </c>
      <c r="H312" s="308" t="str">
        <f>IF(data!BS87&gt;0,data!BS87,"")</f>
        <v>x</v>
      </c>
      <c r="I312" s="308" t="str">
        <f>IF(data!BT87&gt;0,data!BT87,"")</f>
        <v>x</v>
      </c>
    </row>
    <row r="313" spans="1:9" customFormat="1" ht="20.149999999999999" customHeight="1">
      <c r="A313" s="292">
        <v>20</v>
      </c>
      <c r="B313" s="301" t="s">
        <v>999</v>
      </c>
      <c r="C313" s="308" t="str">
        <f>IF(data!BN88&gt;0,data!BN88,"")</f>
        <v>x</v>
      </c>
      <c r="D313" s="308" t="str">
        <f>IF(data!BO88&gt;0,data!BO88,"")</f>
        <v>x</v>
      </c>
      <c r="E313" s="308" t="str">
        <f>IF(data!BP88&gt;0,data!BP88,"")</f>
        <v>x</v>
      </c>
      <c r="F313" s="308" t="str">
        <f>IF(data!BQ88&gt;0,data!BQ88,"")</f>
        <v>x</v>
      </c>
      <c r="G313" s="308" t="str">
        <f>IF(data!BR88&gt;0,data!BR88,"")</f>
        <v>x</v>
      </c>
      <c r="H313" s="308" t="str">
        <f>IF(data!BS88&gt;0,data!BS88,"")</f>
        <v>x</v>
      </c>
      <c r="I313" s="308" t="str">
        <f>IF(data!BT88&gt;0,data!BT88,"")</f>
        <v>x</v>
      </c>
    </row>
    <row r="314" spans="1:9" customFormat="1" ht="20.149999999999999" customHeight="1">
      <c r="A314" s="292">
        <v>21</v>
      </c>
      <c r="B314" s="301" t="s">
        <v>1000</v>
      </c>
      <c r="C314" s="308" t="str">
        <f>IF(data!BN89&gt;0,data!BN89,"")</f>
        <v>x</v>
      </c>
      <c r="D314" s="308" t="str">
        <f>IF(data!BO89&gt;0,data!BO89,"")</f>
        <v>x</v>
      </c>
      <c r="E314" s="308" t="str">
        <f>IF(data!BP89&gt;0,data!BP89,"")</f>
        <v>x</v>
      </c>
      <c r="F314" s="308" t="str">
        <f>IF(data!BQ89&gt;0,data!BQ89,"")</f>
        <v>x</v>
      </c>
      <c r="G314" s="308" t="str">
        <f>IF(data!BR89&gt;0,data!BR89,"")</f>
        <v>x</v>
      </c>
      <c r="H314" s="308" t="str">
        <f>IF(data!BS89&gt;0,data!BS89,"")</f>
        <v>x</v>
      </c>
      <c r="I314" s="308" t="str">
        <f>IF(data!BT89&gt;0,data!BT89,"")</f>
        <v>x</v>
      </c>
    </row>
    <row r="315" spans="1:9" customFormat="1" ht="20.149999999999999" customHeight="1">
      <c r="A315" s="292" t="s">
        <v>1001</v>
      </c>
      <c r="B315" s="293"/>
      <c r="C315" s="303"/>
      <c r="D315" s="303"/>
      <c r="E315" s="303"/>
      <c r="F315" s="303"/>
      <c r="G315" s="303"/>
      <c r="H315" s="303"/>
      <c r="I315" s="303"/>
    </row>
    <row r="316" spans="1:9" customFormat="1" ht="20.149999999999999" customHeight="1">
      <c r="A316" s="292">
        <v>22</v>
      </c>
      <c r="B316" s="293" t="s">
        <v>1002</v>
      </c>
      <c r="C316" s="309">
        <f>data!BN90</f>
        <v>4775</v>
      </c>
      <c r="D316" s="309">
        <f>data!BO90</f>
        <v>0</v>
      </c>
      <c r="E316" s="309">
        <f>data!BP90</f>
        <v>0</v>
      </c>
      <c r="F316" s="309">
        <f>data!BQ90</f>
        <v>0</v>
      </c>
      <c r="G316" s="309">
        <f>data!BR90</f>
        <v>0</v>
      </c>
      <c r="H316" s="309">
        <f>data!BS90</f>
        <v>0</v>
      </c>
      <c r="I316" s="309">
        <f>data!BT90</f>
        <v>0</v>
      </c>
    </row>
    <row r="317" spans="1:9" customFormat="1" ht="20.149999999999999" customHeight="1">
      <c r="A317" s="292">
        <v>23</v>
      </c>
      <c r="B317" s="293" t="s">
        <v>1003</v>
      </c>
      <c r="C317" s="308" t="str">
        <f>IF(data!BN91&gt;0,data!BN91,"")</f>
        <v>x</v>
      </c>
      <c r="D317" s="308" t="str">
        <f>IF(data!BO91&gt;0,data!BO91,"")</f>
        <v>x</v>
      </c>
      <c r="E317" s="308" t="str">
        <f>IF(data!BP91&gt;0,data!BP91,"")</f>
        <v>x</v>
      </c>
      <c r="F317" s="308" t="str">
        <f>IF(data!BQ91&gt;0,data!BQ91,"")</f>
        <v>x</v>
      </c>
      <c r="G317" s="309">
        <f>data!BR91</f>
        <v>0</v>
      </c>
      <c r="H317" s="309">
        <f>data!BS91</f>
        <v>0</v>
      </c>
      <c r="I317" s="309">
        <f>data!BT91</f>
        <v>0</v>
      </c>
    </row>
    <row r="318" spans="1:9" customFormat="1" ht="20.149999999999999" customHeight="1">
      <c r="A318" s="292">
        <v>24</v>
      </c>
      <c r="B318" s="293" t="s">
        <v>1004</v>
      </c>
      <c r="C318" s="308" t="str">
        <f>IF(data!BN92&gt;0,data!BN92,"")</f>
        <v>x</v>
      </c>
      <c r="D318" s="308" t="str">
        <f>IF(data!BO92&gt;0,data!BO92,"")</f>
        <v>x</v>
      </c>
      <c r="E318" s="308" t="str">
        <f>IF(data!BP92&gt;0,data!BP92,"")</f>
        <v>x</v>
      </c>
      <c r="F318" s="308" t="str">
        <f>IF(data!BQ92&gt;0,data!BQ92,"")</f>
        <v>x</v>
      </c>
      <c r="G318" s="308" t="str">
        <f>IF(data!BR92&gt;0,data!BR92,"")</f>
        <v>x</v>
      </c>
      <c r="H318" s="309">
        <f>data!BS92</f>
        <v>0</v>
      </c>
      <c r="I318" s="309">
        <f>data!BT92</f>
        <v>0</v>
      </c>
    </row>
    <row r="319" spans="1:9" customFormat="1" ht="20.149999999999999" customHeight="1">
      <c r="A319" s="292">
        <v>25</v>
      </c>
      <c r="B319" s="293" t="s">
        <v>1005</v>
      </c>
      <c r="C319" s="308" t="str">
        <f>IF(data!BN93&gt;0,data!BN93,"")</f>
        <v>x</v>
      </c>
      <c r="D319" s="308" t="str">
        <f>IF(data!BO93&gt;0,data!BO93,"")</f>
        <v>x</v>
      </c>
      <c r="E319" s="308" t="str">
        <f>IF(data!BP93&gt;0,data!BP93,"")</f>
        <v>x</v>
      </c>
      <c r="F319" s="308" t="str">
        <f>IF(data!BQ93&gt;0,data!BQ93,"")</f>
        <v>x</v>
      </c>
      <c r="G319" s="308" t="str">
        <f>IF(data!BR93&gt;0,data!BR93,"")</f>
        <v>x</v>
      </c>
      <c r="H319" s="309">
        <f>data!BS93</f>
        <v>0</v>
      </c>
      <c r="I319" s="309">
        <f>data!BT93</f>
        <v>0</v>
      </c>
    </row>
    <row r="320" spans="1:9" customFormat="1" ht="20.149999999999999" customHeight="1">
      <c r="A320" s="292">
        <v>26</v>
      </c>
      <c r="B320" s="293" t="s">
        <v>294</v>
      </c>
      <c r="C320" s="311" t="str">
        <f>IF(data!BN94&gt;0,data!BN94,"")</f>
        <v>x</v>
      </c>
      <c r="D320" s="311" t="str">
        <f>IF(data!BO94&gt;0,data!BO94,"")</f>
        <v>x</v>
      </c>
      <c r="E320" s="311" t="str">
        <f>IF(data!BP94&gt;0,data!BP94,"")</f>
        <v>x</v>
      </c>
      <c r="F320" s="311" t="str">
        <f>IF(data!BQ94&gt;0,data!BQ94,"")</f>
        <v>x</v>
      </c>
      <c r="G320" s="311" t="str">
        <f>IF(data!BR94&gt;0,data!BR94,"")</f>
        <v>x</v>
      </c>
      <c r="H320" s="311" t="str">
        <f>IF(data!BS94&gt;0,data!BS94,"")</f>
        <v>x</v>
      </c>
      <c r="I320" s="311" t="str">
        <f>IF(data!BT94&gt;0,data!BT94,"")</f>
        <v>x</v>
      </c>
    </row>
    <row r="321" spans="1:9" customFormat="1" ht="20.149999999999999" customHeight="1">
      <c r="A321" s="286" t="s">
        <v>987</v>
      </c>
      <c r="B321" s="287"/>
      <c r="C321" s="287"/>
      <c r="D321" s="287"/>
      <c r="E321" s="287"/>
      <c r="F321" s="287"/>
      <c r="G321" s="287"/>
      <c r="H321" s="287"/>
      <c r="I321" s="286"/>
    </row>
    <row r="322" spans="1:9" customFormat="1" ht="20.149999999999999" customHeight="1">
      <c r="C322">
        <v>1014</v>
      </c>
      <c r="D322" s="288"/>
      <c r="I322" s="289" t="s">
        <v>1039</v>
      </c>
    </row>
    <row r="323" spans="1:9" customFormat="1" ht="20.149999999999999" customHeight="1">
      <c r="A323" s="288"/>
      <c r="C323">
        <v>756523</v>
      </c>
    </row>
    <row r="324" spans="1:9" customFormat="1" ht="20.149999999999999" customHeight="1">
      <c r="A324" s="290" t="str">
        <f>"Hospital: "&amp;data!C98</f>
        <v>Hospital: Columbia County Public Hospital District No. 1</v>
      </c>
      <c r="G324" s="291"/>
      <c r="H324" s="290" t="str">
        <f>"FYE: "&amp;data!C96</f>
        <v>FYE: 12/31/2023</v>
      </c>
    </row>
    <row r="325" spans="1:9" customFormat="1" ht="20.149999999999999" customHeight="1">
      <c r="A325" s="292">
        <v>1</v>
      </c>
      <c r="B325" s="293" t="s">
        <v>236</v>
      </c>
      <c r="C325" s="295" t="s">
        <v>106</v>
      </c>
      <c r="D325" s="295" t="s">
        <v>107</v>
      </c>
      <c r="E325" s="295" t="s">
        <v>108</v>
      </c>
      <c r="F325" s="295" t="s">
        <v>109</v>
      </c>
      <c r="G325" s="295" t="s">
        <v>110</v>
      </c>
      <c r="H325" s="295" t="s">
        <v>111</v>
      </c>
      <c r="I325" s="295" t="s">
        <v>112</v>
      </c>
    </row>
    <row r="326" spans="1:9" customFormat="1" ht="20.149999999999999" customHeight="1">
      <c r="A326" s="296">
        <v>2</v>
      </c>
      <c r="B326" s="297" t="s">
        <v>989</v>
      </c>
      <c r="C326" s="299" t="s">
        <v>182</v>
      </c>
      <c r="D326" s="299" t="s">
        <v>182</v>
      </c>
      <c r="E326" s="299" t="s">
        <v>182</v>
      </c>
      <c r="F326" s="299" t="s">
        <v>183</v>
      </c>
      <c r="G326" s="299" t="s">
        <v>184</v>
      </c>
      <c r="H326" s="299" t="s">
        <v>185</v>
      </c>
      <c r="I326" s="299" t="s">
        <v>186</v>
      </c>
    </row>
    <row r="327" spans="1:9" customFormat="1" ht="20.149999999999999" customHeight="1">
      <c r="A327" s="296"/>
      <c r="B327" s="297"/>
      <c r="C327" s="299" t="s">
        <v>225</v>
      </c>
      <c r="D327" s="299" t="s">
        <v>226</v>
      </c>
      <c r="E327" s="299" t="s">
        <v>227</v>
      </c>
      <c r="F327" s="299" t="s">
        <v>178</v>
      </c>
      <c r="G327" s="299" t="s">
        <v>1038</v>
      </c>
      <c r="H327" s="299" t="s">
        <v>179</v>
      </c>
      <c r="I327" s="299" t="s">
        <v>228</v>
      </c>
    </row>
    <row r="328" spans="1:9" customFormat="1" ht="20.149999999999999" customHeight="1">
      <c r="A328" s="292">
        <v>3</v>
      </c>
      <c r="B328" s="293" t="s">
        <v>993</v>
      </c>
      <c r="C328" s="305"/>
      <c r="D328" s="305"/>
      <c r="E328" s="305"/>
      <c r="F328" s="305"/>
      <c r="G328" s="305"/>
      <c r="H328" s="305"/>
      <c r="I328" s="305"/>
    </row>
    <row r="329" spans="1:9" customFormat="1" ht="20.149999999999999" customHeight="1">
      <c r="A329" s="292">
        <v>4</v>
      </c>
      <c r="B329" s="293" t="s">
        <v>261</v>
      </c>
      <c r="C329" s="305"/>
      <c r="D329" s="305"/>
      <c r="E329" s="305"/>
      <c r="F329" s="305"/>
      <c r="G329" s="305"/>
      <c r="H329" s="305"/>
      <c r="I329" s="305"/>
    </row>
    <row r="330" spans="1:9" customFormat="1" ht="20.149999999999999" customHeight="1">
      <c r="A330" s="292">
        <v>5</v>
      </c>
      <c r="B330" s="293" t="s">
        <v>262</v>
      </c>
      <c r="C330" s="300">
        <f>data!BU60</f>
        <v>0</v>
      </c>
      <c r="D330" s="300">
        <f>data!BV60</f>
        <v>3.03</v>
      </c>
      <c r="E330" s="300">
        <f>data!BW60</f>
        <v>0</v>
      </c>
      <c r="F330" s="300">
        <f>data!BX60</f>
        <v>0</v>
      </c>
      <c r="G330" s="300">
        <f>data!BY60</f>
        <v>2.21</v>
      </c>
      <c r="H330" s="300">
        <f>data!BZ60</f>
        <v>0</v>
      </c>
      <c r="I330" s="300">
        <f>data!CA60</f>
        <v>0</v>
      </c>
    </row>
    <row r="331" spans="1:9" customFormat="1" ht="20.149999999999999" customHeight="1">
      <c r="A331" s="292">
        <v>6</v>
      </c>
      <c r="B331" s="293" t="s">
        <v>263</v>
      </c>
      <c r="C331" s="312">
        <f>data!BU61</f>
        <v>0</v>
      </c>
      <c r="D331" s="312">
        <f>data!BV61</f>
        <v>134304</v>
      </c>
      <c r="E331" s="312">
        <f>data!BW61</f>
        <v>0</v>
      </c>
      <c r="F331" s="312">
        <f>data!BX61</f>
        <v>0</v>
      </c>
      <c r="G331" s="312">
        <f>data!BY61</f>
        <v>195941</v>
      </c>
      <c r="H331" s="312">
        <f>data!BZ61</f>
        <v>0</v>
      </c>
      <c r="I331" s="312">
        <f>data!CA61</f>
        <v>0</v>
      </c>
    </row>
    <row r="332" spans="1:9" customFormat="1" ht="20.149999999999999" customHeight="1">
      <c r="A332" s="292">
        <v>7</v>
      </c>
      <c r="B332" s="293" t="s">
        <v>11</v>
      </c>
      <c r="C332" s="312">
        <f>data!BU62</f>
        <v>0</v>
      </c>
      <c r="D332" s="312">
        <f>data!BV62</f>
        <v>29407</v>
      </c>
      <c r="E332" s="312">
        <f>data!BW62</f>
        <v>0</v>
      </c>
      <c r="F332" s="312">
        <f>data!BX62</f>
        <v>0</v>
      </c>
      <c r="G332" s="312">
        <f>data!BY62</f>
        <v>42903</v>
      </c>
      <c r="H332" s="312">
        <f>data!BZ62</f>
        <v>0</v>
      </c>
      <c r="I332" s="312">
        <f>data!CA62</f>
        <v>0</v>
      </c>
    </row>
    <row r="333" spans="1:9" customFormat="1" ht="20.149999999999999" customHeight="1">
      <c r="A333" s="292">
        <v>8</v>
      </c>
      <c r="B333" s="293" t="s">
        <v>264</v>
      </c>
      <c r="C333" s="312">
        <f>data!BU63</f>
        <v>0</v>
      </c>
      <c r="D333" s="312">
        <f>data!BV63</f>
        <v>0</v>
      </c>
      <c r="E333" s="312">
        <f>data!BW63</f>
        <v>0</v>
      </c>
      <c r="F333" s="312">
        <f>data!BX63</f>
        <v>0</v>
      </c>
      <c r="G333" s="312">
        <f>data!BY63</f>
        <v>0</v>
      </c>
      <c r="H333" s="312">
        <f>data!BZ63</f>
        <v>0</v>
      </c>
      <c r="I333" s="312">
        <f>data!CA63</f>
        <v>0</v>
      </c>
    </row>
    <row r="334" spans="1:9" customFormat="1" ht="20.149999999999999" customHeight="1">
      <c r="A334" s="292">
        <v>9</v>
      </c>
      <c r="B334" s="293" t="s">
        <v>265</v>
      </c>
      <c r="C334" s="312">
        <f>data!BU64</f>
        <v>0</v>
      </c>
      <c r="D334" s="312">
        <f>data!BV64</f>
        <v>1096</v>
      </c>
      <c r="E334" s="312">
        <f>data!BW64</f>
        <v>0</v>
      </c>
      <c r="F334" s="312">
        <f>data!BX64</f>
        <v>0</v>
      </c>
      <c r="G334" s="312">
        <f>data!BY64</f>
        <v>1454</v>
      </c>
      <c r="H334" s="312">
        <f>data!BZ64</f>
        <v>0</v>
      </c>
      <c r="I334" s="312">
        <f>data!CA64</f>
        <v>0</v>
      </c>
    </row>
    <row r="335" spans="1:9" customFormat="1" ht="20.149999999999999" customHeight="1">
      <c r="A335" s="292">
        <v>10</v>
      </c>
      <c r="B335" s="293" t="s">
        <v>523</v>
      </c>
      <c r="C335" s="312">
        <f>data!BU65</f>
        <v>0</v>
      </c>
      <c r="D335" s="312">
        <f>data!BV65</f>
        <v>0</v>
      </c>
      <c r="E335" s="312">
        <f>data!BW65</f>
        <v>0</v>
      </c>
      <c r="F335" s="312">
        <f>data!BX65</f>
        <v>0</v>
      </c>
      <c r="G335" s="312">
        <f>data!BY65</f>
        <v>0</v>
      </c>
      <c r="H335" s="312">
        <f>data!BZ65</f>
        <v>0</v>
      </c>
      <c r="I335" s="312">
        <f>data!CA65</f>
        <v>0</v>
      </c>
    </row>
    <row r="336" spans="1:9" customFormat="1" ht="20.149999999999999" customHeight="1">
      <c r="A336" s="292">
        <v>11</v>
      </c>
      <c r="B336" s="293" t="s">
        <v>524</v>
      </c>
      <c r="C336" s="312">
        <f>data!BU66</f>
        <v>0</v>
      </c>
      <c r="D336" s="312">
        <f>data!BV66</f>
        <v>1600</v>
      </c>
      <c r="E336" s="312">
        <f>data!BW66</f>
        <v>0</v>
      </c>
      <c r="F336" s="312">
        <f>data!BX66</f>
        <v>0</v>
      </c>
      <c r="G336" s="312">
        <f>data!BY66</f>
        <v>8925</v>
      </c>
      <c r="H336" s="312">
        <f>data!BZ66</f>
        <v>0</v>
      </c>
      <c r="I336" s="312">
        <f>data!CA66</f>
        <v>0</v>
      </c>
    </row>
    <row r="337" spans="1:9" customFormat="1" ht="20.149999999999999" customHeight="1">
      <c r="A337" s="292">
        <v>12</v>
      </c>
      <c r="B337" s="293" t="s">
        <v>16</v>
      </c>
      <c r="C337" s="312">
        <f>data!BU67</f>
        <v>0</v>
      </c>
      <c r="D337" s="312">
        <f>data!BV67</f>
        <v>32244</v>
      </c>
      <c r="E337" s="312">
        <f>data!BW67</f>
        <v>0</v>
      </c>
      <c r="F337" s="312">
        <f>data!BX67</f>
        <v>0</v>
      </c>
      <c r="G337" s="312">
        <f>data!BY67</f>
        <v>3398</v>
      </c>
      <c r="H337" s="312">
        <f>data!BZ67</f>
        <v>0</v>
      </c>
      <c r="I337" s="312">
        <f>data!CA67</f>
        <v>0</v>
      </c>
    </row>
    <row r="338" spans="1:9" customFormat="1" ht="20.149999999999999" customHeight="1">
      <c r="A338" s="292">
        <v>13</v>
      </c>
      <c r="B338" s="293" t="s">
        <v>994</v>
      </c>
      <c r="C338" s="312">
        <f>data!BU68</f>
        <v>0</v>
      </c>
      <c r="D338" s="312">
        <f>data!BV68</f>
        <v>5016</v>
      </c>
      <c r="E338" s="312">
        <f>data!BW68</f>
        <v>0</v>
      </c>
      <c r="F338" s="312">
        <f>data!BX68</f>
        <v>0</v>
      </c>
      <c r="G338" s="312">
        <f>data!BY68</f>
        <v>0</v>
      </c>
      <c r="H338" s="312">
        <f>data!BZ68</f>
        <v>0</v>
      </c>
      <c r="I338" s="312">
        <f>data!CA68</f>
        <v>0</v>
      </c>
    </row>
    <row r="339" spans="1:9" customFormat="1" ht="20.149999999999999" customHeight="1">
      <c r="A339" s="292">
        <v>14</v>
      </c>
      <c r="B339" s="293" t="s">
        <v>995</v>
      </c>
      <c r="C339" s="312">
        <f>data!BU69</f>
        <v>0</v>
      </c>
      <c r="D339" s="312">
        <f>data!BV69</f>
        <v>58</v>
      </c>
      <c r="E339" s="312">
        <f>data!BW69</f>
        <v>0</v>
      </c>
      <c r="F339" s="312">
        <f>data!BX69</f>
        <v>0</v>
      </c>
      <c r="G339" s="312">
        <f>data!BY69</f>
        <v>435</v>
      </c>
      <c r="H339" s="312">
        <f>data!BZ69</f>
        <v>0</v>
      </c>
      <c r="I339" s="312">
        <f>data!CA69</f>
        <v>0</v>
      </c>
    </row>
    <row r="340" spans="1:9" customFormat="1" ht="20.149999999999999" customHeight="1">
      <c r="A340" s="292">
        <v>15</v>
      </c>
      <c r="B340" s="293" t="s">
        <v>284</v>
      </c>
      <c r="C340" s="293">
        <f>-data!BU84</f>
        <v>0</v>
      </c>
      <c r="D340" s="293">
        <f>-data!BV84</f>
        <v>-4859</v>
      </c>
      <c r="E340" s="293">
        <f>-data!BW84</f>
        <v>0</v>
      </c>
      <c r="F340" s="293">
        <f>-data!BX84</f>
        <v>0</v>
      </c>
      <c r="G340" s="293">
        <f>-data!BY84</f>
        <v>0</v>
      </c>
      <c r="H340" s="293">
        <f>-data!BZ84</f>
        <v>0</v>
      </c>
      <c r="I340" s="293">
        <f>-data!CA84</f>
        <v>0</v>
      </c>
    </row>
    <row r="341" spans="1:9" customFormat="1" ht="20.149999999999999" customHeight="1">
      <c r="A341" s="292">
        <v>16</v>
      </c>
      <c r="B341" s="301" t="s">
        <v>996</v>
      </c>
      <c r="C341" s="293">
        <f>data!BU85</f>
        <v>0</v>
      </c>
      <c r="D341" s="293">
        <f>data!BV85</f>
        <v>198866</v>
      </c>
      <c r="E341" s="293">
        <f>data!BW85</f>
        <v>0</v>
      </c>
      <c r="F341" s="293">
        <f>data!BX85</f>
        <v>0</v>
      </c>
      <c r="G341" s="293">
        <f>data!BY85</f>
        <v>253056</v>
      </c>
      <c r="H341" s="293">
        <f>data!BZ85</f>
        <v>0</v>
      </c>
      <c r="I341" s="293">
        <f>data!CA85</f>
        <v>0</v>
      </c>
    </row>
    <row r="342" spans="1:9" customFormat="1" ht="20.149999999999999" customHeight="1">
      <c r="A342" s="292">
        <v>17</v>
      </c>
      <c r="B342" s="293" t="s">
        <v>286</v>
      </c>
      <c r="C342" s="303"/>
      <c r="D342" s="303"/>
      <c r="E342" s="303"/>
      <c r="F342" s="303"/>
      <c r="G342" s="303"/>
      <c r="H342" s="303"/>
      <c r="I342" s="303"/>
    </row>
    <row r="343" spans="1:9" customFormat="1" ht="20.149999999999999" customHeight="1">
      <c r="A343" s="292">
        <v>18</v>
      </c>
      <c r="B343" s="293" t="s">
        <v>997</v>
      </c>
      <c r="C343" s="293"/>
      <c r="D343" s="293"/>
      <c r="E343" s="293"/>
      <c r="F343" s="293"/>
      <c r="G343" s="293"/>
      <c r="H343" s="293"/>
      <c r="I343" s="293"/>
    </row>
    <row r="344" spans="1:9" customFormat="1" ht="20.149999999999999" customHeight="1">
      <c r="A344" s="292">
        <v>19</v>
      </c>
      <c r="B344" s="301" t="s">
        <v>998</v>
      </c>
      <c r="C344" s="308" t="str">
        <f>IF(data!BU87&gt;0,data!BU87,"")</f>
        <v>x</v>
      </c>
      <c r="D344" s="308" t="str">
        <f>IF(data!BV87&gt;0,data!BV87,"")</f>
        <v>x</v>
      </c>
      <c r="E344" s="308" t="str">
        <f>IF(data!BW87&gt;0,data!BW87,"")</f>
        <v>x</v>
      </c>
      <c r="F344" s="308" t="str">
        <f>IF(data!BX87&gt;0,data!BX87,"")</f>
        <v>x</v>
      </c>
      <c r="G344" s="308" t="str">
        <f>IF(data!BY87&gt;0,data!BY87,"")</f>
        <v>x</v>
      </c>
      <c r="H344" s="308" t="str">
        <f>IF(data!BZ87&gt;0,data!BZ87,"")</f>
        <v>x</v>
      </c>
      <c r="I344" s="308" t="str">
        <f>IF(data!CA87&gt;0,data!CA87,"")</f>
        <v>x</v>
      </c>
    </row>
    <row r="345" spans="1:9" customFormat="1" ht="20.149999999999999" customHeight="1">
      <c r="A345" s="292">
        <v>20</v>
      </c>
      <c r="B345" s="301" t="s">
        <v>999</v>
      </c>
      <c r="C345" s="308" t="str">
        <f>IF(data!BU88&gt;0,data!BU88,"")</f>
        <v>x</v>
      </c>
      <c r="D345" s="308" t="str">
        <f>IF(data!BV88&gt;0,data!BV88,"")</f>
        <v>x</v>
      </c>
      <c r="E345" s="308" t="str">
        <f>IF(data!BW88&gt;0,data!BW88,"")</f>
        <v>x</v>
      </c>
      <c r="F345" s="308" t="str">
        <f>IF(data!BX88&gt;0,data!BX88,"")</f>
        <v>x</v>
      </c>
      <c r="G345" s="308" t="str">
        <f>IF(data!BY88&gt;0,data!BY88,"")</f>
        <v>x</v>
      </c>
      <c r="H345" s="308" t="str">
        <f>IF(data!BZ88&gt;0,data!BZ88,"")</f>
        <v>x</v>
      </c>
      <c r="I345" s="308" t="str">
        <f>IF(data!CA88&gt;0,data!CA88,"")</f>
        <v>x</v>
      </c>
    </row>
    <row r="346" spans="1:9" customFormat="1" ht="20.149999999999999" customHeight="1">
      <c r="A346" s="292">
        <v>21</v>
      </c>
      <c r="B346" s="301" t="s">
        <v>1000</v>
      </c>
      <c r="C346" s="308" t="str">
        <f>IF(data!BU89&gt;0,data!BU89,"")</f>
        <v>x</v>
      </c>
      <c r="D346" s="308" t="str">
        <f>IF(data!BV89&gt;0,data!BV89,"")</f>
        <v>x</v>
      </c>
      <c r="E346" s="308" t="str">
        <f>IF(data!BW89&gt;0,data!BW89,"")</f>
        <v>x</v>
      </c>
      <c r="F346" s="308" t="str">
        <f>IF(data!BX89&gt;0,data!BX89,"")</f>
        <v>x</v>
      </c>
      <c r="G346" s="308" t="str">
        <f>IF(data!BY89&gt;0,data!BY89,"")</f>
        <v>x</v>
      </c>
      <c r="H346" s="308" t="str">
        <f>IF(data!BZ89&gt;0,data!BZ89,"")</f>
        <v>x</v>
      </c>
      <c r="I346" s="308" t="str">
        <f>IF(data!CA89&gt;0,data!CA89,"")</f>
        <v>x</v>
      </c>
    </row>
    <row r="347" spans="1:9" customFormat="1" ht="20.149999999999999" customHeight="1">
      <c r="A347" s="292" t="s">
        <v>1001</v>
      </c>
      <c r="B347" s="293"/>
      <c r="C347" s="303"/>
      <c r="D347" s="303"/>
      <c r="E347" s="303"/>
      <c r="F347" s="303"/>
      <c r="G347" s="303"/>
      <c r="H347" s="303"/>
      <c r="I347" s="303"/>
    </row>
    <row r="348" spans="1:9" customFormat="1" ht="20.149999999999999" customHeight="1">
      <c r="A348" s="292">
        <v>22</v>
      </c>
      <c r="B348" s="293" t="s">
        <v>1002</v>
      </c>
      <c r="C348" s="309">
        <f>data!BU90</f>
        <v>0</v>
      </c>
      <c r="D348" s="309">
        <f>data!BV90</f>
        <v>1983</v>
      </c>
      <c r="E348" s="309">
        <f>data!BW90</f>
        <v>0</v>
      </c>
      <c r="F348" s="309">
        <f>data!BX90</f>
        <v>0</v>
      </c>
      <c r="G348" s="309">
        <f>data!BY90</f>
        <v>209</v>
      </c>
      <c r="H348" s="309">
        <f>data!BZ90</f>
        <v>0</v>
      </c>
      <c r="I348" s="309">
        <f>data!CA90</f>
        <v>0</v>
      </c>
    </row>
    <row r="349" spans="1:9" customFormat="1" ht="20.149999999999999" customHeight="1">
      <c r="A349" s="292">
        <v>23</v>
      </c>
      <c r="B349" s="293" t="s">
        <v>1003</v>
      </c>
      <c r="C349" s="309">
        <f>data!BU91</f>
        <v>0</v>
      </c>
      <c r="D349" s="309">
        <f>data!BV91</f>
        <v>0</v>
      </c>
      <c r="E349" s="309">
        <f>data!BW91</f>
        <v>0</v>
      </c>
      <c r="F349" s="309">
        <f>data!BX91</f>
        <v>0</v>
      </c>
      <c r="G349" s="309">
        <f>data!BY91</f>
        <v>30552</v>
      </c>
      <c r="H349" s="309">
        <f>data!BZ91</f>
        <v>0</v>
      </c>
      <c r="I349" s="309">
        <f>data!CA91</f>
        <v>0</v>
      </c>
    </row>
    <row r="350" spans="1:9" customFormat="1" ht="20.149999999999999" customHeight="1">
      <c r="A350" s="292">
        <v>24</v>
      </c>
      <c r="B350" s="293" t="s">
        <v>1004</v>
      </c>
      <c r="C350" s="309">
        <f>data!BU92</f>
        <v>0</v>
      </c>
      <c r="D350" s="309">
        <f>data!BV92</f>
        <v>728</v>
      </c>
      <c r="E350" s="309">
        <f>data!BW92</f>
        <v>0</v>
      </c>
      <c r="F350" s="309">
        <f>data!BX92</f>
        <v>0</v>
      </c>
      <c r="G350" s="309">
        <f>data!BY92</f>
        <v>77</v>
      </c>
      <c r="H350" s="309">
        <f>data!BZ92</f>
        <v>0</v>
      </c>
      <c r="I350" s="309">
        <f>data!CA92</f>
        <v>0</v>
      </c>
    </row>
    <row r="351" spans="1:9" customFormat="1" ht="20.149999999999999" customHeight="1">
      <c r="A351" s="292">
        <v>25</v>
      </c>
      <c r="B351" s="293" t="s">
        <v>1005</v>
      </c>
      <c r="C351" s="309">
        <f>data!BU93</f>
        <v>0</v>
      </c>
      <c r="D351" s="309">
        <f>data!BV93</f>
        <v>0</v>
      </c>
      <c r="E351" s="309">
        <f>data!BW93</f>
        <v>0</v>
      </c>
      <c r="F351" s="309">
        <f>data!BX93</f>
        <v>0</v>
      </c>
      <c r="G351" s="309">
        <f>data!BY93</f>
        <v>0</v>
      </c>
      <c r="H351" s="309">
        <f>data!BZ93</f>
        <v>0</v>
      </c>
      <c r="I351" s="309">
        <f>data!CA93</f>
        <v>0</v>
      </c>
    </row>
    <row r="352" spans="1:9" customFormat="1" ht="20.149999999999999" customHeight="1">
      <c r="A352" s="292">
        <v>26</v>
      </c>
      <c r="B352" s="293" t="s">
        <v>294</v>
      </c>
      <c r="C352" s="311" t="str">
        <f>IF(data!BU94&gt;0,data!BU94,"")</f>
        <v/>
      </c>
      <c r="D352" s="311" t="str">
        <f>IF(data!BV94&gt;0,data!BV94,"")</f>
        <v/>
      </c>
      <c r="E352" s="311" t="str">
        <f>IF(data!BW94&gt;0,data!BW94,"")</f>
        <v/>
      </c>
      <c r="F352" s="311" t="str">
        <f>IF(data!BX94&gt;0,data!BX94,"")</f>
        <v/>
      </c>
      <c r="G352" s="311" t="str">
        <f>IF(data!BY94&gt;0,data!BY94,"")</f>
        <v/>
      </c>
      <c r="H352" s="311" t="str">
        <f>IF(data!BZ94&gt;0,data!BZ94,"")</f>
        <v/>
      </c>
      <c r="I352" s="311" t="str">
        <f>IF(data!CA94&gt;0,data!CA94,"")</f>
        <v/>
      </c>
    </row>
    <row r="353" spans="1:9" customFormat="1" ht="20.149999999999999" customHeight="1">
      <c r="A353" s="286" t="s">
        <v>987</v>
      </c>
      <c r="B353" s="287"/>
      <c r="C353" s="287"/>
      <c r="D353" s="287"/>
      <c r="E353" s="287"/>
      <c r="F353" s="287"/>
      <c r="G353" s="287"/>
      <c r="H353" s="287"/>
      <c r="I353" s="286"/>
    </row>
    <row r="354" spans="1:9" customFormat="1" ht="20.149999999999999" customHeight="1">
      <c r="D354" s="288"/>
      <c r="I354" s="289" t="s">
        <v>1040</v>
      </c>
    </row>
    <row r="355" spans="1:9" customFormat="1" ht="20.149999999999999" customHeight="1">
      <c r="A355" s="288"/>
    </row>
    <row r="356" spans="1:9" customFormat="1" ht="20.149999999999999" customHeight="1">
      <c r="A356" s="290" t="str">
        <f>"Hospital: "&amp;data!C98</f>
        <v>Hospital: Columbia County Public Hospital District No. 1</v>
      </c>
      <c r="G356" s="291"/>
      <c r="H356" s="290" t="str">
        <f>"FYE: "&amp;data!C96</f>
        <v>FYE: 12/31/2023</v>
      </c>
    </row>
    <row r="357" spans="1:9" customFormat="1" ht="20.149999999999999" customHeight="1">
      <c r="A357" s="292">
        <v>1</v>
      </c>
      <c r="B357" s="293" t="s">
        <v>236</v>
      </c>
      <c r="C357" s="295">
        <v>8910</v>
      </c>
      <c r="D357" s="295">
        <v>8930</v>
      </c>
      <c r="E357" s="295" t="s">
        <v>115</v>
      </c>
      <c r="F357" s="313"/>
      <c r="G357" s="313"/>
      <c r="H357" s="313"/>
      <c r="I357" s="295"/>
    </row>
    <row r="358" spans="1:9" customFormat="1" ht="20.149999999999999" customHeight="1">
      <c r="A358" s="296">
        <v>2</v>
      </c>
      <c r="B358" s="297" t="s">
        <v>989</v>
      </c>
      <c r="C358" s="299" t="s">
        <v>1364</v>
      </c>
      <c r="D358" s="299" t="s">
        <v>159</v>
      </c>
      <c r="E358" s="299" t="s">
        <v>238</v>
      </c>
      <c r="F358" s="314"/>
      <c r="G358" s="314"/>
      <c r="H358" s="314"/>
      <c r="I358" s="299" t="s">
        <v>188</v>
      </c>
    </row>
    <row r="359" spans="1:9" customFormat="1" ht="20.149999999999999" customHeight="1">
      <c r="A359" s="296"/>
      <c r="B359" s="297"/>
      <c r="C359" s="299" t="s">
        <v>228</v>
      </c>
      <c r="D359" s="299" t="s">
        <v>1041</v>
      </c>
      <c r="E359" s="299" t="s">
        <v>240</v>
      </c>
      <c r="F359" s="314"/>
      <c r="G359" s="314"/>
      <c r="H359" s="314"/>
      <c r="I359" s="299" t="s">
        <v>230</v>
      </c>
    </row>
    <row r="360" spans="1:9" customFormat="1" ht="20.149999999999999" customHeight="1">
      <c r="A360" s="292">
        <v>3</v>
      </c>
      <c r="B360" s="293" t="s">
        <v>993</v>
      </c>
      <c r="C360" s="305"/>
      <c r="D360" s="305"/>
      <c r="E360" s="305"/>
      <c r="F360" s="305"/>
      <c r="G360" s="305"/>
      <c r="H360" s="305"/>
      <c r="I360" s="305"/>
    </row>
    <row r="361" spans="1:9" customFormat="1" ht="20.149999999999999" customHeight="1">
      <c r="A361" s="292">
        <v>4</v>
      </c>
      <c r="B361" s="293" t="s">
        <v>261</v>
      </c>
      <c r="C361" s="305"/>
      <c r="D361" s="305"/>
      <c r="E361" s="305"/>
      <c r="F361" s="305"/>
      <c r="G361" s="305"/>
      <c r="H361" s="305"/>
      <c r="I361" s="305"/>
    </row>
    <row r="362" spans="1:9" customFormat="1" ht="20.149999999999999" customHeight="1">
      <c r="A362" s="292">
        <v>5</v>
      </c>
      <c r="B362" s="293" t="s">
        <v>262</v>
      </c>
      <c r="C362" s="300">
        <f>data!CB60</f>
        <v>0</v>
      </c>
      <c r="D362" s="300">
        <f>data!CC60</f>
        <v>0</v>
      </c>
      <c r="E362" s="315"/>
      <c r="F362" s="303"/>
      <c r="G362" s="303"/>
      <c r="H362" s="303"/>
      <c r="I362" s="316">
        <f>data!CE60</f>
        <v>245.51000000000002</v>
      </c>
    </row>
    <row r="363" spans="1:9" customFormat="1" ht="20.149999999999999" customHeight="1">
      <c r="A363" s="292">
        <v>6</v>
      </c>
      <c r="B363" s="293" t="s">
        <v>263</v>
      </c>
      <c r="C363" s="293">
        <f>data!CB61</f>
        <v>0</v>
      </c>
      <c r="D363" s="312">
        <f>data!CC61</f>
        <v>0</v>
      </c>
      <c r="E363" s="317"/>
      <c r="F363" s="317"/>
      <c r="G363" s="317"/>
      <c r="H363" s="317"/>
      <c r="I363" s="312">
        <f>data!CE61</f>
        <v>16438660</v>
      </c>
    </row>
    <row r="364" spans="1:9" customFormat="1" ht="20.149999999999999" customHeight="1">
      <c r="A364" s="292">
        <v>7</v>
      </c>
      <c r="B364" s="293" t="s">
        <v>11</v>
      </c>
      <c r="C364" s="293">
        <f>data!CB62</f>
        <v>0</v>
      </c>
      <c r="D364" s="312">
        <f>data!CC62</f>
        <v>0</v>
      </c>
      <c r="E364" s="317"/>
      <c r="F364" s="317"/>
      <c r="G364" s="317"/>
      <c r="H364" s="317"/>
      <c r="I364" s="312">
        <f>data!CE62</f>
        <v>3599407</v>
      </c>
    </row>
    <row r="365" spans="1:9" customFormat="1" ht="20.149999999999999" customHeight="1">
      <c r="A365" s="292">
        <v>8</v>
      </c>
      <c r="B365" s="293" t="s">
        <v>264</v>
      </c>
      <c r="C365" s="293">
        <f>data!CB63</f>
        <v>0</v>
      </c>
      <c r="D365" s="312">
        <f>data!CC63</f>
        <v>0</v>
      </c>
      <c r="E365" s="317"/>
      <c r="F365" s="317"/>
      <c r="G365" s="317"/>
      <c r="H365" s="317"/>
      <c r="I365" s="312">
        <f>data!CE63</f>
        <v>2886529</v>
      </c>
    </row>
    <row r="366" spans="1:9" customFormat="1" ht="20.149999999999999" customHeight="1">
      <c r="A366" s="292">
        <v>9</v>
      </c>
      <c r="B366" s="293" t="s">
        <v>265</v>
      </c>
      <c r="C366" s="293">
        <f>data!CB64</f>
        <v>0</v>
      </c>
      <c r="D366" s="312">
        <f>data!CC64</f>
        <v>0</v>
      </c>
      <c r="E366" s="317"/>
      <c r="F366" s="317"/>
      <c r="G366" s="317"/>
      <c r="H366" s="317"/>
      <c r="I366" s="312">
        <f>data!CE64</f>
        <v>2363999</v>
      </c>
    </row>
    <row r="367" spans="1:9" customFormat="1" ht="20.149999999999999" customHeight="1">
      <c r="A367" s="292">
        <v>10</v>
      </c>
      <c r="B367" s="293" t="s">
        <v>523</v>
      </c>
      <c r="C367" s="293">
        <f>data!CB65</f>
        <v>0</v>
      </c>
      <c r="D367" s="312">
        <f>data!CC65</f>
        <v>0</v>
      </c>
      <c r="E367" s="317"/>
      <c r="F367" s="317"/>
      <c r="G367" s="317"/>
      <c r="H367" s="317"/>
      <c r="I367" s="312">
        <f>data!CE65</f>
        <v>547206</v>
      </c>
    </row>
    <row r="368" spans="1:9" customFormat="1" ht="20.149999999999999" customHeight="1">
      <c r="A368" s="292">
        <v>11</v>
      </c>
      <c r="B368" s="293" t="s">
        <v>524</v>
      </c>
      <c r="C368" s="293">
        <f>data!CB66</f>
        <v>0</v>
      </c>
      <c r="D368" s="312">
        <f>data!CC66</f>
        <v>0</v>
      </c>
      <c r="E368" s="317"/>
      <c r="F368" s="317"/>
      <c r="G368" s="317"/>
      <c r="H368" s="317"/>
      <c r="I368" s="312">
        <f>data!CE66</f>
        <v>7152928</v>
      </c>
    </row>
    <row r="369" spans="1:9" customFormat="1" ht="20.149999999999999" customHeight="1">
      <c r="A369" s="292">
        <v>12</v>
      </c>
      <c r="B369" s="293" t="s">
        <v>16</v>
      </c>
      <c r="C369" s="293">
        <f>data!CB67</f>
        <v>0</v>
      </c>
      <c r="D369" s="312">
        <f>data!CC67</f>
        <v>0</v>
      </c>
      <c r="E369" s="317"/>
      <c r="F369" s="317"/>
      <c r="G369" s="317"/>
      <c r="H369" s="317"/>
      <c r="I369" s="312">
        <f>data!CE67</f>
        <v>1332995</v>
      </c>
    </row>
    <row r="370" spans="1:9" customFormat="1" ht="20.149999999999999" customHeight="1">
      <c r="A370" s="292">
        <v>13</v>
      </c>
      <c r="B370" s="293" t="s">
        <v>994</v>
      </c>
      <c r="C370" s="293">
        <f>data!CB68</f>
        <v>0</v>
      </c>
      <c r="D370" s="312">
        <f>data!CC68</f>
        <v>0</v>
      </c>
      <c r="E370" s="317"/>
      <c r="F370" s="317"/>
      <c r="G370" s="317"/>
      <c r="H370" s="317"/>
      <c r="I370" s="312">
        <f>data!CE68</f>
        <v>484242</v>
      </c>
    </row>
    <row r="371" spans="1:9" customFormat="1" ht="20.149999999999999" customHeight="1">
      <c r="A371" s="292">
        <v>14</v>
      </c>
      <c r="B371" s="293" t="s">
        <v>995</v>
      </c>
      <c r="C371" s="293">
        <f>data!CB69</f>
        <v>0</v>
      </c>
      <c r="D371" s="312">
        <f>data!CC69</f>
        <v>0</v>
      </c>
      <c r="E371" s="312">
        <f>data!CD69</f>
        <v>1629980</v>
      </c>
      <c r="F371" s="317"/>
      <c r="G371" s="317"/>
      <c r="H371" s="317"/>
      <c r="I371" s="312">
        <f>data!CE69</f>
        <v>2305330</v>
      </c>
    </row>
    <row r="372" spans="1:9" customFormat="1" ht="20.149999999999999" customHeight="1">
      <c r="A372" s="292">
        <v>15</v>
      </c>
      <c r="B372" s="293" t="s">
        <v>284</v>
      </c>
      <c r="C372" s="293">
        <f>data!CB84</f>
        <v>0</v>
      </c>
      <c r="D372" s="293">
        <f>-data!CC84</f>
        <v>0</v>
      </c>
      <c r="E372" s="293">
        <f>-data!CD84</f>
        <v>-98946</v>
      </c>
      <c r="F372" s="303"/>
      <c r="G372" s="303"/>
      <c r="H372" s="303"/>
      <c r="I372" s="293">
        <f>-data!CE84</f>
        <v>-488447</v>
      </c>
    </row>
    <row r="373" spans="1:9" customFormat="1" ht="20.149999999999999" customHeight="1">
      <c r="A373" s="292">
        <v>16</v>
      </c>
      <c r="B373" s="301" t="s">
        <v>996</v>
      </c>
      <c r="C373" s="293">
        <f>data!CB85</f>
        <v>0</v>
      </c>
      <c r="D373" s="312">
        <f>data!CC85</f>
        <v>0</v>
      </c>
      <c r="E373" s="312">
        <f>data!CD85</f>
        <v>1531034</v>
      </c>
      <c r="F373" s="317"/>
      <c r="G373" s="317"/>
      <c r="H373" s="317"/>
      <c r="I373" s="293">
        <f>data!CE85</f>
        <v>36622849</v>
      </c>
    </row>
    <row r="374" spans="1:9" customFormat="1" ht="20.149999999999999" customHeight="1">
      <c r="A374" s="292">
        <v>17</v>
      </c>
      <c r="B374" s="293" t="s">
        <v>286</v>
      </c>
      <c r="C374" s="317"/>
      <c r="D374" s="317"/>
      <c r="E374" s="317"/>
      <c r="F374" s="317"/>
      <c r="G374" s="317"/>
      <c r="H374" s="317"/>
      <c r="I374" s="293">
        <f>data!CE86</f>
        <v>-1405482</v>
      </c>
    </row>
    <row r="375" spans="1:9" customFormat="1" ht="20.149999999999999" customHeight="1">
      <c r="A375" s="292">
        <v>18</v>
      </c>
      <c r="B375" s="293" t="s">
        <v>997</v>
      </c>
      <c r="C375" s="293"/>
      <c r="D375" s="293"/>
      <c r="E375" s="293"/>
      <c r="F375" s="293"/>
      <c r="G375" s="293"/>
      <c r="H375" s="293"/>
      <c r="I375" s="293"/>
    </row>
    <row r="376" spans="1:9" customFormat="1" ht="20.149999999999999" customHeight="1">
      <c r="A376" s="292">
        <v>19</v>
      </c>
      <c r="B376" s="301" t="s">
        <v>998</v>
      </c>
      <c r="C376" s="308" t="str">
        <f>IF(data!CB87&gt;0,data!CB87,"")</f>
        <v>x</v>
      </c>
      <c r="D376" s="308" t="str">
        <f>IF(data!CC87&gt;0,data!CC87,"")</f>
        <v>x</v>
      </c>
      <c r="E376" s="303"/>
      <c r="F376" s="303"/>
      <c r="G376" s="303"/>
      <c r="H376" s="303"/>
      <c r="I376" s="309">
        <f>data!CE87</f>
        <v>9144391</v>
      </c>
    </row>
    <row r="377" spans="1:9" customFormat="1" ht="20.149999999999999" customHeight="1">
      <c r="A377" s="292">
        <v>20</v>
      </c>
      <c r="B377" s="301" t="s">
        <v>999</v>
      </c>
      <c r="C377" s="308" t="str">
        <f>IF(data!CB88&gt;0,data!CB88,"")</f>
        <v>x</v>
      </c>
      <c r="D377" s="308" t="str">
        <f>IF(data!CC88&gt;0,data!CC88,"")</f>
        <v>x</v>
      </c>
      <c r="E377" s="303"/>
      <c r="F377" s="303"/>
      <c r="G377" s="303"/>
      <c r="H377" s="303"/>
      <c r="I377" s="309">
        <f>data!CE88</f>
        <v>34317981</v>
      </c>
    </row>
    <row r="378" spans="1:9" customFormat="1" ht="20.149999999999999" customHeight="1">
      <c r="A378" s="292">
        <v>21</v>
      </c>
      <c r="B378" s="301" t="s">
        <v>1000</v>
      </c>
      <c r="C378" s="308" t="str">
        <f>IF(data!CB89&gt;0,data!CB89,"")</f>
        <v>x</v>
      </c>
      <c r="D378" s="308" t="str">
        <f>IF(data!CC89&gt;0,data!CC89,"")</f>
        <v>x</v>
      </c>
      <c r="E378" s="303"/>
      <c r="F378" s="303"/>
      <c r="G378" s="303"/>
      <c r="H378" s="303"/>
      <c r="I378" s="309">
        <f>data!CE89</f>
        <v>43462372</v>
      </c>
    </row>
    <row r="379" spans="1:9" customFormat="1" ht="20.149999999999999" customHeight="1">
      <c r="A379" s="292" t="s">
        <v>1001</v>
      </c>
      <c r="B379" s="293"/>
      <c r="C379" s="303"/>
      <c r="D379" s="303"/>
      <c r="E379" s="303"/>
      <c r="F379" s="303"/>
      <c r="G379" s="303"/>
      <c r="H379" s="303"/>
      <c r="I379" s="303"/>
    </row>
    <row r="380" spans="1:9" customFormat="1" ht="20.149999999999999" customHeight="1">
      <c r="A380" s="292">
        <v>22</v>
      </c>
      <c r="B380" s="293" t="s">
        <v>1002</v>
      </c>
      <c r="C380" s="309">
        <f>data!CB90</f>
        <v>0</v>
      </c>
      <c r="D380" s="309">
        <f>data!CC90</f>
        <v>0</v>
      </c>
      <c r="E380" s="303"/>
      <c r="F380" s="303"/>
      <c r="G380" s="303"/>
      <c r="H380" s="303"/>
      <c r="I380" s="293">
        <f>data!CE90</f>
        <v>62742</v>
      </c>
    </row>
    <row r="381" spans="1:9" customFormat="1" ht="20.149999999999999" customHeight="1">
      <c r="A381" s="292">
        <v>23</v>
      </c>
      <c r="B381" s="293" t="s">
        <v>1003</v>
      </c>
      <c r="C381" s="309">
        <f>data!CB91</f>
        <v>0</v>
      </c>
      <c r="D381" s="308" t="str">
        <f>IF(data!CC91&gt;0,data!CC91,"")</f>
        <v>x</v>
      </c>
      <c r="E381" s="303"/>
      <c r="F381" s="303"/>
      <c r="G381" s="303"/>
      <c r="H381" s="303"/>
      <c r="I381" s="293">
        <f>data!CE91</f>
        <v>53409</v>
      </c>
    </row>
    <row r="382" spans="1:9" customFormat="1" ht="20.149999999999999" customHeight="1">
      <c r="A382" s="292">
        <v>24</v>
      </c>
      <c r="B382" s="293" t="s">
        <v>1004</v>
      </c>
      <c r="C382" s="309">
        <f>data!CB92</f>
        <v>0</v>
      </c>
      <c r="D382" s="308" t="str">
        <f>IF(data!CC92&gt;0,data!CC92,"")</f>
        <v>x</v>
      </c>
      <c r="E382" s="303"/>
      <c r="F382" s="303"/>
      <c r="G382" s="303"/>
      <c r="H382" s="303"/>
      <c r="I382" s="293">
        <f>data!CE92</f>
        <v>11920</v>
      </c>
    </row>
    <row r="383" spans="1:9" customFormat="1" ht="20.149999999999999" customHeight="1">
      <c r="A383" s="292">
        <v>25</v>
      </c>
      <c r="B383" s="293" t="s">
        <v>1005</v>
      </c>
      <c r="C383" s="309">
        <f>data!CB93</f>
        <v>0</v>
      </c>
      <c r="D383" s="308" t="str">
        <f>IF(data!CC93&gt;0,data!CC93,"")</f>
        <v>x</v>
      </c>
      <c r="E383" s="303"/>
      <c r="F383" s="303"/>
      <c r="G383" s="303"/>
      <c r="H383" s="303"/>
      <c r="I383" s="293">
        <f>data!CE93</f>
        <v>77542</v>
      </c>
    </row>
    <row r="384" spans="1:9" customFormat="1" ht="20.149999999999999" customHeight="1">
      <c r="A384" s="292">
        <v>26</v>
      </c>
      <c r="B384" s="293" t="s">
        <v>294</v>
      </c>
      <c r="C384" s="308" t="str">
        <f>IF(data!CB94&gt;0,data!CB94,"")</f>
        <v/>
      </c>
      <c r="D384" s="308" t="str">
        <f>IF(data!CC94&gt;0,data!CC94,"")</f>
        <v>x</v>
      </c>
      <c r="E384" s="315"/>
      <c r="F384" s="303"/>
      <c r="G384" s="303"/>
      <c r="H384" s="303"/>
      <c r="I384" s="300">
        <f>data!CE94</f>
        <v>32.030000000000008</v>
      </c>
    </row>
    <row r="410" customFormat="1" ht="15.65" customHeight="1"/>
  </sheetData>
  <printOptions horizontalCentered="1" verticalCentered="1"/>
  <pageMargins left="0" right="0" top="0" bottom="0" header="0" footer="0"/>
  <pageSetup scale="83" fitToHeight="12" orientation="landscape"/>
  <headerFooter alignWithMargins="0"/>
  <rowBreaks count="12" manualBreakCount="12">
    <brk id="32" max="1048575" man="1"/>
    <brk id="64" max="1048575" man="1"/>
    <brk id="96" max="1048575" man="1"/>
    <brk id="128" max="1048575" man="1"/>
    <brk id="160" max="1048575" man="1"/>
    <brk id="192" max="1048575" man="1"/>
    <brk id="224" max="1048575" man="1"/>
    <brk id="256" max="1048575" man="1"/>
    <brk id="288" max="1048575" man="1"/>
    <brk id="320" max="1048575" man="1"/>
    <brk id="352" max="1048575" man="1"/>
    <brk id="410" max="104857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281A4-1DEA-49E1-B1BC-D13900A801A3}">
  <sheetPr syncVertical="1" syncRef="AX55" transitionEvaluation="1" transitionEntry="1" codeName="Sheet12">
    <tabColor rgb="FF92D050"/>
    <pageSetUpPr autoPageBreaks="0" fitToPage="1"/>
  </sheetPr>
  <dimension ref="A1:CF717"/>
  <sheetViews>
    <sheetView topLeftCell="A54" workbookViewId="0">
      <pane xSplit="1" topLeftCell="AI1" activePane="topRight" state="frozen"/>
      <selection activeCell="A55" sqref="A55"/>
      <selection pane="topRight" activeCell="AJ55" sqref="AJ55"/>
    </sheetView>
  </sheetViews>
  <sheetFormatPr defaultColWidth="11.75" defaultRowHeight="14.5"/>
  <cols>
    <col min="1" max="1" width="44.4140625" style="11" customWidth="1"/>
    <col min="2" max="84" width="13.58203125" style="11" customWidth="1"/>
    <col min="85" max="87" width="11.75" style="11" customWidth="1"/>
    <col min="88" max="16384" width="11.75" style="11"/>
  </cols>
  <sheetData>
    <row r="1" spans="1:3">
      <c r="A1" s="65" t="s">
        <v>0</v>
      </c>
      <c r="C1" s="13"/>
    </row>
    <row r="2" spans="1:3">
      <c r="A2" s="65" t="s">
        <v>1</v>
      </c>
      <c r="C2" s="13"/>
    </row>
    <row r="3" spans="1:3">
      <c r="A3" s="11" t="s">
        <v>2</v>
      </c>
      <c r="C3" s="13"/>
    </row>
    <row r="4" spans="1:3">
      <c r="C4" s="13"/>
    </row>
    <row r="5" spans="1:3">
      <c r="A5" s="283" t="s">
        <v>3</v>
      </c>
    </row>
    <row r="6" spans="1:3">
      <c r="A6" s="11" t="s">
        <v>4</v>
      </c>
    </row>
    <row r="7" spans="1:3">
      <c r="A7" s="11" t="s">
        <v>5</v>
      </c>
    </row>
    <row r="8" spans="1:3">
      <c r="C8" s="13"/>
    </row>
    <row r="9" spans="1:3">
      <c r="A9" s="65" t="s">
        <v>6</v>
      </c>
      <c r="C9" s="13"/>
    </row>
    <row r="10" spans="1:3">
      <c r="A10" s="11" t="s">
        <v>7</v>
      </c>
      <c r="C10" s="13"/>
    </row>
    <row r="11" spans="1:3">
      <c r="A11" s="14" t="s">
        <v>8</v>
      </c>
      <c r="C11" s="13"/>
    </row>
    <row r="12" spans="1:3">
      <c r="A12" s="12" t="s">
        <v>9</v>
      </c>
      <c r="C12" s="13"/>
    </row>
    <row r="13" spans="1:3">
      <c r="A13" s="11" t="s">
        <v>10</v>
      </c>
      <c r="C13" s="13"/>
    </row>
    <row r="14" spans="1:3">
      <c r="C14" s="13"/>
    </row>
    <row r="15" spans="1:3">
      <c r="A15" s="68" t="s">
        <v>11</v>
      </c>
    </row>
    <row r="16" spans="1:3">
      <c r="A16" s="12" t="s">
        <v>12</v>
      </c>
    </row>
    <row r="17" spans="1:10">
      <c r="A17" s="14" t="s">
        <v>13</v>
      </c>
    </row>
    <row r="18" spans="1:10" ht="14.5" customHeight="1">
      <c r="A18" s="14" t="s">
        <v>14</v>
      </c>
    </row>
    <row r="19" spans="1:10" ht="14.5" customHeight="1">
      <c r="A19" s="14" t="s">
        <v>15</v>
      </c>
    </row>
    <row r="20" spans="1:10" ht="14.5" customHeight="1">
      <c r="A20" s="12"/>
      <c r="E20" s="67"/>
      <c r="F20" s="67"/>
      <c r="G20" s="67"/>
    </row>
    <row r="21" spans="1:10" ht="14.5" customHeight="1">
      <c r="A21" s="69" t="s">
        <v>16</v>
      </c>
      <c r="E21" s="67"/>
      <c r="F21" s="67"/>
      <c r="G21" s="67"/>
      <c r="I21" s="67"/>
      <c r="J21" s="67"/>
    </row>
    <row r="22" spans="1:10">
      <c r="A22" s="14" t="s">
        <v>17</v>
      </c>
      <c r="E22" s="66"/>
      <c r="F22" s="66"/>
      <c r="G22" s="66"/>
      <c r="I22" s="66"/>
      <c r="J22" s="66"/>
    </row>
    <row r="23" spans="1:10">
      <c r="A23" s="14" t="s">
        <v>18</v>
      </c>
      <c r="E23" s="66"/>
      <c r="F23" s="66"/>
      <c r="G23" s="66"/>
      <c r="I23" s="66"/>
      <c r="J23" s="66"/>
    </row>
    <row r="24" spans="1:10">
      <c r="A24" s="14" t="s">
        <v>19</v>
      </c>
    </row>
    <row r="25" spans="1:10">
      <c r="A25" s="14" t="s">
        <v>20</v>
      </c>
    </row>
    <row r="26" spans="1:10">
      <c r="A26" s="14"/>
    </row>
    <row r="27" spans="1:10">
      <c r="A27" s="12" t="s">
        <v>21</v>
      </c>
      <c r="C27" s="13"/>
    </row>
    <row r="28" spans="1:10">
      <c r="A28" s="14" t="s">
        <v>22</v>
      </c>
      <c r="C28" s="13"/>
    </row>
    <row r="29" spans="1:10">
      <c r="C29" s="13"/>
    </row>
    <row r="30" spans="1:10">
      <c r="A30" s="11" t="s">
        <v>23</v>
      </c>
      <c r="C30" s="259" t="s">
        <v>24</v>
      </c>
      <c r="F30" s="15"/>
    </row>
    <row r="31" spans="1:10">
      <c r="C31" s="13"/>
    </row>
    <row r="32" spans="1:10">
      <c r="A32" s="65" t="s">
        <v>25</v>
      </c>
      <c r="B32" s="67"/>
      <c r="C32" s="67"/>
      <c r="D32" s="67"/>
    </row>
    <row r="33" spans="1:83">
      <c r="A33" s="14" t="s">
        <v>26</v>
      </c>
      <c r="B33" s="67"/>
      <c r="C33" s="67"/>
      <c r="D33" s="67"/>
    </row>
    <row r="34" spans="1:83">
      <c r="A34" s="14" t="s">
        <v>27</v>
      </c>
      <c r="B34" s="66"/>
      <c r="C34" s="66"/>
      <c r="D34" s="66"/>
    </row>
    <row r="35" spans="1:83">
      <c r="B35" s="66"/>
      <c r="C35" s="66"/>
      <c r="D35" s="66"/>
    </row>
    <row r="36" spans="1:83">
      <c r="A36" s="268" t="s">
        <v>28</v>
      </c>
      <c r="B36" s="269"/>
      <c r="C36" s="270"/>
      <c r="D36" s="269"/>
      <c r="E36" s="269"/>
      <c r="F36" s="269"/>
      <c r="G36" s="271"/>
    </row>
    <row r="37" spans="1:83">
      <c r="A37" s="272" t="s">
        <v>29</v>
      </c>
      <c r="B37" s="273"/>
      <c r="C37" s="274"/>
      <c r="D37" s="275"/>
      <c r="E37" s="275"/>
      <c r="F37" s="275"/>
      <c r="G37" s="276"/>
    </row>
    <row r="38" spans="1:83">
      <c r="A38" s="277" t="s">
        <v>30</v>
      </c>
      <c r="B38" s="273"/>
      <c r="C38" s="274"/>
      <c r="D38" s="275"/>
      <c r="E38" s="275"/>
      <c r="F38" s="275"/>
      <c r="G38" s="276"/>
    </row>
    <row r="39" spans="1:83">
      <c r="A39" s="278" t="s">
        <v>31</v>
      </c>
      <c r="B39" s="275"/>
      <c r="C39" s="274"/>
      <c r="D39" s="275"/>
      <c r="E39" s="275"/>
      <c r="F39" s="275"/>
      <c r="G39" s="276"/>
    </row>
    <row r="40" spans="1:83">
      <c r="A40" s="279" t="s">
        <v>32</v>
      </c>
      <c r="B40" s="280"/>
      <c r="C40" s="281"/>
      <c r="D40" s="280"/>
      <c r="E40" s="280"/>
      <c r="F40" s="280"/>
      <c r="G40" s="282"/>
    </row>
    <row r="41" spans="1:83">
      <c r="C41" s="13"/>
    </row>
    <row r="42" spans="1:83">
      <c r="A42" s="11" t="s">
        <v>33</v>
      </c>
      <c r="C42" s="13"/>
      <c r="F42" s="15" t="s">
        <v>34</v>
      </c>
    </row>
    <row r="43" spans="1:83">
      <c r="A43" s="15" t="s">
        <v>35</v>
      </c>
      <c r="C43" s="13"/>
    </row>
    <row r="44" spans="1:83">
      <c r="A44" s="16"/>
      <c r="B44" s="16"/>
      <c r="C44" s="17" t="s">
        <v>36</v>
      </c>
      <c r="D44" s="18" t="s">
        <v>37</v>
      </c>
      <c r="E44" s="18" t="s">
        <v>38</v>
      </c>
      <c r="F44" s="18" t="s">
        <v>39</v>
      </c>
      <c r="G44" s="18" t="s">
        <v>40</v>
      </c>
      <c r="H44" s="18" t="s">
        <v>41</v>
      </c>
      <c r="I44" s="18" t="s">
        <v>42</v>
      </c>
      <c r="J44" s="18" t="s">
        <v>43</v>
      </c>
      <c r="K44" s="18" t="s">
        <v>44</v>
      </c>
      <c r="L44" s="18" t="s">
        <v>45</v>
      </c>
      <c r="M44" s="18" t="s">
        <v>46</v>
      </c>
      <c r="N44" s="18" t="s">
        <v>47</v>
      </c>
      <c r="O44" s="18" t="s">
        <v>48</v>
      </c>
      <c r="P44" s="18" t="s">
        <v>49</v>
      </c>
      <c r="Q44" s="18" t="s">
        <v>50</v>
      </c>
      <c r="R44" s="18" t="s">
        <v>51</v>
      </c>
      <c r="S44" s="18" t="s">
        <v>52</v>
      </c>
      <c r="T44" s="18" t="s">
        <v>53</v>
      </c>
      <c r="U44" s="18" t="s">
        <v>54</v>
      </c>
      <c r="V44" s="18" t="s">
        <v>55</v>
      </c>
      <c r="W44" s="18" t="s">
        <v>56</v>
      </c>
      <c r="X44" s="18" t="s">
        <v>57</v>
      </c>
      <c r="Y44" s="18" t="s">
        <v>58</v>
      </c>
      <c r="Z44" s="18" t="s">
        <v>59</v>
      </c>
      <c r="AA44" s="18" t="s">
        <v>60</v>
      </c>
      <c r="AB44" s="18" t="s">
        <v>61</v>
      </c>
      <c r="AC44" s="18" t="s">
        <v>62</v>
      </c>
      <c r="AD44" s="18" t="s">
        <v>63</v>
      </c>
      <c r="AE44" s="18" t="s">
        <v>64</v>
      </c>
      <c r="AF44" s="18" t="s">
        <v>65</v>
      </c>
      <c r="AG44" s="18" t="s">
        <v>66</v>
      </c>
      <c r="AH44" s="18" t="s">
        <v>67</v>
      </c>
      <c r="AI44" s="18" t="s">
        <v>68</v>
      </c>
      <c r="AJ44" s="18" t="s">
        <v>69</v>
      </c>
      <c r="AK44" s="18" t="s">
        <v>70</v>
      </c>
      <c r="AL44" s="18" t="s">
        <v>71</v>
      </c>
      <c r="AM44" s="18" t="s">
        <v>72</v>
      </c>
      <c r="AN44" s="18" t="s">
        <v>73</v>
      </c>
      <c r="AO44" s="18" t="s">
        <v>74</v>
      </c>
      <c r="AP44" s="18" t="s">
        <v>75</v>
      </c>
      <c r="AQ44" s="18" t="s">
        <v>76</v>
      </c>
      <c r="AR44" s="18" t="s">
        <v>77</v>
      </c>
      <c r="AS44" s="18" t="s">
        <v>78</v>
      </c>
      <c r="AT44" s="18" t="s">
        <v>79</v>
      </c>
      <c r="AU44" s="18" t="s">
        <v>80</v>
      </c>
      <c r="AV44" s="18" t="s">
        <v>81</v>
      </c>
      <c r="AW44" s="18" t="s">
        <v>82</v>
      </c>
      <c r="AX44" s="18" t="s">
        <v>83</v>
      </c>
      <c r="AY44" s="18" t="s">
        <v>84</v>
      </c>
      <c r="AZ44" s="18" t="s">
        <v>85</v>
      </c>
      <c r="BA44" s="18" t="s">
        <v>86</v>
      </c>
      <c r="BB44" s="18" t="s">
        <v>87</v>
      </c>
      <c r="BC44" s="18" t="s">
        <v>88</v>
      </c>
      <c r="BD44" s="18" t="s">
        <v>89</v>
      </c>
      <c r="BE44" s="18" t="s">
        <v>90</v>
      </c>
      <c r="BF44" s="18" t="s">
        <v>91</v>
      </c>
      <c r="BG44" s="18" t="s">
        <v>92</v>
      </c>
      <c r="BH44" s="18" t="s">
        <v>93</v>
      </c>
      <c r="BI44" s="18" t="s">
        <v>94</v>
      </c>
      <c r="BJ44" s="18" t="s">
        <v>95</v>
      </c>
      <c r="BK44" s="18" t="s">
        <v>96</v>
      </c>
      <c r="BL44" s="18" t="s">
        <v>97</v>
      </c>
      <c r="BM44" s="18" t="s">
        <v>98</v>
      </c>
      <c r="BN44" s="18" t="s">
        <v>99</v>
      </c>
      <c r="BO44" s="18" t="s">
        <v>100</v>
      </c>
      <c r="BP44" s="18" t="s">
        <v>101</v>
      </c>
      <c r="BQ44" s="18" t="s">
        <v>102</v>
      </c>
      <c r="BR44" s="18" t="s">
        <v>103</v>
      </c>
      <c r="BS44" s="18" t="s">
        <v>104</v>
      </c>
      <c r="BT44" s="18" t="s">
        <v>105</v>
      </c>
      <c r="BU44" s="18" t="s">
        <v>106</v>
      </c>
      <c r="BV44" s="18" t="s">
        <v>107</v>
      </c>
      <c r="BW44" s="18" t="s">
        <v>108</v>
      </c>
      <c r="BX44" s="18" t="s">
        <v>109</v>
      </c>
      <c r="BY44" s="18" t="s">
        <v>110</v>
      </c>
      <c r="BZ44" s="18" t="s">
        <v>111</v>
      </c>
      <c r="CA44" s="18" t="s">
        <v>112</v>
      </c>
      <c r="CB44" s="18" t="s">
        <v>113</v>
      </c>
      <c r="CC44" s="18" t="s">
        <v>114</v>
      </c>
      <c r="CD44" s="18" t="s">
        <v>115</v>
      </c>
      <c r="CE44" s="18" t="s">
        <v>116</v>
      </c>
    </row>
    <row r="45" spans="1:83">
      <c r="A45" s="16"/>
      <c r="B45" s="19" t="s">
        <v>117</v>
      </c>
      <c r="C45" s="17" t="s">
        <v>118</v>
      </c>
      <c r="D45" s="18" t="s">
        <v>119</v>
      </c>
      <c r="E45" s="18" t="s">
        <v>120</v>
      </c>
      <c r="F45" s="18" t="s">
        <v>121</v>
      </c>
      <c r="G45" s="18" t="s">
        <v>122</v>
      </c>
      <c r="H45" s="18" t="s">
        <v>123</v>
      </c>
      <c r="I45" s="18" t="s">
        <v>124</v>
      </c>
      <c r="J45" s="18" t="s">
        <v>125</v>
      </c>
      <c r="K45" s="18" t="s">
        <v>126</v>
      </c>
      <c r="L45" s="18" t="s">
        <v>127</v>
      </c>
      <c r="M45" s="18" t="s">
        <v>128</v>
      </c>
      <c r="N45" s="18" t="s">
        <v>129</v>
      </c>
      <c r="O45" s="18" t="s">
        <v>130</v>
      </c>
      <c r="P45" s="18" t="s">
        <v>131</v>
      </c>
      <c r="Q45" s="18" t="s">
        <v>132</v>
      </c>
      <c r="R45" s="18" t="s">
        <v>133</v>
      </c>
      <c r="S45" s="18" t="s">
        <v>134</v>
      </c>
      <c r="T45" s="18" t="s">
        <v>135</v>
      </c>
      <c r="U45" s="18" t="s">
        <v>136</v>
      </c>
      <c r="V45" s="18" t="s">
        <v>137</v>
      </c>
      <c r="W45" s="18" t="s">
        <v>138</v>
      </c>
      <c r="X45" s="18" t="s">
        <v>139</v>
      </c>
      <c r="Y45" s="18" t="s">
        <v>140</v>
      </c>
      <c r="Z45" s="18" t="s">
        <v>140</v>
      </c>
      <c r="AA45" s="18" t="s">
        <v>141</v>
      </c>
      <c r="AB45" s="18" t="s">
        <v>142</v>
      </c>
      <c r="AC45" s="18" t="s">
        <v>143</v>
      </c>
      <c r="AD45" s="18" t="s">
        <v>144</v>
      </c>
      <c r="AE45" s="18" t="s">
        <v>122</v>
      </c>
      <c r="AF45" s="18" t="s">
        <v>123</v>
      </c>
      <c r="AG45" s="18" t="s">
        <v>145</v>
      </c>
      <c r="AH45" s="18" t="s">
        <v>146</v>
      </c>
      <c r="AI45" s="18" t="s">
        <v>147</v>
      </c>
      <c r="AJ45" s="18" t="s">
        <v>148</v>
      </c>
      <c r="AK45" s="18" t="s">
        <v>149</v>
      </c>
      <c r="AL45" s="18" t="s">
        <v>150</v>
      </c>
      <c r="AM45" s="18" t="s">
        <v>151</v>
      </c>
      <c r="AN45" s="18" t="s">
        <v>137</v>
      </c>
      <c r="AO45" s="18" t="s">
        <v>152</v>
      </c>
      <c r="AP45" s="18" t="s">
        <v>153</v>
      </c>
      <c r="AQ45" s="18" t="s">
        <v>154</v>
      </c>
      <c r="AR45" s="18" t="s">
        <v>155</v>
      </c>
      <c r="AS45" s="18" t="s">
        <v>156</v>
      </c>
      <c r="AT45" s="18" t="s">
        <v>157</v>
      </c>
      <c r="AU45" s="18" t="s">
        <v>158</v>
      </c>
      <c r="AV45" s="18" t="s">
        <v>159</v>
      </c>
      <c r="AW45" s="18" t="s">
        <v>160</v>
      </c>
      <c r="AX45" s="18" t="s">
        <v>161</v>
      </c>
      <c r="AY45" s="18" t="s">
        <v>162</v>
      </c>
      <c r="AZ45" s="18" t="s">
        <v>163</v>
      </c>
      <c r="BA45" s="18" t="s">
        <v>164</v>
      </c>
      <c r="BB45" s="18" t="s">
        <v>165</v>
      </c>
      <c r="BC45" s="18" t="s">
        <v>134</v>
      </c>
      <c r="BD45" s="18" t="s">
        <v>166</v>
      </c>
      <c r="BE45" s="18" t="s">
        <v>167</v>
      </c>
      <c r="BF45" s="18" t="s">
        <v>168</v>
      </c>
      <c r="BG45" s="18" t="s">
        <v>169</v>
      </c>
      <c r="BH45" s="18" t="s">
        <v>170</v>
      </c>
      <c r="BI45" s="18" t="s">
        <v>171</v>
      </c>
      <c r="BJ45" s="18" t="s">
        <v>172</v>
      </c>
      <c r="BK45" s="18" t="s">
        <v>173</v>
      </c>
      <c r="BL45" s="18" t="s">
        <v>174</v>
      </c>
      <c r="BM45" s="18" t="s">
        <v>159</v>
      </c>
      <c r="BN45" s="18" t="s">
        <v>175</v>
      </c>
      <c r="BO45" s="18" t="s">
        <v>176</v>
      </c>
      <c r="BP45" s="18" t="s">
        <v>177</v>
      </c>
      <c r="BQ45" s="18" t="s">
        <v>178</v>
      </c>
      <c r="BR45" s="18" t="s">
        <v>179</v>
      </c>
      <c r="BS45" s="18" t="s">
        <v>180</v>
      </c>
      <c r="BT45" s="18" t="s">
        <v>181</v>
      </c>
      <c r="BU45" s="18" t="s">
        <v>182</v>
      </c>
      <c r="BV45" s="18" t="s">
        <v>182</v>
      </c>
      <c r="BW45" s="18" t="s">
        <v>182</v>
      </c>
      <c r="BX45" s="18" t="s">
        <v>183</v>
      </c>
      <c r="BY45" s="18" t="s">
        <v>184</v>
      </c>
      <c r="BZ45" s="18" t="s">
        <v>185</v>
      </c>
      <c r="CA45" s="18" t="s">
        <v>186</v>
      </c>
      <c r="CB45" s="18" t="s">
        <v>187</v>
      </c>
      <c r="CC45" s="18" t="s">
        <v>159</v>
      </c>
      <c r="CD45" s="18"/>
      <c r="CE45" s="18" t="s">
        <v>188</v>
      </c>
    </row>
    <row r="46" spans="1:83">
      <c r="A46" s="16" t="s">
        <v>11</v>
      </c>
      <c r="B46" s="18" t="s">
        <v>189</v>
      </c>
      <c r="C46" s="17" t="s">
        <v>190</v>
      </c>
      <c r="D46" s="18" t="s">
        <v>190</v>
      </c>
      <c r="E46" s="18" t="s">
        <v>190</v>
      </c>
      <c r="F46" s="18" t="s">
        <v>191</v>
      </c>
      <c r="G46" s="18" t="s">
        <v>192</v>
      </c>
      <c r="H46" s="18" t="s">
        <v>190</v>
      </c>
      <c r="I46" s="18" t="s">
        <v>193</v>
      </c>
      <c r="J46" s="18"/>
      <c r="K46" s="18" t="s">
        <v>184</v>
      </c>
      <c r="L46" s="18" t="s">
        <v>194</v>
      </c>
      <c r="M46" s="18" t="s">
        <v>195</v>
      </c>
      <c r="N46" s="18" t="s">
        <v>196</v>
      </c>
      <c r="O46" s="18" t="s">
        <v>197</v>
      </c>
      <c r="P46" s="18" t="s">
        <v>196</v>
      </c>
      <c r="Q46" s="18" t="s">
        <v>198</v>
      </c>
      <c r="R46" s="18"/>
      <c r="S46" s="18" t="s">
        <v>196</v>
      </c>
      <c r="T46" s="18" t="s">
        <v>199</v>
      </c>
      <c r="U46" s="18"/>
      <c r="V46" s="18" t="s">
        <v>200</v>
      </c>
      <c r="W46" s="18" t="s">
        <v>201</v>
      </c>
      <c r="X46" s="18" t="s">
        <v>202</v>
      </c>
      <c r="Y46" s="18" t="s">
        <v>203</v>
      </c>
      <c r="Z46" s="18" t="s">
        <v>204</v>
      </c>
      <c r="AA46" s="18" t="s">
        <v>205</v>
      </c>
      <c r="AB46" s="18"/>
      <c r="AC46" s="18" t="s">
        <v>199</v>
      </c>
      <c r="AD46" s="18"/>
      <c r="AE46" s="18" t="s">
        <v>199</v>
      </c>
      <c r="AF46" s="18" t="s">
        <v>206</v>
      </c>
      <c r="AG46" s="18" t="s">
        <v>198</v>
      </c>
      <c r="AH46" s="18"/>
      <c r="AI46" s="18" t="s">
        <v>207</v>
      </c>
      <c r="AJ46" s="18"/>
      <c r="AK46" s="18" t="s">
        <v>199</v>
      </c>
      <c r="AL46" s="18" t="s">
        <v>199</v>
      </c>
      <c r="AM46" s="18" t="s">
        <v>199</v>
      </c>
      <c r="AN46" s="18" t="s">
        <v>208</v>
      </c>
      <c r="AO46" s="18" t="s">
        <v>209</v>
      </c>
      <c r="AP46" s="18" t="s">
        <v>148</v>
      </c>
      <c r="AQ46" s="18" t="s">
        <v>210</v>
      </c>
      <c r="AR46" s="18" t="s">
        <v>196</v>
      </c>
      <c r="AS46" s="18"/>
      <c r="AT46" s="18" t="s">
        <v>211</v>
      </c>
      <c r="AU46" s="18" t="s">
        <v>212</v>
      </c>
      <c r="AV46" s="18" t="s">
        <v>213</v>
      </c>
      <c r="AW46" s="18" t="s">
        <v>214</v>
      </c>
      <c r="AX46" s="18" t="s">
        <v>215</v>
      </c>
      <c r="AY46" s="18"/>
      <c r="AZ46" s="18"/>
      <c r="BA46" s="18" t="s">
        <v>216</v>
      </c>
      <c r="BB46" s="18" t="s">
        <v>196</v>
      </c>
      <c r="BC46" s="18" t="s">
        <v>210</v>
      </c>
      <c r="BD46" s="18"/>
      <c r="BE46" s="18"/>
      <c r="BF46" s="18"/>
      <c r="BG46" s="18"/>
      <c r="BH46" s="18" t="s">
        <v>217</v>
      </c>
      <c r="BI46" s="18" t="s">
        <v>196</v>
      </c>
      <c r="BJ46" s="18"/>
      <c r="BK46" s="18" t="s">
        <v>218</v>
      </c>
      <c r="BL46" s="18"/>
      <c r="BM46" s="18" t="s">
        <v>219</v>
      </c>
      <c r="BN46" s="18" t="s">
        <v>220</v>
      </c>
      <c r="BO46" s="18" t="s">
        <v>221</v>
      </c>
      <c r="BP46" s="18" t="s">
        <v>222</v>
      </c>
      <c r="BQ46" s="18" t="s">
        <v>223</v>
      </c>
      <c r="BR46" s="18"/>
      <c r="BS46" s="18" t="s">
        <v>224</v>
      </c>
      <c r="BT46" s="18" t="s">
        <v>196</v>
      </c>
      <c r="BU46" s="18" t="s">
        <v>225</v>
      </c>
      <c r="BV46" s="18" t="s">
        <v>226</v>
      </c>
      <c r="BW46" s="18" t="s">
        <v>227</v>
      </c>
      <c r="BX46" s="18" t="s">
        <v>178</v>
      </c>
      <c r="BY46" s="18" t="s">
        <v>220</v>
      </c>
      <c r="BZ46" s="18" t="s">
        <v>179</v>
      </c>
      <c r="CA46" s="18" t="s">
        <v>228</v>
      </c>
      <c r="CB46" s="18" t="s">
        <v>228</v>
      </c>
      <c r="CC46" s="18" t="s">
        <v>229</v>
      </c>
      <c r="CD46" s="18"/>
      <c r="CE46" s="18" t="s">
        <v>230</v>
      </c>
    </row>
    <row r="47" spans="1:83">
      <c r="A47" s="16" t="s">
        <v>231</v>
      </c>
      <c r="B47" s="242">
        <v>0</v>
      </c>
      <c r="C47" s="20"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v>0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 s="20">
        <v>0</v>
      </c>
      <c r="BH47" s="20">
        <v>0</v>
      </c>
      <c r="BI47" s="20">
        <v>0</v>
      </c>
      <c r="BJ47" s="20">
        <v>0</v>
      </c>
      <c r="BK47" s="20">
        <v>0</v>
      </c>
      <c r="BL47" s="20">
        <v>0</v>
      </c>
      <c r="BM47" s="20">
        <v>0</v>
      </c>
      <c r="BN47" s="20">
        <v>0</v>
      </c>
      <c r="BO47" s="20">
        <v>0</v>
      </c>
      <c r="BP47" s="20">
        <v>0</v>
      </c>
      <c r="BQ47" s="20">
        <v>0</v>
      </c>
      <c r="BR47" s="20">
        <v>0</v>
      </c>
      <c r="BS47" s="20">
        <v>0</v>
      </c>
      <c r="BT47" s="20">
        <v>0</v>
      </c>
      <c r="BU47" s="20">
        <v>0</v>
      </c>
      <c r="BV47" s="20">
        <v>0</v>
      </c>
      <c r="BW47" s="20">
        <v>0</v>
      </c>
      <c r="BX47" s="20">
        <v>0</v>
      </c>
      <c r="BY47" s="20">
        <v>0</v>
      </c>
      <c r="BZ47" s="20">
        <v>0</v>
      </c>
      <c r="CA47" s="20">
        <v>0</v>
      </c>
      <c r="CB47" s="20">
        <v>0</v>
      </c>
      <c r="CC47" s="20">
        <v>0</v>
      </c>
      <c r="CD47" s="16"/>
      <c r="CE47" s="28">
        <v>0</v>
      </c>
    </row>
    <row r="48" spans="1:83">
      <c r="A48" s="28" t="s">
        <v>232</v>
      </c>
      <c r="B48" s="242">
        <v>3240433</v>
      </c>
      <c r="C48" s="28">
        <v>0</v>
      </c>
      <c r="D48" s="28">
        <v>0</v>
      </c>
      <c r="E48" s="28">
        <v>70846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353361</v>
      </c>
      <c r="L48" s="28">
        <v>483077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104004</v>
      </c>
      <c r="V48" s="28">
        <v>0</v>
      </c>
      <c r="W48" s="28">
        <v>6442</v>
      </c>
      <c r="X48" s="28">
        <v>21555</v>
      </c>
      <c r="Y48" s="28">
        <v>48427</v>
      </c>
      <c r="Z48" s="28">
        <v>0</v>
      </c>
      <c r="AA48" s="28">
        <v>0</v>
      </c>
      <c r="AB48" s="28">
        <v>48237</v>
      </c>
      <c r="AC48" s="28">
        <v>37669</v>
      </c>
      <c r="AD48" s="28">
        <v>0</v>
      </c>
      <c r="AE48" s="28">
        <v>171923</v>
      </c>
      <c r="AF48" s="28">
        <v>0</v>
      </c>
      <c r="AG48" s="28">
        <v>62594</v>
      </c>
      <c r="AH48" s="28">
        <v>0</v>
      </c>
      <c r="AI48" s="28">
        <v>0</v>
      </c>
      <c r="AJ48" s="28">
        <v>586436</v>
      </c>
      <c r="AK48" s="28">
        <v>67710</v>
      </c>
      <c r="AL48" s="28">
        <v>-670</v>
      </c>
      <c r="AM48" s="28">
        <v>0</v>
      </c>
      <c r="AN48" s="28">
        <v>0</v>
      </c>
      <c r="AO48" s="28">
        <v>13792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89291</v>
      </c>
      <c r="AW48" s="28">
        <v>0</v>
      </c>
      <c r="AX48" s="28">
        <v>0</v>
      </c>
      <c r="AY48" s="28">
        <v>152718</v>
      </c>
      <c r="AZ48" s="28">
        <v>0</v>
      </c>
      <c r="BA48" s="28">
        <v>10233</v>
      </c>
      <c r="BB48" s="28">
        <v>36611</v>
      </c>
      <c r="BC48" s="28">
        <v>0</v>
      </c>
      <c r="BD48" s="28">
        <v>18761</v>
      </c>
      <c r="BE48" s="28">
        <v>48045</v>
      </c>
      <c r="BF48" s="28">
        <v>88259</v>
      </c>
      <c r="BG48" s="28">
        <v>0</v>
      </c>
      <c r="BH48" s="28">
        <v>80361</v>
      </c>
      <c r="BI48" s="28">
        <v>0</v>
      </c>
      <c r="BJ48" s="28">
        <v>84096</v>
      </c>
      <c r="BK48" s="28">
        <v>144015</v>
      </c>
      <c r="BL48" s="28">
        <v>34265</v>
      </c>
      <c r="BM48" s="28">
        <v>0</v>
      </c>
      <c r="BN48" s="28">
        <v>295553</v>
      </c>
      <c r="BO48" s="28">
        <v>0</v>
      </c>
      <c r="BP48" s="28">
        <v>24283</v>
      </c>
      <c r="BQ48" s="28">
        <v>0</v>
      </c>
      <c r="BR48" s="28">
        <v>0</v>
      </c>
      <c r="BS48" s="28">
        <v>0</v>
      </c>
      <c r="BT48" s="28">
        <v>0</v>
      </c>
      <c r="BU48" s="28">
        <v>0</v>
      </c>
      <c r="BV48" s="28">
        <v>26307</v>
      </c>
      <c r="BW48" s="28">
        <v>0</v>
      </c>
      <c r="BX48" s="28">
        <v>0</v>
      </c>
      <c r="BY48" s="28">
        <v>32233</v>
      </c>
      <c r="BZ48" s="28">
        <v>0</v>
      </c>
      <c r="CA48" s="28">
        <v>0</v>
      </c>
      <c r="CB48" s="28">
        <v>0</v>
      </c>
      <c r="CC48" s="28">
        <v>0</v>
      </c>
      <c r="CD48" s="28" t="s">
        <v>1042</v>
      </c>
      <c r="CE48" s="28" t="s">
        <v>1042</v>
      </c>
    </row>
    <row r="49" spans="1:83">
      <c r="A49" s="16" t="s">
        <v>233</v>
      </c>
      <c r="B49" s="28">
        <v>3240433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</row>
    <row r="50" spans="1:83">
      <c r="A50" s="16" t="s">
        <v>16</v>
      </c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</row>
    <row r="51" spans="1:83">
      <c r="A51" s="22" t="s">
        <v>234</v>
      </c>
      <c r="B51" s="20">
        <v>0</v>
      </c>
      <c r="C51" s="20"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v>0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 s="20">
        <v>0</v>
      </c>
      <c r="BH51" s="20">
        <v>0</v>
      </c>
      <c r="BI51" s="20">
        <v>0</v>
      </c>
      <c r="BJ51" s="20">
        <v>0</v>
      </c>
      <c r="BK51" s="20">
        <v>0</v>
      </c>
      <c r="BL51" s="20">
        <v>0</v>
      </c>
      <c r="BM51" s="20">
        <v>0</v>
      </c>
      <c r="BN51" s="20">
        <v>0</v>
      </c>
      <c r="BO51" s="20">
        <v>0</v>
      </c>
      <c r="BP51" s="20">
        <v>0</v>
      </c>
      <c r="BQ51" s="20">
        <v>0</v>
      </c>
      <c r="BR51" s="20">
        <v>0</v>
      </c>
      <c r="BS51" s="20">
        <v>0</v>
      </c>
      <c r="BT51" s="20">
        <v>0</v>
      </c>
      <c r="BU51" s="20">
        <v>0</v>
      </c>
      <c r="BV51" s="20">
        <v>0</v>
      </c>
      <c r="BW51" s="20">
        <v>0</v>
      </c>
      <c r="BX51" s="20">
        <v>0</v>
      </c>
      <c r="BY51" s="20">
        <v>0</v>
      </c>
      <c r="BZ51" s="20">
        <v>0</v>
      </c>
      <c r="CA51" s="20">
        <v>0</v>
      </c>
      <c r="CB51" s="20">
        <v>0</v>
      </c>
      <c r="CC51" s="20">
        <v>0</v>
      </c>
      <c r="CD51" s="16"/>
      <c r="CE51" s="28">
        <v>0</v>
      </c>
    </row>
    <row r="52" spans="1:83">
      <c r="A52" s="35" t="s">
        <v>235</v>
      </c>
      <c r="B52" s="243">
        <v>1071356</v>
      </c>
      <c r="C52" s="28">
        <v>0</v>
      </c>
      <c r="D52" s="28">
        <v>0</v>
      </c>
      <c r="E52" s="28">
        <v>16512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76020</v>
      </c>
      <c r="L52" s="28">
        <v>112545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16973</v>
      </c>
      <c r="V52" s="28">
        <v>0</v>
      </c>
      <c r="W52" s="28">
        <v>2169</v>
      </c>
      <c r="X52" s="28">
        <v>7257</v>
      </c>
      <c r="Y52" s="28">
        <v>16290</v>
      </c>
      <c r="Z52" s="28">
        <v>0</v>
      </c>
      <c r="AA52" s="28">
        <v>0</v>
      </c>
      <c r="AB52" s="28">
        <v>6574</v>
      </c>
      <c r="AC52" s="28">
        <v>7325</v>
      </c>
      <c r="AD52" s="28">
        <v>0</v>
      </c>
      <c r="AE52" s="28">
        <v>81894</v>
      </c>
      <c r="AF52" s="28">
        <v>0</v>
      </c>
      <c r="AG52" s="28">
        <v>27116</v>
      </c>
      <c r="AH52" s="28">
        <v>0</v>
      </c>
      <c r="AI52" s="28">
        <v>0</v>
      </c>
      <c r="AJ52" s="28">
        <v>88588</v>
      </c>
      <c r="AK52" s="28">
        <v>3091</v>
      </c>
      <c r="AL52" s="28">
        <v>2169</v>
      </c>
      <c r="AM52" s="28">
        <v>0</v>
      </c>
      <c r="AN52" s="28">
        <v>0</v>
      </c>
      <c r="AO52" s="28">
        <v>3210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18629</v>
      </c>
      <c r="AW52" s="28">
        <v>0</v>
      </c>
      <c r="AX52" s="28">
        <v>0</v>
      </c>
      <c r="AY52" s="28">
        <v>35295</v>
      </c>
      <c r="AZ52" s="28">
        <v>0</v>
      </c>
      <c r="BA52" s="28">
        <v>19978</v>
      </c>
      <c r="BB52" s="28">
        <v>6028</v>
      </c>
      <c r="BC52" s="28">
        <v>0</v>
      </c>
      <c r="BD52" s="28">
        <v>0</v>
      </c>
      <c r="BE52" s="28">
        <v>325922</v>
      </c>
      <c r="BF52" s="28">
        <v>67619</v>
      </c>
      <c r="BG52" s="28">
        <v>0</v>
      </c>
      <c r="BH52" s="28">
        <v>5481</v>
      </c>
      <c r="BI52" s="28">
        <v>0</v>
      </c>
      <c r="BJ52" s="28">
        <v>5703</v>
      </c>
      <c r="BK52" s="28">
        <v>0</v>
      </c>
      <c r="BL52" s="28">
        <v>0</v>
      </c>
      <c r="BM52" s="28">
        <v>0</v>
      </c>
      <c r="BN52" s="28">
        <v>81536</v>
      </c>
      <c r="BO52" s="28">
        <v>0</v>
      </c>
      <c r="BP52" s="28">
        <v>0</v>
      </c>
      <c r="BQ52" s="28">
        <v>0</v>
      </c>
      <c r="BR52" s="28">
        <v>0</v>
      </c>
      <c r="BS52" s="28">
        <v>0</v>
      </c>
      <c r="BT52" s="28">
        <v>0</v>
      </c>
      <c r="BU52" s="28">
        <v>0</v>
      </c>
      <c r="BV52" s="28">
        <v>33861</v>
      </c>
      <c r="BW52" s="28">
        <v>0</v>
      </c>
      <c r="BX52" s="28">
        <v>0</v>
      </c>
      <c r="BY52" s="28">
        <v>3569</v>
      </c>
      <c r="BZ52" s="28">
        <v>0</v>
      </c>
      <c r="CA52" s="28">
        <v>0</v>
      </c>
      <c r="CB52" s="28">
        <v>0</v>
      </c>
      <c r="CC52" s="28">
        <v>0</v>
      </c>
      <c r="CD52" s="28" t="s">
        <v>1042</v>
      </c>
      <c r="CE52" s="28" t="s">
        <v>1042</v>
      </c>
    </row>
    <row r="53" spans="1:83">
      <c r="A53" s="16" t="s">
        <v>233</v>
      </c>
      <c r="B53" s="28">
        <v>1071356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</row>
    <row r="54" spans="1:83">
      <c r="A54" s="16"/>
      <c r="B54" s="16"/>
      <c r="C54" s="23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</row>
    <row r="55" spans="1:83">
      <c r="A55" s="22" t="s">
        <v>236</v>
      </c>
      <c r="B55" s="16"/>
      <c r="C55" s="17" t="s">
        <v>36</v>
      </c>
      <c r="D55" s="18" t="s">
        <v>37</v>
      </c>
      <c r="E55" s="18" t="s">
        <v>38</v>
      </c>
      <c r="F55" s="18" t="s">
        <v>39</v>
      </c>
      <c r="G55" s="18" t="s">
        <v>40</v>
      </c>
      <c r="H55" s="18" t="s">
        <v>41</v>
      </c>
      <c r="I55" s="18" t="s">
        <v>42</v>
      </c>
      <c r="J55" s="18" t="s">
        <v>43</v>
      </c>
      <c r="K55" s="18" t="s">
        <v>44</v>
      </c>
      <c r="L55" s="18" t="s">
        <v>45</v>
      </c>
      <c r="M55" s="18" t="s">
        <v>46</v>
      </c>
      <c r="N55" s="18" t="s">
        <v>47</v>
      </c>
      <c r="O55" s="18" t="s">
        <v>48</v>
      </c>
      <c r="P55" s="18" t="s">
        <v>49</v>
      </c>
      <c r="Q55" s="18" t="s">
        <v>50</v>
      </c>
      <c r="R55" s="18" t="s">
        <v>51</v>
      </c>
      <c r="S55" s="18" t="s">
        <v>52</v>
      </c>
      <c r="T55" s="24" t="s">
        <v>53</v>
      </c>
      <c r="U55" s="18" t="s">
        <v>54</v>
      </c>
      <c r="V55" s="18" t="s">
        <v>55</v>
      </c>
      <c r="W55" s="18" t="s">
        <v>56</v>
      </c>
      <c r="X55" s="18" t="s">
        <v>57</v>
      </c>
      <c r="Y55" s="18" t="s">
        <v>58</v>
      </c>
      <c r="Z55" s="18" t="s">
        <v>59</v>
      </c>
      <c r="AA55" s="18" t="s">
        <v>60</v>
      </c>
      <c r="AB55" s="18" t="s">
        <v>61</v>
      </c>
      <c r="AC55" s="18" t="s">
        <v>62</v>
      </c>
      <c r="AD55" s="18" t="s">
        <v>63</v>
      </c>
      <c r="AE55" s="18" t="s">
        <v>64</v>
      </c>
      <c r="AF55" s="18" t="s">
        <v>65</v>
      </c>
      <c r="AG55" s="18" t="s">
        <v>66</v>
      </c>
      <c r="AH55" s="18" t="s">
        <v>67</v>
      </c>
      <c r="AI55" s="18" t="s">
        <v>68</v>
      </c>
      <c r="AJ55" s="18" t="s">
        <v>69</v>
      </c>
      <c r="AK55" s="18" t="s">
        <v>70</v>
      </c>
      <c r="AL55" s="18" t="s">
        <v>71</v>
      </c>
      <c r="AM55" s="18" t="s">
        <v>72</v>
      </c>
      <c r="AN55" s="18" t="s">
        <v>73</v>
      </c>
      <c r="AO55" s="18" t="s">
        <v>74</v>
      </c>
      <c r="AP55" s="18" t="s">
        <v>75</v>
      </c>
      <c r="AQ55" s="18" t="s">
        <v>76</v>
      </c>
      <c r="AR55" s="18" t="s">
        <v>77</v>
      </c>
      <c r="AS55" s="18" t="s">
        <v>78</v>
      </c>
      <c r="AT55" s="18" t="s">
        <v>79</v>
      </c>
      <c r="AU55" s="18" t="s">
        <v>80</v>
      </c>
      <c r="AV55" s="18" t="s">
        <v>81</v>
      </c>
      <c r="AW55" s="18" t="s">
        <v>82</v>
      </c>
      <c r="AX55" s="18" t="s">
        <v>83</v>
      </c>
      <c r="AY55" s="18" t="s">
        <v>84</v>
      </c>
      <c r="AZ55" s="18" t="s">
        <v>85</v>
      </c>
      <c r="BA55" s="18" t="s">
        <v>86</v>
      </c>
      <c r="BB55" s="18" t="s">
        <v>87</v>
      </c>
      <c r="BC55" s="18" t="s">
        <v>88</v>
      </c>
      <c r="BD55" s="18" t="s">
        <v>89</v>
      </c>
      <c r="BE55" s="18" t="s">
        <v>90</v>
      </c>
      <c r="BF55" s="18" t="s">
        <v>91</v>
      </c>
      <c r="BG55" s="18" t="s">
        <v>92</v>
      </c>
      <c r="BH55" s="18" t="s">
        <v>93</v>
      </c>
      <c r="BI55" s="18" t="s">
        <v>94</v>
      </c>
      <c r="BJ55" s="18" t="s">
        <v>95</v>
      </c>
      <c r="BK55" s="18" t="s">
        <v>96</v>
      </c>
      <c r="BL55" s="18" t="s">
        <v>97</v>
      </c>
      <c r="BM55" s="18" t="s">
        <v>98</v>
      </c>
      <c r="BN55" s="18" t="s">
        <v>99</v>
      </c>
      <c r="BO55" s="18" t="s">
        <v>100</v>
      </c>
      <c r="BP55" s="18" t="s">
        <v>101</v>
      </c>
      <c r="BQ55" s="18" t="s">
        <v>102</v>
      </c>
      <c r="BR55" s="18" t="s">
        <v>103</v>
      </c>
      <c r="BS55" s="18" t="s">
        <v>104</v>
      </c>
      <c r="BT55" s="18" t="s">
        <v>105</v>
      </c>
      <c r="BU55" s="18" t="s">
        <v>106</v>
      </c>
      <c r="BV55" s="18" t="s">
        <v>107</v>
      </c>
      <c r="BW55" s="18" t="s">
        <v>108</v>
      </c>
      <c r="BX55" s="18" t="s">
        <v>109</v>
      </c>
      <c r="BY55" s="18" t="s">
        <v>110</v>
      </c>
      <c r="BZ55" s="18" t="s">
        <v>111</v>
      </c>
      <c r="CA55" s="18" t="s">
        <v>112</v>
      </c>
      <c r="CB55" s="18" t="s">
        <v>113</v>
      </c>
      <c r="CC55" s="18" t="s">
        <v>114</v>
      </c>
      <c r="CD55" s="18" t="s">
        <v>115</v>
      </c>
      <c r="CE55" s="18" t="s">
        <v>116</v>
      </c>
    </row>
    <row r="56" spans="1:83">
      <c r="A56" s="22" t="s">
        <v>237</v>
      </c>
      <c r="B56" s="16"/>
      <c r="C56" s="17" t="s">
        <v>118</v>
      </c>
      <c r="D56" s="18" t="s">
        <v>119</v>
      </c>
      <c r="E56" s="18" t="s">
        <v>120</v>
      </c>
      <c r="F56" s="18" t="s">
        <v>121</v>
      </c>
      <c r="G56" s="18" t="s">
        <v>122</v>
      </c>
      <c r="H56" s="18" t="s">
        <v>123</v>
      </c>
      <c r="I56" s="18" t="s">
        <v>124</v>
      </c>
      <c r="J56" s="18" t="s">
        <v>125</v>
      </c>
      <c r="K56" s="18" t="s">
        <v>126</v>
      </c>
      <c r="L56" s="18" t="s">
        <v>127</v>
      </c>
      <c r="M56" s="18" t="s">
        <v>128</v>
      </c>
      <c r="N56" s="18" t="s">
        <v>129</v>
      </c>
      <c r="O56" s="18" t="s">
        <v>130</v>
      </c>
      <c r="P56" s="18" t="s">
        <v>131</v>
      </c>
      <c r="Q56" s="18" t="s">
        <v>132</v>
      </c>
      <c r="R56" s="18" t="s">
        <v>133</v>
      </c>
      <c r="S56" s="18" t="s">
        <v>134</v>
      </c>
      <c r="T56" s="18" t="s">
        <v>135</v>
      </c>
      <c r="U56" s="18" t="s">
        <v>136</v>
      </c>
      <c r="V56" s="18" t="s">
        <v>137</v>
      </c>
      <c r="W56" s="18" t="s">
        <v>138</v>
      </c>
      <c r="X56" s="18" t="s">
        <v>139</v>
      </c>
      <c r="Y56" s="18" t="s">
        <v>140</v>
      </c>
      <c r="Z56" s="18" t="s">
        <v>140</v>
      </c>
      <c r="AA56" s="18" t="s">
        <v>141</v>
      </c>
      <c r="AB56" s="18" t="s">
        <v>142</v>
      </c>
      <c r="AC56" s="18" t="s">
        <v>143</v>
      </c>
      <c r="AD56" s="18" t="s">
        <v>144</v>
      </c>
      <c r="AE56" s="18" t="s">
        <v>122</v>
      </c>
      <c r="AF56" s="18" t="s">
        <v>123</v>
      </c>
      <c r="AG56" s="18" t="s">
        <v>145</v>
      </c>
      <c r="AH56" s="18" t="s">
        <v>146</v>
      </c>
      <c r="AI56" s="18" t="s">
        <v>147</v>
      </c>
      <c r="AJ56" s="18" t="s">
        <v>148</v>
      </c>
      <c r="AK56" s="18" t="s">
        <v>149</v>
      </c>
      <c r="AL56" s="18" t="s">
        <v>150</v>
      </c>
      <c r="AM56" s="18" t="s">
        <v>151</v>
      </c>
      <c r="AN56" s="18" t="s">
        <v>137</v>
      </c>
      <c r="AO56" s="18" t="s">
        <v>152</v>
      </c>
      <c r="AP56" s="18" t="s">
        <v>153</v>
      </c>
      <c r="AQ56" s="18" t="s">
        <v>154</v>
      </c>
      <c r="AR56" s="18" t="s">
        <v>155</v>
      </c>
      <c r="AS56" s="18" t="s">
        <v>156</v>
      </c>
      <c r="AT56" s="18" t="s">
        <v>157</v>
      </c>
      <c r="AU56" s="18" t="s">
        <v>158</v>
      </c>
      <c r="AV56" s="18" t="s">
        <v>159</v>
      </c>
      <c r="AW56" s="18" t="s">
        <v>160</v>
      </c>
      <c r="AX56" s="18" t="s">
        <v>161</v>
      </c>
      <c r="AY56" s="18" t="s">
        <v>162</v>
      </c>
      <c r="AZ56" s="18" t="s">
        <v>163</v>
      </c>
      <c r="BA56" s="18" t="s">
        <v>164</v>
      </c>
      <c r="BB56" s="18" t="s">
        <v>165</v>
      </c>
      <c r="BC56" s="18" t="s">
        <v>134</v>
      </c>
      <c r="BD56" s="18" t="s">
        <v>166</v>
      </c>
      <c r="BE56" s="18" t="s">
        <v>167</v>
      </c>
      <c r="BF56" s="18" t="s">
        <v>168</v>
      </c>
      <c r="BG56" s="18" t="s">
        <v>169</v>
      </c>
      <c r="BH56" s="18" t="s">
        <v>170</v>
      </c>
      <c r="BI56" s="18" t="s">
        <v>171</v>
      </c>
      <c r="BJ56" s="18" t="s">
        <v>172</v>
      </c>
      <c r="BK56" s="18" t="s">
        <v>173</v>
      </c>
      <c r="BL56" s="18" t="s">
        <v>174</v>
      </c>
      <c r="BM56" s="18" t="s">
        <v>159</v>
      </c>
      <c r="BN56" s="18" t="s">
        <v>175</v>
      </c>
      <c r="BO56" s="18" t="s">
        <v>176</v>
      </c>
      <c r="BP56" s="18" t="s">
        <v>177</v>
      </c>
      <c r="BQ56" s="18" t="s">
        <v>178</v>
      </c>
      <c r="BR56" s="18" t="s">
        <v>179</v>
      </c>
      <c r="BS56" s="18" t="s">
        <v>180</v>
      </c>
      <c r="BT56" s="18" t="s">
        <v>181</v>
      </c>
      <c r="BU56" s="18" t="s">
        <v>182</v>
      </c>
      <c r="BV56" s="18" t="s">
        <v>182</v>
      </c>
      <c r="BW56" s="18" t="s">
        <v>182</v>
      </c>
      <c r="BX56" s="18" t="s">
        <v>183</v>
      </c>
      <c r="BY56" s="18" t="s">
        <v>184</v>
      </c>
      <c r="BZ56" s="18" t="s">
        <v>185</v>
      </c>
      <c r="CA56" s="18" t="s">
        <v>186</v>
      </c>
      <c r="CB56" s="18" t="s">
        <v>187</v>
      </c>
      <c r="CC56" s="18" t="s">
        <v>159</v>
      </c>
      <c r="CD56" s="18" t="s">
        <v>238</v>
      </c>
      <c r="CE56" s="18" t="s">
        <v>188</v>
      </c>
    </row>
    <row r="57" spans="1:83">
      <c r="A57" s="22" t="s">
        <v>239</v>
      </c>
      <c r="B57" s="16"/>
      <c r="C57" s="17" t="s">
        <v>190</v>
      </c>
      <c r="D57" s="18" t="s">
        <v>190</v>
      </c>
      <c r="E57" s="18" t="s">
        <v>190</v>
      </c>
      <c r="F57" s="18" t="s">
        <v>191</v>
      </c>
      <c r="G57" s="18" t="s">
        <v>192</v>
      </c>
      <c r="H57" s="18" t="s">
        <v>190</v>
      </c>
      <c r="I57" s="18" t="s">
        <v>193</v>
      </c>
      <c r="J57" s="18"/>
      <c r="K57" s="18" t="s">
        <v>184</v>
      </c>
      <c r="L57" s="18" t="s">
        <v>194</v>
      </c>
      <c r="M57" s="18" t="s">
        <v>195</v>
      </c>
      <c r="N57" s="18" t="s">
        <v>196</v>
      </c>
      <c r="O57" s="18" t="s">
        <v>197</v>
      </c>
      <c r="P57" s="18" t="s">
        <v>196</v>
      </c>
      <c r="Q57" s="18" t="s">
        <v>198</v>
      </c>
      <c r="R57" s="18"/>
      <c r="S57" s="18" t="s">
        <v>196</v>
      </c>
      <c r="T57" s="18" t="s">
        <v>199</v>
      </c>
      <c r="U57" s="18"/>
      <c r="V57" s="18" t="s">
        <v>200</v>
      </c>
      <c r="W57" s="18" t="s">
        <v>201</v>
      </c>
      <c r="X57" s="18" t="s">
        <v>202</v>
      </c>
      <c r="Y57" s="18" t="s">
        <v>203</v>
      </c>
      <c r="Z57" s="18" t="s">
        <v>204</v>
      </c>
      <c r="AA57" s="18" t="s">
        <v>205</v>
      </c>
      <c r="AB57" s="18"/>
      <c r="AC57" s="18" t="s">
        <v>199</v>
      </c>
      <c r="AD57" s="18"/>
      <c r="AE57" s="18" t="s">
        <v>199</v>
      </c>
      <c r="AF57" s="18" t="s">
        <v>206</v>
      </c>
      <c r="AG57" s="18" t="s">
        <v>198</v>
      </c>
      <c r="AH57" s="18"/>
      <c r="AI57" s="18" t="s">
        <v>207</v>
      </c>
      <c r="AJ57" s="18"/>
      <c r="AK57" s="18" t="s">
        <v>199</v>
      </c>
      <c r="AL57" s="18" t="s">
        <v>199</v>
      </c>
      <c r="AM57" s="18" t="s">
        <v>199</v>
      </c>
      <c r="AN57" s="18" t="s">
        <v>208</v>
      </c>
      <c r="AO57" s="18" t="s">
        <v>209</v>
      </c>
      <c r="AP57" s="18" t="s">
        <v>148</v>
      </c>
      <c r="AQ57" s="18" t="s">
        <v>210</v>
      </c>
      <c r="AR57" s="18" t="s">
        <v>196</v>
      </c>
      <c r="AS57" s="18"/>
      <c r="AT57" s="18" t="s">
        <v>211</v>
      </c>
      <c r="AU57" s="18" t="s">
        <v>212</v>
      </c>
      <c r="AV57" s="18" t="s">
        <v>213</v>
      </c>
      <c r="AW57" s="18" t="s">
        <v>214</v>
      </c>
      <c r="AX57" s="18" t="s">
        <v>215</v>
      </c>
      <c r="AY57" s="18"/>
      <c r="AZ57" s="18"/>
      <c r="BA57" s="18" t="s">
        <v>216</v>
      </c>
      <c r="BB57" s="18" t="s">
        <v>196</v>
      </c>
      <c r="BC57" s="18" t="s">
        <v>210</v>
      </c>
      <c r="BD57" s="18"/>
      <c r="BE57" s="18"/>
      <c r="BF57" s="18"/>
      <c r="BG57" s="18"/>
      <c r="BH57" s="18" t="s">
        <v>217</v>
      </c>
      <c r="BI57" s="18" t="s">
        <v>196</v>
      </c>
      <c r="BJ57" s="18"/>
      <c r="BK57" s="18" t="s">
        <v>218</v>
      </c>
      <c r="BL57" s="18"/>
      <c r="BM57" s="18" t="s">
        <v>219</v>
      </c>
      <c r="BN57" s="18" t="s">
        <v>220</v>
      </c>
      <c r="BO57" s="18" t="s">
        <v>221</v>
      </c>
      <c r="BP57" s="18" t="s">
        <v>222</v>
      </c>
      <c r="BQ57" s="18" t="s">
        <v>223</v>
      </c>
      <c r="BR57" s="18"/>
      <c r="BS57" s="18" t="s">
        <v>224</v>
      </c>
      <c r="BT57" s="18" t="s">
        <v>196</v>
      </c>
      <c r="BU57" s="18" t="s">
        <v>225</v>
      </c>
      <c r="BV57" s="18" t="s">
        <v>226</v>
      </c>
      <c r="BW57" s="18" t="s">
        <v>227</v>
      </c>
      <c r="BX57" s="18" t="s">
        <v>178</v>
      </c>
      <c r="BY57" s="18" t="s">
        <v>220</v>
      </c>
      <c r="BZ57" s="18" t="s">
        <v>179</v>
      </c>
      <c r="CA57" s="18" t="s">
        <v>228</v>
      </c>
      <c r="CB57" s="18" t="s">
        <v>228</v>
      </c>
      <c r="CC57" s="18" t="s">
        <v>229</v>
      </c>
      <c r="CD57" s="18" t="s">
        <v>240</v>
      </c>
      <c r="CE57" s="18" t="s">
        <v>230</v>
      </c>
    </row>
    <row r="58" spans="1:83">
      <c r="A58" s="22" t="s">
        <v>241</v>
      </c>
      <c r="B58" s="16"/>
      <c r="C58" s="17" t="s">
        <v>242</v>
      </c>
      <c r="D58" s="18" t="s">
        <v>242</v>
      </c>
      <c r="E58" s="18" t="s">
        <v>242</v>
      </c>
      <c r="F58" s="18" t="s">
        <v>242</v>
      </c>
      <c r="G58" s="18" t="s">
        <v>242</v>
      </c>
      <c r="H58" s="18" t="s">
        <v>242</v>
      </c>
      <c r="I58" s="18" t="s">
        <v>242</v>
      </c>
      <c r="J58" s="18" t="s">
        <v>243</v>
      </c>
      <c r="K58" s="18" t="s">
        <v>242</v>
      </c>
      <c r="L58" s="18" t="s">
        <v>242</v>
      </c>
      <c r="M58" s="18" t="s">
        <v>242</v>
      </c>
      <c r="N58" s="18" t="s">
        <v>242</v>
      </c>
      <c r="O58" s="18" t="s">
        <v>244</v>
      </c>
      <c r="P58" s="18" t="s">
        <v>245</v>
      </c>
      <c r="Q58" s="18" t="s">
        <v>246</v>
      </c>
      <c r="R58" s="19" t="s">
        <v>247</v>
      </c>
      <c r="S58" s="25" t="s">
        <v>248</v>
      </c>
      <c r="T58" s="25" t="s">
        <v>248</v>
      </c>
      <c r="U58" s="18" t="s">
        <v>249</v>
      </c>
      <c r="V58" s="18" t="s">
        <v>249</v>
      </c>
      <c r="W58" s="18" t="s">
        <v>250</v>
      </c>
      <c r="X58" s="18" t="s">
        <v>251</v>
      </c>
      <c r="Y58" s="18" t="s">
        <v>252</v>
      </c>
      <c r="Z58" s="18" t="s">
        <v>252</v>
      </c>
      <c r="AA58" s="18" t="s">
        <v>252</v>
      </c>
      <c r="AB58" s="25" t="s">
        <v>248</v>
      </c>
      <c r="AC58" s="18" t="s">
        <v>253</v>
      </c>
      <c r="AD58" s="18" t="s">
        <v>254</v>
      </c>
      <c r="AE58" s="18" t="s">
        <v>253</v>
      </c>
      <c r="AF58" s="18" t="s">
        <v>255</v>
      </c>
      <c r="AG58" s="18" t="s">
        <v>255</v>
      </c>
      <c r="AH58" s="18" t="s">
        <v>256</v>
      </c>
      <c r="AI58" s="18" t="s">
        <v>257</v>
      </c>
      <c r="AJ58" s="18" t="s">
        <v>255</v>
      </c>
      <c r="AK58" s="18" t="s">
        <v>253</v>
      </c>
      <c r="AL58" s="18" t="s">
        <v>253</v>
      </c>
      <c r="AM58" s="18" t="s">
        <v>253</v>
      </c>
      <c r="AN58" s="18" t="s">
        <v>244</v>
      </c>
      <c r="AO58" s="18" t="s">
        <v>254</v>
      </c>
      <c r="AP58" s="18" t="s">
        <v>255</v>
      </c>
      <c r="AQ58" s="18" t="s">
        <v>256</v>
      </c>
      <c r="AR58" s="18" t="s">
        <v>255</v>
      </c>
      <c r="AS58" s="18" t="s">
        <v>253</v>
      </c>
      <c r="AT58" s="18" t="s">
        <v>258</v>
      </c>
      <c r="AU58" s="18" t="s">
        <v>255</v>
      </c>
      <c r="AV58" s="25" t="s">
        <v>248</v>
      </c>
      <c r="AW58" s="25" t="s">
        <v>248</v>
      </c>
      <c r="AX58" s="25" t="s">
        <v>248</v>
      </c>
      <c r="AY58" s="18" t="s">
        <v>259</v>
      </c>
      <c r="AZ58" s="18" t="s">
        <v>259</v>
      </c>
      <c r="BA58" s="25" t="s">
        <v>248</v>
      </c>
      <c r="BB58" s="25" t="s">
        <v>248</v>
      </c>
      <c r="BC58" s="25" t="s">
        <v>248</v>
      </c>
      <c r="BD58" s="25" t="s">
        <v>248</v>
      </c>
      <c r="BE58" s="18" t="s">
        <v>260</v>
      </c>
      <c r="BF58" s="25" t="s">
        <v>248</v>
      </c>
      <c r="BG58" s="25" t="s">
        <v>248</v>
      </c>
      <c r="BH58" s="25" t="s">
        <v>248</v>
      </c>
      <c r="BI58" s="25" t="s">
        <v>248</v>
      </c>
      <c r="BJ58" s="25" t="s">
        <v>248</v>
      </c>
      <c r="BK58" s="25" t="s">
        <v>248</v>
      </c>
      <c r="BL58" s="25" t="s">
        <v>248</v>
      </c>
      <c r="BM58" s="25" t="s">
        <v>248</v>
      </c>
      <c r="BN58" s="25" t="s">
        <v>248</v>
      </c>
      <c r="BO58" s="25" t="s">
        <v>248</v>
      </c>
      <c r="BP58" s="25" t="s">
        <v>248</v>
      </c>
      <c r="BQ58" s="25" t="s">
        <v>248</v>
      </c>
      <c r="BR58" s="25" t="s">
        <v>248</v>
      </c>
      <c r="BS58" s="25" t="s">
        <v>248</v>
      </c>
      <c r="BT58" s="25" t="s">
        <v>248</v>
      </c>
      <c r="BU58" s="25" t="s">
        <v>248</v>
      </c>
      <c r="BV58" s="25" t="s">
        <v>248</v>
      </c>
      <c r="BW58" s="25" t="s">
        <v>248</v>
      </c>
      <c r="BX58" s="25" t="s">
        <v>248</v>
      </c>
      <c r="BY58" s="25" t="s">
        <v>248</v>
      </c>
      <c r="BZ58" s="25" t="s">
        <v>248</v>
      </c>
      <c r="CA58" s="25" t="s">
        <v>248</v>
      </c>
      <c r="CB58" s="25" t="s">
        <v>248</v>
      </c>
      <c r="CC58" s="25" t="s">
        <v>248</v>
      </c>
      <c r="CD58" s="25" t="s">
        <v>248</v>
      </c>
      <c r="CE58" s="25" t="s">
        <v>248</v>
      </c>
    </row>
    <row r="59" spans="1:83">
      <c r="A59" s="35" t="s">
        <v>261</v>
      </c>
      <c r="B59" s="28"/>
      <c r="C59" s="20">
        <v>0</v>
      </c>
      <c r="D59" s="20">
        <v>0</v>
      </c>
      <c r="E59" s="20">
        <v>375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7192</v>
      </c>
      <c r="L59" s="20">
        <v>2557</v>
      </c>
      <c r="M59" s="20">
        <v>0</v>
      </c>
      <c r="N59" s="20">
        <v>0</v>
      </c>
      <c r="O59" s="20">
        <v>0</v>
      </c>
      <c r="P59" s="26">
        <v>0</v>
      </c>
      <c r="Q59" s="26">
        <v>0</v>
      </c>
      <c r="R59" s="26">
        <v>0</v>
      </c>
      <c r="S59" s="244">
        <v>0</v>
      </c>
      <c r="T59" s="244">
        <v>0</v>
      </c>
      <c r="U59" s="27">
        <v>39281</v>
      </c>
      <c r="V59" s="26">
        <v>0</v>
      </c>
      <c r="W59" s="26">
        <v>292</v>
      </c>
      <c r="X59" s="26">
        <v>977</v>
      </c>
      <c r="Y59" s="26">
        <v>2195</v>
      </c>
      <c r="Z59" s="26">
        <v>0</v>
      </c>
      <c r="AA59" s="26">
        <v>0</v>
      </c>
      <c r="AB59" s="244">
        <v>0</v>
      </c>
      <c r="AC59" s="26">
        <v>2584</v>
      </c>
      <c r="AD59" s="26">
        <v>0</v>
      </c>
      <c r="AE59" s="26">
        <v>34429</v>
      </c>
      <c r="AF59" s="26">
        <v>0</v>
      </c>
      <c r="AG59" s="26">
        <v>2336</v>
      </c>
      <c r="AH59" s="26">
        <v>0</v>
      </c>
      <c r="AI59" s="26">
        <v>0</v>
      </c>
      <c r="AJ59" s="26">
        <v>14559</v>
      </c>
      <c r="AK59" s="26">
        <v>11223</v>
      </c>
      <c r="AL59" s="26">
        <v>384</v>
      </c>
      <c r="AM59" s="26">
        <v>0</v>
      </c>
      <c r="AN59" s="26">
        <v>0</v>
      </c>
      <c r="AO59" s="26">
        <v>1752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44">
        <v>0</v>
      </c>
      <c r="AW59" s="244">
        <v>0</v>
      </c>
      <c r="AX59" s="244">
        <v>0</v>
      </c>
      <c r="AY59" s="26">
        <v>83577</v>
      </c>
      <c r="AZ59" s="26">
        <v>0</v>
      </c>
      <c r="BA59" s="244">
        <v>0</v>
      </c>
      <c r="BB59" s="244">
        <v>0</v>
      </c>
      <c r="BC59" s="244">
        <v>0</v>
      </c>
      <c r="BD59" s="244">
        <v>0</v>
      </c>
      <c r="BE59" s="26">
        <v>62742</v>
      </c>
      <c r="BF59" s="244">
        <v>0</v>
      </c>
      <c r="BG59" s="244">
        <v>0</v>
      </c>
      <c r="BH59" s="244">
        <v>0</v>
      </c>
      <c r="BI59" s="244">
        <v>0</v>
      </c>
      <c r="BJ59" s="244">
        <v>0</v>
      </c>
      <c r="BK59" s="244">
        <v>0</v>
      </c>
      <c r="BL59" s="244">
        <v>0</v>
      </c>
      <c r="BM59" s="244">
        <v>0</v>
      </c>
      <c r="BN59" s="244">
        <v>0</v>
      </c>
      <c r="BO59" s="244">
        <v>0</v>
      </c>
      <c r="BP59" s="244">
        <v>0</v>
      </c>
      <c r="BQ59" s="244">
        <v>0</v>
      </c>
      <c r="BR59" s="244">
        <v>0</v>
      </c>
      <c r="BS59" s="244">
        <v>0</v>
      </c>
      <c r="BT59" s="244">
        <v>0</v>
      </c>
      <c r="BU59" s="244">
        <v>0</v>
      </c>
      <c r="BV59" s="244">
        <v>0</v>
      </c>
      <c r="BW59" s="244">
        <v>0</v>
      </c>
      <c r="BX59" s="244">
        <v>0</v>
      </c>
      <c r="BY59" s="244">
        <v>0</v>
      </c>
      <c r="BZ59" s="244">
        <v>0</v>
      </c>
      <c r="CA59" s="244">
        <v>0</v>
      </c>
      <c r="CB59" s="244">
        <v>0</v>
      </c>
      <c r="CC59" s="244">
        <v>0</v>
      </c>
      <c r="CD59" s="234">
        <v>0</v>
      </c>
      <c r="CE59" s="28">
        <v>0</v>
      </c>
    </row>
    <row r="60" spans="1:83">
      <c r="A60" s="217" t="s">
        <v>262</v>
      </c>
      <c r="B60" s="218"/>
      <c r="C60" s="245">
        <v>0</v>
      </c>
      <c r="D60" s="245">
        <v>0</v>
      </c>
      <c r="E60" s="245">
        <v>3.77</v>
      </c>
      <c r="F60" s="245">
        <v>0</v>
      </c>
      <c r="G60" s="245">
        <v>0</v>
      </c>
      <c r="H60" s="245">
        <v>0</v>
      </c>
      <c r="I60" s="245">
        <v>0</v>
      </c>
      <c r="J60" s="245">
        <v>0</v>
      </c>
      <c r="K60" s="245">
        <v>25.11</v>
      </c>
      <c r="L60" s="245">
        <v>25.71</v>
      </c>
      <c r="M60" s="245">
        <v>0</v>
      </c>
      <c r="N60" s="245">
        <v>0</v>
      </c>
      <c r="O60" s="245">
        <v>0</v>
      </c>
      <c r="P60" s="246">
        <v>0</v>
      </c>
      <c r="Q60" s="246">
        <v>0</v>
      </c>
      <c r="R60" s="246">
        <v>0</v>
      </c>
      <c r="S60" s="247">
        <v>0</v>
      </c>
      <c r="T60" s="247">
        <v>0</v>
      </c>
      <c r="U60" s="248">
        <v>6.86</v>
      </c>
      <c r="V60" s="246">
        <v>0</v>
      </c>
      <c r="W60" s="246">
        <v>0.54</v>
      </c>
      <c r="X60" s="246">
        <v>1.79</v>
      </c>
      <c r="Y60" s="246">
        <v>4.03</v>
      </c>
      <c r="Z60" s="246">
        <v>0</v>
      </c>
      <c r="AA60" s="246">
        <v>0</v>
      </c>
      <c r="AB60" s="247">
        <v>2.08</v>
      </c>
      <c r="AC60" s="246">
        <v>1.92</v>
      </c>
      <c r="AD60" s="246">
        <v>0</v>
      </c>
      <c r="AE60" s="246">
        <v>11.21</v>
      </c>
      <c r="AF60" s="246">
        <v>0</v>
      </c>
      <c r="AG60" s="246">
        <v>1.1399999999999999</v>
      </c>
      <c r="AH60" s="246">
        <v>0</v>
      </c>
      <c r="AI60" s="246">
        <v>0</v>
      </c>
      <c r="AJ60" s="246">
        <v>31.18</v>
      </c>
      <c r="AK60" s="246">
        <v>2.97</v>
      </c>
      <c r="AL60" s="246">
        <v>0</v>
      </c>
      <c r="AM60" s="246">
        <v>0</v>
      </c>
      <c r="AN60" s="246">
        <v>0</v>
      </c>
      <c r="AO60" s="246">
        <v>0.73</v>
      </c>
      <c r="AP60" s="246">
        <v>0</v>
      </c>
      <c r="AQ60" s="246">
        <v>0</v>
      </c>
      <c r="AR60" s="246">
        <v>0</v>
      </c>
      <c r="AS60" s="246">
        <v>0</v>
      </c>
      <c r="AT60" s="246">
        <v>0</v>
      </c>
      <c r="AU60" s="246">
        <v>0</v>
      </c>
      <c r="AV60" s="247">
        <v>4.9000000000000004</v>
      </c>
      <c r="AW60" s="247">
        <v>0</v>
      </c>
      <c r="AX60" s="247">
        <v>0</v>
      </c>
      <c r="AY60" s="246">
        <v>17.809999999999999</v>
      </c>
      <c r="AZ60" s="246">
        <v>0</v>
      </c>
      <c r="BA60" s="247">
        <v>0.88</v>
      </c>
      <c r="BB60" s="247">
        <v>3.34</v>
      </c>
      <c r="BC60" s="247">
        <v>0</v>
      </c>
      <c r="BD60" s="247">
        <v>1.82</v>
      </c>
      <c r="BE60" s="246">
        <v>5.9</v>
      </c>
      <c r="BF60" s="247">
        <v>11.06</v>
      </c>
      <c r="BG60" s="247">
        <v>0</v>
      </c>
      <c r="BH60" s="247">
        <v>8.67</v>
      </c>
      <c r="BI60" s="247">
        <v>0</v>
      </c>
      <c r="BJ60" s="247">
        <v>4.03</v>
      </c>
      <c r="BK60" s="247">
        <v>12.67</v>
      </c>
      <c r="BL60" s="247">
        <v>3.47</v>
      </c>
      <c r="BM60" s="247">
        <v>0</v>
      </c>
      <c r="BN60" s="247">
        <v>15.28</v>
      </c>
      <c r="BO60" s="247">
        <v>0</v>
      </c>
      <c r="BP60" s="247">
        <v>0.46</v>
      </c>
      <c r="BQ60" s="247">
        <v>0</v>
      </c>
      <c r="BR60" s="247">
        <v>0</v>
      </c>
      <c r="BS60" s="247">
        <v>0</v>
      </c>
      <c r="BT60" s="247">
        <v>0</v>
      </c>
      <c r="BU60" s="247">
        <v>0</v>
      </c>
      <c r="BV60" s="247">
        <v>2.29</v>
      </c>
      <c r="BW60" s="247">
        <v>0</v>
      </c>
      <c r="BX60" s="247">
        <v>0</v>
      </c>
      <c r="BY60" s="247">
        <v>1.73</v>
      </c>
      <c r="BZ60" s="247">
        <v>0</v>
      </c>
      <c r="CA60" s="247">
        <v>0</v>
      </c>
      <c r="CB60" s="247">
        <v>0</v>
      </c>
      <c r="CC60" s="247">
        <v>0</v>
      </c>
      <c r="CD60" s="219" t="s">
        <v>248</v>
      </c>
      <c r="CE60" s="237">
        <v>213.34999999999997</v>
      </c>
    </row>
    <row r="61" spans="1:83" s="210" customFormat="1">
      <c r="A61" s="35" t="s">
        <v>263</v>
      </c>
      <c r="B61" s="16"/>
      <c r="C61" s="20">
        <v>0</v>
      </c>
      <c r="D61" s="20">
        <v>0</v>
      </c>
      <c r="E61" s="20">
        <v>316045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1576344</v>
      </c>
      <c r="L61" s="20">
        <v>2155007</v>
      </c>
      <c r="M61" s="20">
        <v>0</v>
      </c>
      <c r="N61" s="20">
        <v>0</v>
      </c>
      <c r="O61" s="20">
        <v>0</v>
      </c>
      <c r="P61" s="26">
        <v>0</v>
      </c>
      <c r="Q61" s="26">
        <v>0</v>
      </c>
      <c r="R61" s="26">
        <v>0</v>
      </c>
      <c r="S61" s="249">
        <v>0</v>
      </c>
      <c r="T61" s="249">
        <v>0</v>
      </c>
      <c r="U61" s="27">
        <v>463960</v>
      </c>
      <c r="V61" s="26">
        <v>0</v>
      </c>
      <c r="W61" s="26">
        <v>28739</v>
      </c>
      <c r="X61" s="26">
        <v>96156</v>
      </c>
      <c r="Y61" s="26">
        <v>216032</v>
      </c>
      <c r="Z61" s="26">
        <v>0</v>
      </c>
      <c r="AA61" s="26">
        <v>0</v>
      </c>
      <c r="AB61" s="250">
        <v>215187</v>
      </c>
      <c r="AC61" s="26">
        <v>168043</v>
      </c>
      <c r="AD61" s="26">
        <v>0</v>
      </c>
      <c r="AE61" s="26">
        <v>766947</v>
      </c>
      <c r="AF61" s="26">
        <v>0</v>
      </c>
      <c r="AG61" s="26">
        <v>279233</v>
      </c>
      <c r="AH61" s="26">
        <v>0</v>
      </c>
      <c r="AI61" s="26">
        <v>0</v>
      </c>
      <c r="AJ61" s="26">
        <v>2616090</v>
      </c>
      <c r="AK61" s="26">
        <v>302054</v>
      </c>
      <c r="AL61" s="26">
        <v>-2991</v>
      </c>
      <c r="AM61" s="26">
        <v>0</v>
      </c>
      <c r="AN61" s="26">
        <v>0</v>
      </c>
      <c r="AO61" s="26">
        <v>61524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49">
        <v>398327</v>
      </c>
      <c r="AW61" s="249">
        <v>0</v>
      </c>
      <c r="AX61" s="249">
        <v>0</v>
      </c>
      <c r="AY61" s="26">
        <v>681273</v>
      </c>
      <c r="AZ61" s="26">
        <v>0</v>
      </c>
      <c r="BA61" s="249">
        <v>45648</v>
      </c>
      <c r="BB61" s="249">
        <v>163320</v>
      </c>
      <c r="BC61" s="249">
        <v>0</v>
      </c>
      <c r="BD61" s="249">
        <v>83693</v>
      </c>
      <c r="BE61" s="26">
        <v>214331</v>
      </c>
      <c r="BF61" s="249">
        <v>393723</v>
      </c>
      <c r="BG61" s="249">
        <v>0</v>
      </c>
      <c r="BH61" s="249">
        <v>358491</v>
      </c>
      <c r="BI61" s="249">
        <v>0</v>
      </c>
      <c r="BJ61" s="249">
        <v>375152</v>
      </c>
      <c r="BK61" s="249">
        <v>642452</v>
      </c>
      <c r="BL61" s="249">
        <v>152856</v>
      </c>
      <c r="BM61" s="249">
        <v>0</v>
      </c>
      <c r="BN61" s="249">
        <v>1318462</v>
      </c>
      <c r="BO61" s="249">
        <v>0</v>
      </c>
      <c r="BP61" s="249">
        <v>108328</v>
      </c>
      <c r="BQ61" s="249">
        <v>0</v>
      </c>
      <c r="BR61" s="249">
        <v>0</v>
      </c>
      <c r="BS61" s="249">
        <v>0</v>
      </c>
      <c r="BT61" s="249">
        <v>0</v>
      </c>
      <c r="BU61" s="249">
        <v>0</v>
      </c>
      <c r="BV61" s="249">
        <v>117356</v>
      </c>
      <c r="BW61" s="249">
        <v>0</v>
      </c>
      <c r="BX61" s="249">
        <v>0</v>
      </c>
      <c r="BY61" s="249">
        <v>143792</v>
      </c>
      <c r="BZ61" s="249">
        <v>0</v>
      </c>
      <c r="CA61" s="249">
        <v>0</v>
      </c>
      <c r="CB61" s="249">
        <v>0</v>
      </c>
      <c r="CC61" s="249">
        <v>0</v>
      </c>
      <c r="CD61" s="25" t="s">
        <v>248</v>
      </c>
      <c r="CE61" s="28">
        <v>14455574</v>
      </c>
    </row>
    <row r="62" spans="1:83">
      <c r="A62" s="35" t="s">
        <v>11</v>
      </c>
      <c r="B62" s="16"/>
      <c r="C62" s="28">
        <v>0</v>
      </c>
      <c r="D62" s="28">
        <v>0</v>
      </c>
      <c r="E62" s="28">
        <v>70846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353361</v>
      </c>
      <c r="L62" s="28">
        <v>483077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104004</v>
      </c>
      <c r="V62" s="28">
        <v>0</v>
      </c>
      <c r="W62" s="28">
        <v>6442</v>
      </c>
      <c r="X62" s="28">
        <v>21555</v>
      </c>
      <c r="Y62" s="28">
        <v>48427</v>
      </c>
      <c r="Z62" s="28">
        <v>0</v>
      </c>
      <c r="AA62" s="28">
        <v>0</v>
      </c>
      <c r="AB62" s="28">
        <v>48237</v>
      </c>
      <c r="AC62" s="28">
        <v>37669</v>
      </c>
      <c r="AD62" s="28">
        <v>0</v>
      </c>
      <c r="AE62" s="28">
        <v>171923</v>
      </c>
      <c r="AF62" s="28">
        <v>0</v>
      </c>
      <c r="AG62" s="28">
        <v>62594</v>
      </c>
      <c r="AH62" s="28">
        <v>0</v>
      </c>
      <c r="AI62" s="28">
        <v>0</v>
      </c>
      <c r="AJ62" s="28">
        <v>586436</v>
      </c>
      <c r="AK62" s="28">
        <v>67710</v>
      </c>
      <c r="AL62" s="28">
        <v>-670</v>
      </c>
      <c r="AM62" s="28">
        <v>0</v>
      </c>
      <c r="AN62" s="28">
        <v>0</v>
      </c>
      <c r="AO62" s="28">
        <v>13792</v>
      </c>
      <c r="AP62" s="28">
        <v>0</v>
      </c>
      <c r="AQ62" s="28">
        <v>0</v>
      </c>
      <c r="AR62" s="28">
        <v>0</v>
      </c>
      <c r="AS62" s="28">
        <v>0</v>
      </c>
      <c r="AT62" s="28">
        <v>0</v>
      </c>
      <c r="AU62" s="28">
        <v>0</v>
      </c>
      <c r="AV62" s="28">
        <v>89291</v>
      </c>
      <c r="AW62" s="28">
        <v>0</v>
      </c>
      <c r="AX62" s="28">
        <v>0</v>
      </c>
      <c r="AY62" s="28">
        <v>152718</v>
      </c>
      <c r="AZ62" s="28">
        <v>0</v>
      </c>
      <c r="BA62" s="28">
        <v>10233</v>
      </c>
      <c r="BB62" s="28">
        <v>36611</v>
      </c>
      <c r="BC62" s="28">
        <v>0</v>
      </c>
      <c r="BD62" s="28">
        <v>18761</v>
      </c>
      <c r="BE62" s="28">
        <v>48045</v>
      </c>
      <c r="BF62" s="28">
        <v>88259</v>
      </c>
      <c r="BG62" s="28">
        <v>0</v>
      </c>
      <c r="BH62" s="28">
        <v>80361</v>
      </c>
      <c r="BI62" s="28">
        <v>0</v>
      </c>
      <c r="BJ62" s="28">
        <v>84096</v>
      </c>
      <c r="BK62" s="28">
        <v>144015</v>
      </c>
      <c r="BL62" s="28">
        <v>34265</v>
      </c>
      <c r="BM62" s="28">
        <v>0</v>
      </c>
      <c r="BN62" s="28">
        <v>295553</v>
      </c>
      <c r="BO62" s="28">
        <v>0</v>
      </c>
      <c r="BP62" s="28">
        <v>24283</v>
      </c>
      <c r="BQ62" s="28">
        <v>0</v>
      </c>
      <c r="BR62" s="28">
        <v>0</v>
      </c>
      <c r="BS62" s="28">
        <v>0</v>
      </c>
      <c r="BT62" s="28">
        <v>0</v>
      </c>
      <c r="BU62" s="28">
        <v>0</v>
      </c>
      <c r="BV62" s="28">
        <v>26307</v>
      </c>
      <c r="BW62" s="28">
        <v>0</v>
      </c>
      <c r="BX62" s="28">
        <v>0</v>
      </c>
      <c r="BY62" s="28">
        <v>32233</v>
      </c>
      <c r="BZ62" s="28">
        <v>0</v>
      </c>
      <c r="CA62" s="28">
        <v>0</v>
      </c>
      <c r="CB62" s="28">
        <v>0</v>
      </c>
      <c r="CC62" s="28">
        <v>0</v>
      </c>
      <c r="CD62" s="25" t="s">
        <v>248</v>
      </c>
      <c r="CE62" s="28">
        <v>3240434</v>
      </c>
    </row>
    <row r="63" spans="1:83">
      <c r="A63" s="35" t="s">
        <v>264</v>
      </c>
      <c r="B63" s="16"/>
      <c r="C63" s="20">
        <v>0</v>
      </c>
      <c r="D63" s="20">
        <v>0</v>
      </c>
      <c r="E63" s="20">
        <v>49708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28727</v>
      </c>
      <c r="L63" s="20">
        <v>338942</v>
      </c>
      <c r="M63" s="20">
        <v>0</v>
      </c>
      <c r="N63" s="20">
        <v>0</v>
      </c>
      <c r="O63" s="20">
        <v>0</v>
      </c>
      <c r="P63" s="26">
        <v>0</v>
      </c>
      <c r="Q63" s="26">
        <v>0</v>
      </c>
      <c r="R63" s="26">
        <v>0</v>
      </c>
      <c r="S63" s="249">
        <v>0</v>
      </c>
      <c r="T63" s="249">
        <v>0</v>
      </c>
      <c r="U63" s="27">
        <v>8100</v>
      </c>
      <c r="V63" s="26">
        <v>0</v>
      </c>
      <c r="W63" s="26">
        <v>0</v>
      </c>
      <c r="X63" s="26">
        <v>0</v>
      </c>
      <c r="Y63" s="26">
        <v>137742</v>
      </c>
      <c r="Z63" s="26">
        <v>0</v>
      </c>
      <c r="AA63" s="26">
        <v>0</v>
      </c>
      <c r="AB63" s="250">
        <v>9540</v>
      </c>
      <c r="AC63" s="26">
        <v>0</v>
      </c>
      <c r="AD63" s="26">
        <v>0</v>
      </c>
      <c r="AE63" s="26">
        <v>-630</v>
      </c>
      <c r="AF63" s="26">
        <v>0</v>
      </c>
      <c r="AG63" s="26">
        <v>1532242</v>
      </c>
      <c r="AH63" s="26">
        <v>0</v>
      </c>
      <c r="AI63" s="26">
        <v>0</v>
      </c>
      <c r="AJ63" s="26">
        <v>239807</v>
      </c>
      <c r="AK63" s="26">
        <v>0</v>
      </c>
      <c r="AL63" s="26">
        <v>0</v>
      </c>
      <c r="AM63" s="26">
        <v>0</v>
      </c>
      <c r="AN63" s="26">
        <v>0</v>
      </c>
      <c r="AO63" s="26">
        <v>9677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49">
        <v>0</v>
      </c>
      <c r="AW63" s="249">
        <v>0</v>
      </c>
      <c r="AX63" s="249">
        <v>0</v>
      </c>
      <c r="AY63" s="26">
        <v>0</v>
      </c>
      <c r="AZ63" s="26">
        <v>0</v>
      </c>
      <c r="BA63" s="249">
        <v>0</v>
      </c>
      <c r="BB63" s="249">
        <v>0</v>
      </c>
      <c r="BC63" s="249">
        <v>0</v>
      </c>
      <c r="BD63" s="249">
        <v>0</v>
      </c>
      <c r="BE63" s="26">
        <v>0</v>
      </c>
      <c r="BF63" s="249">
        <v>0</v>
      </c>
      <c r="BG63" s="249">
        <v>0</v>
      </c>
      <c r="BH63" s="249">
        <v>0</v>
      </c>
      <c r="BI63" s="249">
        <v>0</v>
      </c>
      <c r="BJ63" s="249">
        <v>114610</v>
      </c>
      <c r="BK63" s="249">
        <v>0</v>
      </c>
      <c r="BL63" s="249">
        <v>0</v>
      </c>
      <c r="BM63" s="249">
        <v>0</v>
      </c>
      <c r="BN63" s="249">
        <v>30868</v>
      </c>
      <c r="BO63" s="249">
        <v>0</v>
      </c>
      <c r="BP63" s="249">
        <v>0</v>
      </c>
      <c r="BQ63" s="249">
        <v>0</v>
      </c>
      <c r="BR63" s="249">
        <v>0</v>
      </c>
      <c r="BS63" s="249">
        <v>0</v>
      </c>
      <c r="BT63" s="249">
        <v>0</v>
      </c>
      <c r="BU63" s="249">
        <v>0</v>
      </c>
      <c r="BV63" s="249">
        <v>0</v>
      </c>
      <c r="BW63" s="249">
        <v>0</v>
      </c>
      <c r="BX63" s="249">
        <v>0</v>
      </c>
      <c r="BY63" s="249">
        <v>0</v>
      </c>
      <c r="BZ63" s="249">
        <v>0</v>
      </c>
      <c r="CA63" s="249">
        <v>0</v>
      </c>
      <c r="CB63" s="249">
        <v>0</v>
      </c>
      <c r="CC63" s="249">
        <v>0</v>
      </c>
      <c r="CD63" s="25" t="s">
        <v>248</v>
      </c>
      <c r="CE63" s="28">
        <v>2499333</v>
      </c>
    </row>
    <row r="64" spans="1:83">
      <c r="A64" s="35" t="s">
        <v>265</v>
      </c>
      <c r="B64" s="16"/>
      <c r="C64" s="20">
        <v>0</v>
      </c>
      <c r="D64" s="20">
        <v>0</v>
      </c>
      <c r="E64" s="20">
        <v>35570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59385</v>
      </c>
      <c r="L64" s="20">
        <v>242542</v>
      </c>
      <c r="M64" s="20">
        <v>0</v>
      </c>
      <c r="N64" s="20">
        <v>0</v>
      </c>
      <c r="O64" s="20">
        <v>0</v>
      </c>
      <c r="P64" s="26">
        <v>0</v>
      </c>
      <c r="Q64" s="26">
        <v>0</v>
      </c>
      <c r="R64" s="26">
        <v>0</v>
      </c>
      <c r="S64" s="249">
        <v>123582</v>
      </c>
      <c r="T64" s="249">
        <v>0</v>
      </c>
      <c r="U64" s="27">
        <v>457333</v>
      </c>
      <c r="V64" s="26">
        <v>0</v>
      </c>
      <c r="W64" s="26">
        <v>2271</v>
      </c>
      <c r="X64" s="26">
        <v>7598</v>
      </c>
      <c r="Y64" s="26">
        <v>17070</v>
      </c>
      <c r="Z64" s="26">
        <v>0</v>
      </c>
      <c r="AA64" s="26">
        <v>0</v>
      </c>
      <c r="AB64" s="250">
        <v>419034</v>
      </c>
      <c r="AC64" s="26">
        <v>19183</v>
      </c>
      <c r="AD64" s="26">
        <v>0</v>
      </c>
      <c r="AE64" s="26">
        <v>44155</v>
      </c>
      <c r="AF64" s="26">
        <v>0</v>
      </c>
      <c r="AG64" s="26">
        <v>88418</v>
      </c>
      <c r="AH64" s="26">
        <v>0</v>
      </c>
      <c r="AI64" s="26">
        <v>0</v>
      </c>
      <c r="AJ64" s="26">
        <v>133535</v>
      </c>
      <c r="AK64" s="26">
        <v>11393</v>
      </c>
      <c r="AL64" s="26">
        <v>809</v>
      </c>
      <c r="AM64" s="26">
        <v>0</v>
      </c>
      <c r="AN64" s="26">
        <v>0</v>
      </c>
      <c r="AO64" s="26">
        <v>6925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49">
        <v>4357</v>
      </c>
      <c r="AW64" s="249">
        <v>0</v>
      </c>
      <c r="AX64" s="249">
        <v>0</v>
      </c>
      <c r="AY64" s="26">
        <v>381440</v>
      </c>
      <c r="AZ64" s="26">
        <v>0</v>
      </c>
      <c r="BA64" s="249">
        <v>4967</v>
      </c>
      <c r="BB64" s="249">
        <v>3911</v>
      </c>
      <c r="BC64" s="249">
        <v>0</v>
      </c>
      <c r="BD64" s="249">
        <v>6378</v>
      </c>
      <c r="BE64" s="26">
        <v>42102</v>
      </c>
      <c r="BF64" s="249">
        <v>60314</v>
      </c>
      <c r="BG64" s="249">
        <v>0</v>
      </c>
      <c r="BH64" s="249">
        <v>320882</v>
      </c>
      <c r="BI64" s="249">
        <v>0</v>
      </c>
      <c r="BJ64" s="249">
        <v>2166</v>
      </c>
      <c r="BK64" s="249">
        <v>5145</v>
      </c>
      <c r="BL64" s="249">
        <v>2897</v>
      </c>
      <c r="BM64" s="249">
        <v>0</v>
      </c>
      <c r="BN64" s="249">
        <v>110361</v>
      </c>
      <c r="BO64" s="249">
        <v>0</v>
      </c>
      <c r="BP64" s="249">
        <v>6517</v>
      </c>
      <c r="BQ64" s="249">
        <v>0</v>
      </c>
      <c r="BR64" s="249">
        <v>0</v>
      </c>
      <c r="BS64" s="249">
        <v>0</v>
      </c>
      <c r="BT64" s="249">
        <v>0</v>
      </c>
      <c r="BU64" s="249">
        <v>0</v>
      </c>
      <c r="BV64" s="249">
        <v>2059</v>
      </c>
      <c r="BW64" s="249">
        <v>0</v>
      </c>
      <c r="BX64" s="249">
        <v>0</v>
      </c>
      <c r="BY64" s="249">
        <v>520</v>
      </c>
      <c r="BZ64" s="249">
        <v>0</v>
      </c>
      <c r="CA64" s="249">
        <v>0</v>
      </c>
      <c r="CB64" s="249">
        <v>0</v>
      </c>
      <c r="CC64" s="249">
        <v>0</v>
      </c>
      <c r="CD64" s="25" t="s">
        <v>248</v>
      </c>
      <c r="CE64" s="28">
        <v>2622819</v>
      </c>
    </row>
    <row r="65" spans="1:83">
      <c r="A65" s="35" t="s">
        <v>266</v>
      </c>
      <c r="B65" s="16"/>
      <c r="C65" s="20">
        <v>0</v>
      </c>
      <c r="D65" s="20">
        <v>0</v>
      </c>
      <c r="E65" s="20">
        <v>508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2036</v>
      </c>
      <c r="L65" s="20">
        <v>3465</v>
      </c>
      <c r="M65" s="20">
        <v>0</v>
      </c>
      <c r="N65" s="20">
        <v>0</v>
      </c>
      <c r="O65" s="20">
        <v>0</v>
      </c>
      <c r="P65" s="26">
        <v>0</v>
      </c>
      <c r="Q65" s="26">
        <v>0</v>
      </c>
      <c r="R65" s="26">
        <v>0</v>
      </c>
      <c r="S65" s="249">
        <v>0</v>
      </c>
      <c r="T65" s="249">
        <v>0</v>
      </c>
      <c r="U65" s="27">
        <v>0</v>
      </c>
      <c r="V65" s="26">
        <v>0</v>
      </c>
      <c r="W65" s="26">
        <v>25170</v>
      </c>
      <c r="X65" s="26">
        <v>0</v>
      </c>
      <c r="Y65" s="26">
        <v>0</v>
      </c>
      <c r="Z65" s="26">
        <v>0</v>
      </c>
      <c r="AA65" s="26">
        <v>0</v>
      </c>
      <c r="AB65" s="250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7072</v>
      </c>
      <c r="AK65" s="26">
        <v>0</v>
      </c>
      <c r="AL65" s="26">
        <v>0</v>
      </c>
      <c r="AM65" s="26">
        <v>0</v>
      </c>
      <c r="AN65" s="26">
        <v>0</v>
      </c>
      <c r="AO65" s="26">
        <v>99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49">
        <v>0</v>
      </c>
      <c r="AW65" s="249">
        <v>0</v>
      </c>
      <c r="AX65" s="249">
        <v>0</v>
      </c>
      <c r="AY65" s="26">
        <v>0</v>
      </c>
      <c r="AZ65" s="26">
        <v>0</v>
      </c>
      <c r="BA65" s="249">
        <v>0</v>
      </c>
      <c r="BB65" s="249">
        <v>0</v>
      </c>
      <c r="BC65" s="249">
        <v>0</v>
      </c>
      <c r="BD65" s="249">
        <v>0</v>
      </c>
      <c r="BE65" s="26">
        <v>397638</v>
      </c>
      <c r="BF65" s="249">
        <v>0</v>
      </c>
      <c r="BG65" s="249">
        <v>0</v>
      </c>
      <c r="BH65" s="249">
        <v>154668</v>
      </c>
      <c r="BI65" s="249">
        <v>0</v>
      </c>
      <c r="BJ65" s="249">
        <v>0</v>
      </c>
      <c r="BK65" s="249">
        <v>0</v>
      </c>
      <c r="BL65" s="249">
        <v>0</v>
      </c>
      <c r="BM65" s="249">
        <v>0</v>
      </c>
      <c r="BN65" s="249">
        <v>4426</v>
      </c>
      <c r="BO65" s="249">
        <v>0</v>
      </c>
      <c r="BP65" s="249">
        <v>0</v>
      </c>
      <c r="BQ65" s="249">
        <v>0</v>
      </c>
      <c r="BR65" s="249">
        <v>0</v>
      </c>
      <c r="BS65" s="249">
        <v>0</v>
      </c>
      <c r="BT65" s="249">
        <v>0</v>
      </c>
      <c r="BU65" s="249">
        <v>0</v>
      </c>
      <c r="BV65" s="249">
        <v>0</v>
      </c>
      <c r="BW65" s="249">
        <v>0</v>
      </c>
      <c r="BX65" s="249">
        <v>0</v>
      </c>
      <c r="BY65" s="249">
        <v>0</v>
      </c>
      <c r="BZ65" s="249">
        <v>0</v>
      </c>
      <c r="CA65" s="249">
        <v>0</v>
      </c>
      <c r="CB65" s="249">
        <v>0</v>
      </c>
      <c r="CC65" s="249">
        <v>0</v>
      </c>
      <c r="CD65" s="25" t="s">
        <v>248</v>
      </c>
      <c r="CE65" s="28">
        <v>595082</v>
      </c>
    </row>
    <row r="66" spans="1:83">
      <c r="A66" s="35" t="s">
        <v>267</v>
      </c>
      <c r="B66" s="16"/>
      <c r="C66" s="20">
        <v>0</v>
      </c>
      <c r="D66" s="20">
        <v>0</v>
      </c>
      <c r="E66" s="20">
        <v>185016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40245</v>
      </c>
      <c r="L66" s="20">
        <v>1261559</v>
      </c>
      <c r="M66" s="20">
        <v>0</v>
      </c>
      <c r="N66" s="20">
        <v>0</v>
      </c>
      <c r="O66" s="20">
        <v>0</v>
      </c>
      <c r="P66" s="26">
        <v>0</v>
      </c>
      <c r="Q66" s="26">
        <v>0</v>
      </c>
      <c r="R66" s="26">
        <v>0</v>
      </c>
      <c r="S66" s="249">
        <v>0</v>
      </c>
      <c r="T66" s="249">
        <v>0</v>
      </c>
      <c r="U66" s="27">
        <v>150468</v>
      </c>
      <c r="V66" s="26">
        <v>0</v>
      </c>
      <c r="W66" s="26">
        <v>0</v>
      </c>
      <c r="X66" s="26">
        <v>105929</v>
      </c>
      <c r="Y66" s="26">
        <v>13326</v>
      </c>
      <c r="Z66" s="26">
        <v>0</v>
      </c>
      <c r="AA66" s="26">
        <v>0</v>
      </c>
      <c r="AB66" s="250">
        <v>158337</v>
      </c>
      <c r="AC66" s="26">
        <v>3354</v>
      </c>
      <c r="AD66" s="26">
        <v>0</v>
      </c>
      <c r="AE66" s="26">
        <v>776862</v>
      </c>
      <c r="AF66" s="26">
        <v>0</v>
      </c>
      <c r="AG66" s="26">
        <v>4607</v>
      </c>
      <c r="AH66" s="26">
        <v>0</v>
      </c>
      <c r="AI66" s="26">
        <v>0</v>
      </c>
      <c r="AJ66" s="26">
        <v>175239</v>
      </c>
      <c r="AK66" s="26">
        <v>87886</v>
      </c>
      <c r="AL66" s="26">
        <v>118299</v>
      </c>
      <c r="AM66" s="26">
        <v>0</v>
      </c>
      <c r="AN66" s="26">
        <v>0</v>
      </c>
      <c r="AO66" s="26">
        <v>36016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49">
        <v>341966</v>
      </c>
      <c r="AW66" s="249">
        <v>0</v>
      </c>
      <c r="AX66" s="249">
        <v>0</v>
      </c>
      <c r="AY66" s="26">
        <v>77808</v>
      </c>
      <c r="AZ66" s="26">
        <v>0</v>
      </c>
      <c r="BA66" s="249">
        <v>89022</v>
      </c>
      <c r="BB66" s="249">
        <v>11980</v>
      </c>
      <c r="BC66" s="249">
        <v>0</v>
      </c>
      <c r="BD66" s="249">
        <v>5682</v>
      </c>
      <c r="BE66" s="26">
        <v>184199</v>
      </c>
      <c r="BF66" s="249">
        <v>6264</v>
      </c>
      <c r="BG66" s="249">
        <v>0</v>
      </c>
      <c r="BH66" s="249">
        <v>680418</v>
      </c>
      <c r="BI66" s="249">
        <v>0</v>
      </c>
      <c r="BJ66" s="249">
        <v>39631</v>
      </c>
      <c r="BK66" s="249">
        <v>270988</v>
      </c>
      <c r="BL66" s="249">
        <v>21925</v>
      </c>
      <c r="BM66" s="249">
        <v>0</v>
      </c>
      <c r="BN66" s="249">
        <v>884734</v>
      </c>
      <c r="BO66" s="249">
        <v>0</v>
      </c>
      <c r="BP66" s="249">
        <v>10322</v>
      </c>
      <c r="BQ66" s="249">
        <v>0</v>
      </c>
      <c r="BR66" s="249">
        <v>0</v>
      </c>
      <c r="BS66" s="249">
        <v>0</v>
      </c>
      <c r="BT66" s="249">
        <v>0</v>
      </c>
      <c r="BU66" s="249">
        <v>0</v>
      </c>
      <c r="BV66" s="249">
        <v>1030</v>
      </c>
      <c r="BW66" s="249">
        <v>0</v>
      </c>
      <c r="BX66" s="249">
        <v>0</v>
      </c>
      <c r="BY66" s="249">
        <v>8925</v>
      </c>
      <c r="BZ66" s="249">
        <v>0</v>
      </c>
      <c r="CA66" s="249">
        <v>0</v>
      </c>
      <c r="CB66" s="249">
        <v>0</v>
      </c>
      <c r="CC66" s="249">
        <v>0</v>
      </c>
      <c r="CD66" s="25" t="s">
        <v>248</v>
      </c>
      <c r="CE66" s="28">
        <v>5752037</v>
      </c>
    </row>
    <row r="67" spans="1:83">
      <c r="A67" s="35" t="s">
        <v>16</v>
      </c>
      <c r="B67" s="16"/>
      <c r="C67" s="28">
        <v>0</v>
      </c>
      <c r="D67" s="28">
        <v>0</v>
      </c>
      <c r="E67" s="28">
        <v>16512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76020</v>
      </c>
      <c r="L67" s="28">
        <v>112545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16973</v>
      </c>
      <c r="V67" s="28">
        <v>0</v>
      </c>
      <c r="W67" s="28">
        <v>2169</v>
      </c>
      <c r="X67" s="28">
        <v>7257</v>
      </c>
      <c r="Y67" s="28">
        <v>16290</v>
      </c>
      <c r="Z67" s="28">
        <v>0</v>
      </c>
      <c r="AA67" s="28">
        <v>0</v>
      </c>
      <c r="AB67" s="28">
        <v>6574</v>
      </c>
      <c r="AC67" s="28">
        <v>7325</v>
      </c>
      <c r="AD67" s="28">
        <v>0</v>
      </c>
      <c r="AE67" s="28">
        <v>81894</v>
      </c>
      <c r="AF67" s="28">
        <v>0</v>
      </c>
      <c r="AG67" s="28">
        <v>27116</v>
      </c>
      <c r="AH67" s="28">
        <v>0</v>
      </c>
      <c r="AI67" s="28">
        <v>0</v>
      </c>
      <c r="AJ67" s="28">
        <v>88588</v>
      </c>
      <c r="AK67" s="28">
        <v>3091</v>
      </c>
      <c r="AL67" s="28">
        <v>2169</v>
      </c>
      <c r="AM67" s="28">
        <v>0</v>
      </c>
      <c r="AN67" s="28">
        <v>0</v>
      </c>
      <c r="AO67" s="28">
        <v>3210</v>
      </c>
      <c r="AP67" s="28">
        <v>0</v>
      </c>
      <c r="AQ67" s="28">
        <v>0</v>
      </c>
      <c r="AR67" s="28">
        <v>0</v>
      </c>
      <c r="AS67" s="28">
        <v>0</v>
      </c>
      <c r="AT67" s="28">
        <v>0</v>
      </c>
      <c r="AU67" s="28">
        <v>0</v>
      </c>
      <c r="AV67" s="28">
        <v>18629</v>
      </c>
      <c r="AW67" s="28">
        <v>0</v>
      </c>
      <c r="AX67" s="28">
        <v>0</v>
      </c>
      <c r="AY67" s="28">
        <v>35295</v>
      </c>
      <c r="AZ67" s="28">
        <v>0</v>
      </c>
      <c r="BA67" s="28">
        <v>19978</v>
      </c>
      <c r="BB67" s="28">
        <v>6028</v>
      </c>
      <c r="BC67" s="28">
        <v>0</v>
      </c>
      <c r="BD67" s="28">
        <v>0</v>
      </c>
      <c r="BE67" s="28">
        <v>325922</v>
      </c>
      <c r="BF67" s="28">
        <v>67619</v>
      </c>
      <c r="BG67" s="28">
        <v>0</v>
      </c>
      <c r="BH67" s="28">
        <v>5481</v>
      </c>
      <c r="BI67" s="28">
        <v>0</v>
      </c>
      <c r="BJ67" s="28">
        <v>5703</v>
      </c>
      <c r="BK67" s="28">
        <v>0</v>
      </c>
      <c r="BL67" s="28">
        <v>0</v>
      </c>
      <c r="BM67" s="28">
        <v>0</v>
      </c>
      <c r="BN67" s="28">
        <v>81536</v>
      </c>
      <c r="BO67" s="28">
        <v>0</v>
      </c>
      <c r="BP67" s="28">
        <v>0</v>
      </c>
      <c r="BQ67" s="28">
        <v>0</v>
      </c>
      <c r="BR67" s="28">
        <v>0</v>
      </c>
      <c r="BS67" s="28">
        <v>0</v>
      </c>
      <c r="BT67" s="28">
        <v>0</v>
      </c>
      <c r="BU67" s="28">
        <v>0</v>
      </c>
      <c r="BV67" s="28">
        <v>33861</v>
      </c>
      <c r="BW67" s="28">
        <v>0</v>
      </c>
      <c r="BX67" s="28">
        <v>0</v>
      </c>
      <c r="BY67" s="28">
        <v>3569</v>
      </c>
      <c r="BZ67" s="28">
        <v>0</v>
      </c>
      <c r="CA67" s="28">
        <v>0</v>
      </c>
      <c r="CB67" s="28">
        <v>0</v>
      </c>
      <c r="CC67" s="28">
        <v>0</v>
      </c>
      <c r="CD67" s="25" t="s">
        <v>248</v>
      </c>
      <c r="CE67" s="28">
        <v>1071354</v>
      </c>
    </row>
    <row r="68" spans="1:83">
      <c r="A68" s="35" t="s">
        <v>268</v>
      </c>
      <c r="B68" s="28"/>
      <c r="C68" s="20">
        <v>0</v>
      </c>
      <c r="D68" s="20">
        <v>0</v>
      </c>
      <c r="E68" s="20">
        <v>8168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8745</v>
      </c>
      <c r="L68" s="20">
        <v>55697</v>
      </c>
      <c r="M68" s="20">
        <v>0</v>
      </c>
      <c r="N68" s="20">
        <v>0</v>
      </c>
      <c r="O68" s="20">
        <v>0</v>
      </c>
      <c r="P68" s="26">
        <v>0</v>
      </c>
      <c r="Q68" s="26">
        <v>0</v>
      </c>
      <c r="R68" s="26">
        <v>0</v>
      </c>
      <c r="S68" s="249">
        <v>0</v>
      </c>
      <c r="T68" s="249">
        <v>0</v>
      </c>
      <c r="U68" s="27">
        <v>8193</v>
      </c>
      <c r="V68" s="26">
        <v>0</v>
      </c>
      <c r="W68" s="26">
        <v>205492</v>
      </c>
      <c r="X68" s="26">
        <v>7227</v>
      </c>
      <c r="Y68" s="26">
        <v>0</v>
      </c>
      <c r="Z68" s="26">
        <v>0</v>
      </c>
      <c r="AA68" s="26">
        <v>0</v>
      </c>
      <c r="AB68" s="250">
        <v>48249</v>
      </c>
      <c r="AC68" s="26">
        <v>0</v>
      </c>
      <c r="AD68" s="26">
        <v>0</v>
      </c>
      <c r="AE68" s="26">
        <v>3717</v>
      </c>
      <c r="AF68" s="26">
        <v>0</v>
      </c>
      <c r="AG68" s="26">
        <v>4001</v>
      </c>
      <c r="AH68" s="26">
        <v>0</v>
      </c>
      <c r="AI68" s="26">
        <v>0</v>
      </c>
      <c r="AJ68" s="26">
        <v>9803</v>
      </c>
      <c r="AK68" s="26">
        <v>0</v>
      </c>
      <c r="AL68" s="26">
        <v>0</v>
      </c>
      <c r="AM68" s="26">
        <v>0</v>
      </c>
      <c r="AN68" s="26">
        <v>0</v>
      </c>
      <c r="AO68" s="26">
        <v>1590</v>
      </c>
      <c r="AP68" s="26">
        <v>0</v>
      </c>
      <c r="AQ68" s="26">
        <v>0</v>
      </c>
      <c r="AR68" s="26">
        <v>0</v>
      </c>
      <c r="AS68" s="26">
        <v>0</v>
      </c>
      <c r="AT68" s="26">
        <v>0</v>
      </c>
      <c r="AU68" s="26">
        <v>0</v>
      </c>
      <c r="AV68" s="249">
        <v>2304</v>
      </c>
      <c r="AW68" s="249">
        <v>0</v>
      </c>
      <c r="AX68" s="249">
        <v>0</v>
      </c>
      <c r="AY68" s="26">
        <v>801</v>
      </c>
      <c r="AZ68" s="26">
        <v>0</v>
      </c>
      <c r="BA68" s="249">
        <v>0</v>
      </c>
      <c r="BB68" s="249">
        <v>0</v>
      </c>
      <c r="BC68" s="249">
        <v>0</v>
      </c>
      <c r="BD68" s="249">
        <v>0</v>
      </c>
      <c r="BE68" s="26">
        <v>16889</v>
      </c>
      <c r="BF68" s="249">
        <v>0</v>
      </c>
      <c r="BG68" s="249">
        <v>0</v>
      </c>
      <c r="BH68" s="249">
        <v>2978</v>
      </c>
      <c r="BI68" s="249">
        <v>0</v>
      </c>
      <c r="BJ68" s="249">
        <v>2703</v>
      </c>
      <c r="BK68" s="249">
        <v>5623</v>
      </c>
      <c r="BL68" s="249">
        <v>0</v>
      </c>
      <c r="BM68" s="249">
        <v>0</v>
      </c>
      <c r="BN68" s="249">
        <v>77911</v>
      </c>
      <c r="BO68" s="249">
        <v>0</v>
      </c>
      <c r="BP68" s="249">
        <v>10122</v>
      </c>
      <c r="BQ68" s="249">
        <v>0</v>
      </c>
      <c r="BR68" s="249">
        <v>0</v>
      </c>
      <c r="BS68" s="249">
        <v>0</v>
      </c>
      <c r="BT68" s="249">
        <v>0</v>
      </c>
      <c r="BU68" s="249">
        <v>0</v>
      </c>
      <c r="BV68" s="249">
        <v>5115</v>
      </c>
      <c r="BW68" s="249">
        <v>0</v>
      </c>
      <c r="BX68" s="249">
        <v>0</v>
      </c>
      <c r="BY68" s="249">
        <v>0</v>
      </c>
      <c r="BZ68" s="249">
        <v>0</v>
      </c>
      <c r="CA68" s="249">
        <v>0</v>
      </c>
      <c r="CB68" s="249">
        <v>0</v>
      </c>
      <c r="CC68" s="249">
        <v>0</v>
      </c>
      <c r="CD68" s="25" t="s">
        <v>248</v>
      </c>
      <c r="CE68" s="28">
        <v>485328</v>
      </c>
    </row>
    <row r="69" spans="1:83">
      <c r="A69" s="35" t="s">
        <v>269</v>
      </c>
      <c r="B69" s="16"/>
      <c r="C69" s="28">
        <v>0</v>
      </c>
      <c r="D69" s="28">
        <v>0</v>
      </c>
      <c r="E69" s="28">
        <v>10972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5138</v>
      </c>
      <c r="L69" s="28">
        <v>74816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5744</v>
      </c>
      <c r="V69" s="28">
        <v>0</v>
      </c>
      <c r="W69" s="28">
        <v>27.56</v>
      </c>
      <c r="X69" s="28">
        <v>92.23</v>
      </c>
      <c r="Y69" s="28">
        <v>207.21</v>
      </c>
      <c r="Z69" s="28">
        <v>0</v>
      </c>
      <c r="AA69" s="28">
        <v>0</v>
      </c>
      <c r="AB69" s="28">
        <v>10648</v>
      </c>
      <c r="AC69" s="28">
        <v>3147</v>
      </c>
      <c r="AD69" s="28">
        <v>0</v>
      </c>
      <c r="AE69" s="28">
        <v>15451</v>
      </c>
      <c r="AF69" s="28">
        <v>0</v>
      </c>
      <c r="AG69" s="28">
        <v>43028</v>
      </c>
      <c r="AH69" s="28">
        <v>0</v>
      </c>
      <c r="AI69" s="28">
        <v>0</v>
      </c>
      <c r="AJ69" s="28">
        <v>58688</v>
      </c>
      <c r="AK69" s="28">
        <v>9840</v>
      </c>
      <c r="AL69" s="28">
        <v>1528</v>
      </c>
      <c r="AM69" s="28">
        <v>0</v>
      </c>
      <c r="AN69" s="28">
        <v>0</v>
      </c>
      <c r="AO69" s="28">
        <v>2136</v>
      </c>
      <c r="AP69" s="28">
        <v>0</v>
      </c>
      <c r="AQ69" s="28">
        <v>0</v>
      </c>
      <c r="AR69" s="28">
        <v>0</v>
      </c>
      <c r="AS69" s="28">
        <v>0</v>
      </c>
      <c r="AT69" s="28">
        <v>0</v>
      </c>
      <c r="AU69" s="28">
        <v>0</v>
      </c>
      <c r="AV69" s="28">
        <v>3298</v>
      </c>
      <c r="AW69" s="28">
        <v>0</v>
      </c>
      <c r="AX69" s="28">
        <v>0</v>
      </c>
      <c r="AY69" s="28">
        <v>0</v>
      </c>
      <c r="AZ69" s="28">
        <v>0</v>
      </c>
      <c r="BA69" s="28">
        <v>2866</v>
      </c>
      <c r="BB69" s="28">
        <v>4692</v>
      </c>
      <c r="BC69" s="28">
        <v>0</v>
      </c>
      <c r="BD69" s="28">
        <v>106</v>
      </c>
      <c r="BE69" s="28">
        <v>2403</v>
      </c>
      <c r="BF69" s="28">
        <v>3761</v>
      </c>
      <c r="BG69" s="28">
        <v>0</v>
      </c>
      <c r="BH69" s="28">
        <v>12864</v>
      </c>
      <c r="BI69" s="28">
        <v>0</v>
      </c>
      <c r="BJ69" s="28">
        <v>48491</v>
      </c>
      <c r="BK69" s="28">
        <v>25477</v>
      </c>
      <c r="BL69" s="28">
        <v>0</v>
      </c>
      <c r="BM69" s="28">
        <v>0</v>
      </c>
      <c r="BN69" s="28">
        <v>300298</v>
      </c>
      <c r="BO69" s="28">
        <v>0</v>
      </c>
      <c r="BP69" s="28">
        <v>40773</v>
      </c>
      <c r="BQ69" s="28">
        <v>0</v>
      </c>
      <c r="BR69" s="28">
        <v>0</v>
      </c>
      <c r="BS69" s="28">
        <v>0</v>
      </c>
      <c r="BT69" s="28">
        <v>0</v>
      </c>
      <c r="BU69" s="28">
        <v>0</v>
      </c>
      <c r="BV69" s="28">
        <v>894</v>
      </c>
      <c r="BW69" s="28">
        <v>0</v>
      </c>
      <c r="BX69" s="28">
        <v>0</v>
      </c>
      <c r="BY69" s="28">
        <v>1887</v>
      </c>
      <c r="BZ69" s="28">
        <v>0</v>
      </c>
      <c r="CA69" s="28">
        <v>0</v>
      </c>
      <c r="CB69" s="28">
        <v>0</v>
      </c>
      <c r="CC69" s="28">
        <v>0</v>
      </c>
      <c r="CD69" s="28">
        <v>772234</v>
      </c>
      <c r="CE69" s="28">
        <v>1461507</v>
      </c>
    </row>
    <row r="70" spans="1:83">
      <c r="A70" s="29" t="s">
        <v>270</v>
      </c>
      <c r="B70" s="30"/>
      <c r="C70" s="239">
        <v>0</v>
      </c>
      <c r="D70" s="239">
        <v>0</v>
      </c>
      <c r="E70" s="239">
        <v>0</v>
      </c>
      <c r="F70" s="239">
        <v>0</v>
      </c>
      <c r="G70" s="239">
        <v>0</v>
      </c>
      <c r="H70" s="239">
        <v>0</v>
      </c>
      <c r="I70" s="239">
        <v>0</v>
      </c>
      <c r="J70" s="239">
        <v>0</v>
      </c>
      <c r="K70" s="239">
        <v>0</v>
      </c>
      <c r="L70" s="239">
        <v>0</v>
      </c>
      <c r="M70" s="239">
        <v>0</v>
      </c>
      <c r="N70" s="239">
        <v>0</v>
      </c>
      <c r="O70" s="239">
        <v>0</v>
      </c>
      <c r="P70" s="239">
        <v>0</v>
      </c>
      <c r="Q70" s="239">
        <v>0</v>
      </c>
      <c r="R70" s="239">
        <v>0</v>
      </c>
      <c r="S70" s="239">
        <v>0</v>
      </c>
      <c r="T70" s="239">
        <v>0</v>
      </c>
      <c r="U70" s="239">
        <v>0</v>
      </c>
      <c r="V70" s="239">
        <v>0</v>
      </c>
      <c r="W70" s="239">
        <v>0</v>
      </c>
      <c r="X70" s="239">
        <v>0</v>
      </c>
      <c r="Y70" s="239">
        <v>0</v>
      </c>
      <c r="Z70" s="239">
        <v>0</v>
      </c>
      <c r="AA70" s="239">
        <v>0</v>
      </c>
      <c r="AB70" s="239">
        <v>0</v>
      </c>
      <c r="AC70" s="239">
        <v>0</v>
      </c>
      <c r="AD70" s="239">
        <v>0</v>
      </c>
      <c r="AE70" s="239">
        <v>0</v>
      </c>
      <c r="AF70" s="239">
        <v>0</v>
      </c>
      <c r="AG70" s="239">
        <v>0</v>
      </c>
      <c r="AH70" s="239">
        <v>0</v>
      </c>
      <c r="AI70" s="239">
        <v>0</v>
      </c>
      <c r="AJ70" s="239">
        <v>0</v>
      </c>
      <c r="AK70" s="239">
        <v>0</v>
      </c>
      <c r="AL70" s="239">
        <v>0</v>
      </c>
      <c r="AM70" s="239">
        <v>0</v>
      </c>
      <c r="AN70" s="239">
        <v>0</v>
      </c>
      <c r="AO70" s="239">
        <v>0</v>
      </c>
      <c r="AP70" s="239">
        <v>0</v>
      </c>
      <c r="AQ70" s="239">
        <v>0</v>
      </c>
      <c r="AR70" s="239">
        <v>0</v>
      </c>
      <c r="AS70" s="239">
        <v>0</v>
      </c>
      <c r="AT70" s="239">
        <v>0</v>
      </c>
      <c r="AU70" s="239">
        <v>0</v>
      </c>
      <c r="AV70" s="239">
        <v>0</v>
      </c>
      <c r="AW70" s="239">
        <v>0</v>
      </c>
      <c r="AX70" s="239">
        <v>0</v>
      </c>
      <c r="AY70" s="239">
        <v>0</v>
      </c>
      <c r="AZ70" s="239">
        <v>0</v>
      </c>
      <c r="BA70" s="239">
        <v>0</v>
      </c>
      <c r="BB70" s="239">
        <v>0</v>
      </c>
      <c r="BC70" s="239">
        <v>0</v>
      </c>
      <c r="BD70" s="239">
        <v>0</v>
      </c>
      <c r="BE70" s="239">
        <v>0</v>
      </c>
      <c r="BF70" s="239">
        <v>0</v>
      </c>
      <c r="BG70" s="239">
        <v>0</v>
      </c>
      <c r="BH70" s="239">
        <v>0</v>
      </c>
      <c r="BI70" s="239">
        <v>0</v>
      </c>
      <c r="BJ70" s="239">
        <v>0</v>
      </c>
      <c r="BK70" s="239">
        <v>0</v>
      </c>
      <c r="BL70" s="239">
        <v>0</v>
      </c>
      <c r="BM70" s="239">
        <v>0</v>
      </c>
      <c r="BN70" s="239">
        <v>0</v>
      </c>
      <c r="BO70" s="239">
        <v>0</v>
      </c>
      <c r="BP70" s="239">
        <v>0</v>
      </c>
      <c r="BQ70" s="239">
        <v>0</v>
      </c>
      <c r="BR70" s="239">
        <v>0</v>
      </c>
      <c r="BS70" s="239">
        <v>0</v>
      </c>
      <c r="BT70" s="239">
        <v>0</v>
      </c>
      <c r="BU70" s="239">
        <v>0</v>
      </c>
      <c r="BV70" s="239">
        <v>0</v>
      </c>
      <c r="BW70" s="239">
        <v>0</v>
      </c>
      <c r="BX70" s="239">
        <v>0</v>
      </c>
      <c r="BY70" s="239">
        <v>0</v>
      </c>
      <c r="BZ70" s="239">
        <v>0</v>
      </c>
      <c r="CA70" s="239">
        <v>0</v>
      </c>
      <c r="CB70" s="239">
        <v>0</v>
      </c>
      <c r="CC70" s="239">
        <v>0</v>
      </c>
      <c r="CD70" s="239">
        <v>0</v>
      </c>
      <c r="CE70" s="28">
        <v>0</v>
      </c>
    </row>
    <row r="71" spans="1:83">
      <c r="A71" s="29" t="s">
        <v>271</v>
      </c>
      <c r="B71" s="30"/>
      <c r="C71" s="239">
        <v>0</v>
      </c>
      <c r="D71" s="239">
        <v>0</v>
      </c>
      <c r="E71" s="239">
        <v>0</v>
      </c>
      <c r="F71" s="239">
        <v>0</v>
      </c>
      <c r="G71" s="239">
        <v>0</v>
      </c>
      <c r="H71" s="239">
        <v>0</v>
      </c>
      <c r="I71" s="239">
        <v>0</v>
      </c>
      <c r="J71" s="239">
        <v>0</v>
      </c>
      <c r="K71" s="239">
        <v>0</v>
      </c>
      <c r="L71" s="239">
        <v>0</v>
      </c>
      <c r="M71" s="239">
        <v>0</v>
      </c>
      <c r="N71" s="239">
        <v>0</v>
      </c>
      <c r="O71" s="239">
        <v>0</v>
      </c>
      <c r="P71" s="239">
        <v>0</v>
      </c>
      <c r="Q71" s="239">
        <v>0</v>
      </c>
      <c r="R71" s="239">
        <v>0</v>
      </c>
      <c r="S71" s="239">
        <v>0</v>
      </c>
      <c r="T71" s="239">
        <v>0</v>
      </c>
      <c r="U71" s="239">
        <v>0</v>
      </c>
      <c r="V71" s="239">
        <v>0</v>
      </c>
      <c r="W71" s="239">
        <v>0</v>
      </c>
      <c r="X71" s="239">
        <v>0</v>
      </c>
      <c r="Y71" s="239">
        <v>0</v>
      </c>
      <c r="Z71" s="239">
        <v>0</v>
      </c>
      <c r="AA71" s="239">
        <v>0</v>
      </c>
      <c r="AB71" s="239">
        <v>0</v>
      </c>
      <c r="AC71" s="239">
        <v>0</v>
      </c>
      <c r="AD71" s="239">
        <v>0</v>
      </c>
      <c r="AE71" s="239">
        <v>0</v>
      </c>
      <c r="AF71" s="239">
        <v>0</v>
      </c>
      <c r="AG71" s="239">
        <v>0</v>
      </c>
      <c r="AH71" s="239">
        <v>0</v>
      </c>
      <c r="AI71" s="239">
        <v>0</v>
      </c>
      <c r="AJ71" s="239">
        <v>0</v>
      </c>
      <c r="AK71" s="239">
        <v>0</v>
      </c>
      <c r="AL71" s="239">
        <v>0</v>
      </c>
      <c r="AM71" s="239">
        <v>0</v>
      </c>
      <c r="AN71" s="239">
        <v>0</v>
      </c>
      <c r="AO71" s="239">
        <v>0</v>
      </c>
      <c r="AP71" s="239">
        <v>0</v>
      </c>
      <c r="AQ71" s="239">
        <v>0</v>
      </c>
      <c r="AR71" s="239">
        <v>0</v>
      </c>
      <c r="AS71" s="239">
        <v>0</v>
      </c>
      <c r="AT71" s="239">
        <v>0</v>
      </c>
      <c r="AU71" s="239">
        <v>0</v>
      </c>
      <c r="AV71" s="239">
        <v>0</v>
      </c>
      <c r="AW71" s="239">
        <v>0</v>
      </c>
      <c r="AX71" s="239">
        <v>0</v>
      </c>
      <c r="AY71" s="239">
        <v>0</v>
      </c>
      <c r="AZ71" s="239">
        <v>0</v>
      </c>
      <c r="BA71" s="239">
        <v>0</v>
      </c>
      <c r="BB71" s="239">
        <v>0</v>
      </c>
      <c r="BC71" s="239">
        <v>0</v>
      </c>
      <c r="BD71" s="239">
        <v>0</v>
      </c>
      <c r="BE71" s="239">
        <v>0</v>
      </c>
      <c r="BF71" s="239">
        <v>0</v>
      </c>
      <c r="BG71" s="239">
        <v>0</v>
      </c>
      <c r="BH71" s="239">
        <v>0</v>
      </c>
      <c r="BI71" s="239">
        <v>0</v>
      </c>
      <c r="BJ71" s="239">
        <v>0</v>
      </c>
      <c r="BK71" s="239">
        <v>0</v>
      </c>
      <c r="BL71" s="239">
        <v>0</v>
      </c>
      <c r="BM71" s="239">
        <v>0</v>
      </c>
      <c r="BN71" s="239">
        <v>0</v>
      </c>
      <c r="BO71" s="239">
        <v>0</v>
      </c>
      <c r="BP71" s="239">
        <v>0</v>
      </c>
      <c r="BQ71" s="239">
        <v>0</v>
      </c>
      <c r="BR71" s="239">
        <v>0</v>
      </c>
      <c r="BS71" s="239">
        <v>0</v>
      </c>
      <c r="BT71" s="239">
        <v>0</v>
      </c>
      <c r="BU71" s="239">
        <v>0</v>
      </c>
      <c r="BV71" s="239">
        <v>0</v>
      </c>
      <c r="BW71" s="239">
        <v>0</v>
      </c>
      <c r="BX71" s="239">
        <v>0</v>
      </c>
      <c r="BY71" s="239">
        <v>0</v>
      </c>
      <c r="BZ71" s="239">
        <v>0</v>
      </c>
      <c r="CA71" s="239">
        <v>0</v>
      </c>
      <c r="CB71" s="239">
        <v>0</v>
      </c>
      <c r="CC71" s="239">
        <v>0</v>
      </c>
      <c r="CD71" s="239">
        <v>0</v>
      </c>
      <c r="CE71" s="28">
        <v>0</v>
      </c>
    </row>
    <row r="72" spans="1:83">
      <c r="A72" s="29" t="s">
        <v>272</v>
      </c>
      <c r="B72" s="30"/>
      <c r="C72" s="239">
        <v>0</v>
      </c>
      <c r="D72" s="239">
        <v>0</v>
      </c>
      <c r="E72" s="239">
        <v>0</v>
      </c>
      <c r="F72" s="239">
        <v>0</v>
      </c>
      <c r="G72" s="239">
        <v>0</v>
      </c>
      <c r="H72" s="239">
        <v>0</v>
      </c>
      <c r="I72" s="239">
        <v>0</v>
      </c>
      <c r="J72" s="239">
        <v>0</v>
      </c>
      <c r="K72" s="239">
        <v>0</v>
      </c>
      <c r="L72" s="239">
        <v>0</v>
      </c>
      <c r="M72" s="239">
        <v>0</v>
      </c>
      <c r="N72" s="239">
        <v>0</v>
      </c>
      <c r="O72" s="239">
        <v>0</v>
      </c>
      <c r="P72" s="239">
        <v>0</v>
      </c>
      <c r="Q72" s="239">
        <v>0</v>
      </c>
      <c r="R72" s="239">
        <v>0</v>
      </c>
      <c r="S72" s="239">
        <v>0</v>
      </c>
      <c r="T72" s="239">
        <v>0</v>
      </c>
      <c r="U72" s="239">
        <v>0</v>
      </c>
      <c r="V72" s="239">
        <v>0</v>
      </c>
      <c r="W72" s="239">
        <v>0</v>
      </c>
      <c r="X72" s="239">
        <v>0</v>
      </c>
      <c r="Y72" s="239">
        <v>0</v>
      </c>
      <c r="Z72" s="239">
        <v>0</v>
      </c>
      <c r="AA72" s="239">
        <v>0</v>
      </c>
      <c r="AB72" s="239">
        <v>0</v>
      </c>
      <c r="AC72" s="239">
        <v>0</v>
      </c>
      <c r="AD72" s="239">
        <v>0</v>
      </c>
      <c r="AE72" s="239">
        <v>0</v>
      </c>
      <c r="AF72" s="239">
        <v>0</v>
      </c>
      <c r="AG72" s="239">
        <v>0</v>
      </c>
      <c r="AH72" s="239">
        <v>0</v>
      </c>
      <c r="AI72" s="239">
        <v>0</v>
      </c>
      <c r="AJ72" s="239">
        <v>0</v>
      </c>
      <c r="AK72" s="239">
        <v>0</v>
      </c>
      <c r="AL72" s="239">
        <v>0</v>
      </c>
      <c r="AM72" s="239">
        <v>0</v>
      </c>
      <c r="AN72" s="239">
        <v>0</v>
      </c>
      <c r="AO72" s="239">
        <v>0</v>
      </c>
      <c r="AP72" s="239">
        <v>0</v>
      </c>
      <c r="AQ72" s="239">
        <v>0</v>
      </c>
      <c r="AR72" s="239">
        <v>0</v>
      </c>
      <c r="AS72" s="239">
        <v>0</v>
      </c>
      <c r="AT72" s="239">
        <v>0</v>
      </c>
      <c r="AU72" s="239">
        <v>0</v>
      </c>
      <c r="AV72" s="239">
        <v>0</v>
      </c>
      <c r="AW72" s="239">
        <v>0</v>
      </c>
      <c r="AX72" s="239">
        <v>0</v>
      </c>
      <c r="AY72" s="239">
        <v>0</v>
      </c>
      <c r="AZ72" s="239">
        <v>0</v>
      </c>
      <c r="BA72" s="239">
        <v>0</v>
      </c>
      <c r="BB72" s="239">
        <v>0</v>
      </c>
      <c r="BC72" s="239">
        <v>0</v>
      </c>
      <c r="BD72" s="239">
        <v>0</v>
      </c>
      <c r="BE72" s="239">
        <v>0</v>
      </c>
      <c r="BF72" s="239">
        <v>0</v>
      </c>
      <c r="BG72" s="239">
        <v>0</v>
      </c>
      <c r="BH72" s="239">
        <v>0</v>
      </c>
      <c r="BI72" s="239">
        <v>0</v>
      </c>
      <c r="BJ72" s="239">
        <v>0</v>
      </c>
      <c r="BK72" s="239">
        <v>0</v>
      </c>
      <c r="BL72" s="239">
        <v>0</v>
      </c>
      <c r="BM72" s="239">
        <v>0</v>
      </c>
      <c r="BN72" s="239">
        <v>0</v>
      </c>
      <c r="BO72" s="239">
        <v>0</v>
      </c>
      <c r="BP72" s="239">
        <v>0</v>
      </c>
      <c r="BQ72" s="239">
        <v>0</v>
      </c>
      <c r="BR72" s="239">
        <v>0</v>
      </c>
      <c r="BS72" s="239">
        <v>0</v>
      </c>
      <c r="BT72" s="239">
        <v>0</v>
      </c>
      <c r="BU72" s="239">
        <v>0</v>
      </c>
      <c r="BV72" s="239">
        <v>0</v>
      </c>
      <c r="BW72" s="239">
        <v>0</v>
      </c>
      <c r="BX72" s="239">
        <v>0</v>
      </c>
      <c r="BY72" s="239">
        <v>0</v>
      </c>
      <c r="BZ72" s="239">
        <v>0</v>
      </c>
      <c r="CA72" s="239">
        <v>0</v>
      </c>
      <c r="CB72" s="239">
        <v>0</v>
      </c>
      <c r="CC72" s="239">
        <v>0</v>
      </c>
      <c r="CD72" s="239">
        <v>0</v>
      </c>
      <c r="CE72" s="28">
        <v>0</v>
      </c>
    </row>
    <row r="73" spans="1:83">
      <c r="A73" s="29" t="s">
        <v>273</v>
      </c>
      <c r="B73" s="30"/>
      <c r="C73" s="239">
        <v>0</v>
      </c>
      <c r="D73" s="239">
        <v>0</v>
      </c>
      <c r="E73" s="239">
        <v>0</v>
      </c>
      <c r="F73" s="239">
        <v>0</v>
      </c>
      <c r="G73" s="239">
        <v>0</v>
      </c>
      <c r="H73" s="239">
        <v>0</v>
      </c>
      <c r="I73" s="239">
        <v>0</v>
      </c>
      <c r="J73" s="239">
        <v>0</v>
      </c>
      <c r="K73" s="239">
        <v>0</v>
      </c>
      <c r="L73" s="239">
        <v>0</v>
      </c>
      <c r="M73" s="239">
        <v>0</v>
      </c>
      <c r="N73" s="239">
        <v>0</v>
      </c>
      <c r="O73" s="239">
        <v>0</v>
      </c>
      <c r="P73" s="239">
        <v>0</v>
      </c>
      <c r="Q73" s="239">
        <v>0</v>
      </c>
      <c r="R73" s="239">
        <v>0</v>
      </c>
      <c r="S73" s="239">
        <v>0</v>
      </c>
      <c r="T73" s="239">
        <v>0</v>
      </c>
      <c r="U73" s="239">
        <v>0</v>
      </c>
      <c r="V73" s="239">
        <v>0</v>
      </c>
      <c r="W73" s="239">
        <v>0</v>
      </c>
      <c r="X73" s="239">
        <v>0</v>
      </c>
      <c r="Y73" s="239">
        <v>0</v>
      </c>
      <c r="Z73" s="239">
        <v>0</v>
      </c>
      <c r="AA73" s="239">
        <v>0</v>
      </c>
      <c r="AB73" s="239">
        <v>0</v>
      </c>
      <c r="AC73" s="239">
        <v>0</v>
      </c>
      <c r="AD73" s="239">
        <v>0</v>
      </c>
      <c r="AE73" s="239">
        <v>0</v>
      </c>
      <c r="AF73" s="239">
        <v>0</v>
      </c>
      <c r="AG73" s="239">
        <v>0</v>
      </c>
      <c r="AH73" s="239">
        <v>0</v>
      </c>
      <c r="AI73" s="239">
        <v>0</v>
      </c>
      <c r="AJ73" s="239">
        <v>0</v>
      </c>
      <c r="AK73" s="239">
        <v>0</v>
      </c>
      <c r="AL73" s="239">
        <v>0</v>
      </c>
      <c r="AM73" s="239">
        <v>0</v>
      </c>
      <c r="AN73" s="239">
        <v>0</v>
      </c>
      <c r="AO73" s="239">
        <v>0</v>
      </c>
      <c r="AP73" s="239">
        <v>0</v>
      </c>
      <c r="AQ73" s="239">
        <v>0</v>
      </c>
      <c r="AR73" s="239">
        <v>0</v>
      </c>
      <c r="AS73" s="239">
        <v>0</v>
      </c>
      <c r="AT73" s="239">
        <v>0</v>
      </c>
      <c r="AU73" s="239">
        <v>0</v>
      </c>
      <c r="AV73" s="239">
        <v>0</v>
      </c>
      <c r="AW73" s="239">
        <v>0</v>
      </c>
      <c r="AX73" s="239">
        <v>0</v>
      </c>
      <c r="AY73" s="239">
        <v>0</v>
      </c>
      <c r="AZ73" s="239">
        <v>0</v>
      </c>
      <c r="BA73" s="239">
        <v>0</v>
      </c>
      <c r="BB73" s="239">
        <v>0</v>
      </c>
      <c r="BC73" s="239">
        <v>0</v>
      </c>
      <c r="BD73" s="239">
        <v>0</v>
      </c>
      <c r="BE73" s="239">
        <v>0</v>
      </c>
      <c r="BF73" s="239">
        <v>0</v>
      </c>
      <c r="BG73" s="239">
        <v>0</v>
      </c>
      <c r="BH73" s="239">
        <v>0</v>
      </c>
      <c r="BI73" s="239">
        <v>0</v>
      </c>
      <c r="BJ73" s="239">
        <v>0</v>
      </c>
      <c r="BK73" s="239">
        <v>0</v>
      </c>
      <c r="BL73" s="239">
        <v>0</v>
      </c>
      <c r="BM73" s="239">
        <v>0</v>
      </c>
      <c r="BN73" s="239">
        <v>0</v>
      </c>
      <c r="BO73" s="239">
        <v>0</v>
      </c>
      <c r="BP73" s="239">
        <v>0</v>
      </c>
      <c r="BQ73" s="239">
        <v>0</v>
      </c>
      <c r="BR73" s="239">
        <v>0</v>
      </c>
      <c r="BS73" s="239">
        <v>0</v>
      </c>
      <c r="BT73" s="239">
        <v>0</v>
      </c>
      <c r="BU73" s="239">
        <v>0</v>
      </c>
      <c r="BV73" s="239">
        <v>0</v>
      </c>
      <c r="BW73" s="239">
        <v>0</v>
      </c>
      <c r="BX73" s="239">
        <v>0</v>
      </c>
      <c r="BY73" s="239">
        <v>0</v>
      </c>
      <c r="BZ73" s="239">
        <v>0</v>
      </c>
      <c r="CA73" s="239">
        <v>0</v>
      </c>
      <c r="CB73" s="239">
        <v>0</v>
      </c>
      <c r="CC73" s="239">
        <v>0</v>
      </c>
      <c r="CD73" s="239">
        <v>0</v>
      </c>
      <c r="CE73" s="28">
        <v>0</v>
      </c>
    </row>
    <row r="74" spans="1:83">
      <c r="A74" s="29" t="s">
        <v>274</v>
      </c>
      <c r="B74" s="30"/>
      <c r="C74" s="239">
        <v>0</v>
      </c>
      <c r="D74" s="239">
        <v>0</v>
      </c>
      <c r="E74" s="239">
        <v>0</v>
      </c>
      <c r="F74" s="239">
        <v>0</v>
      </c>
      <c r="G74" s="239">
        <v>0</v>
      </c>
      <c r="H74" s="239">
        <v>0</v>
      </c>
      <c r="I74" s="239">
        <v>0</v>
      </c>
      <c r="J74" s="239">
        <v>0</v>
      </c>
      <c r="K74" s="239">
        <v>0</v>
      </c>
      <c r="L74" s="239">
        <v>0</v>
      </c>
      <c r="M74" s="239">
        <v>0</v>
      </c>
      <c r="N74" s="239">
        <v>0</v>
      </c>
      <c r="O74" s="239">
        <v>0</v>
      </c>
      <c r="P74" s="239">
        <v>0</v>
      </c>
      <c r="Q74" s="239">
        <v>0</v>
      </c>
      <c r="R74" s="239">
        <v>0</v>
      </c>
      <c r="S74" s="239">
        <v>0</v>
      </c>
      <c r="T74" s="239">
        <v>0</v>
      </c>
      <c r="U74" s="239">
        <v>0</v>
      </c>
      <c r="V74" s="239">
        <v>0</v>
      </c>
      <c r="W74" s="239">
        <v>0</v>
      </c>
      <c r="X74" s="239">
        <v>0</v>
      </c>
      <c r="Y74" s="239">
        <v>0</v>
      </c>
      <c r="Z74" s="239">
        <v>0</v>
      </c>
      <c r="AA74" s="239">
        <v>0</v>
      </c>
      <c r="AB74" s="239">
        <v>0</v>
      </c>
      <c r="AC74" s="239">
        <v>0</v>
      </c>
      <c r="AD74" s="239">
        <v>0</v>
      </c>
      <c r="AE74" s="239">
        <v>0</v>
      </c>
      <c r="AF74" s="239">
        <v>0</v>
      </c>
      <c r="AG74" s="239">
        <v>0</v>
      </c>
      <c r="AH74" s="239">
        <v>0</v>
      </c>
      <c r="AI74" s="239">
        <v>0</v>
      </c>
      <c r="AJ74" s="239">
        <v>0</v>
      </c>
      <c r="AK74" s="239">
        <v>0</v>
      </c>
      <c r="AL74" s="239">
        <v>0</v>
      </c>
      <c r="AM74" s="239">
        <v>0</v>
      </c>
      <c r="AN74" s="239">
        <v>0</v>
      </c>
      <c r="AO74" s="239">
        <v>0</v>
      </c>
      <c r="AP74" s="239">
        <v>0</v>
      </c>
      <c r="AQ74" s="239">
        <v>0</v>
      </c>
      <c r="AR74" s="239">
        <v>0</v>
      </c>
      <c r="AS74" s="239">
        <v>0</v>
      </c>
      <c r="AT74" s="239">
        <v>0</v>
      </c>
      <c r="AU74" s="239">
        <v>0</v>
      </c>
      <c r="AV74" s="239">
        <v>0</v>
      </c>
      <c r="AW74" s="239">
        <v>0</v>
      </c>
      <c r="AX74" s="239">
        <v>0</v>
      </c>
      <c r="AY74" s="239">
        <v>0</v>
      </c>
      <c r="AZ74" s="239">
        <v>0</v>
      </c>
      <c r="BA74" s="239">
        <v>0</v>
      </c>
      <c r="BB74" s="239">
        <v>0</v>
      </c>
      <c r="BC74" s="239">
        <v>0</v>
      </c>
      <c r="BD74" s="239">
        <v>0</v>
      </c>
      <c r="BE74" s="239">
        <v>0</v>
      </c>
      <c r="BF74" s="239">
        <v>0</v>
      </c>
      <c r="BG74" s="239">
        <v>0</v>
      </c>
      <c r="BH74" s="239">
        <v>0</v>
      </c>
      <c r="BI74" s="239">
        <v>0</v>
      </c>
      <c r="BJ74" s="239">
        <v>0</v>
      </c>
      <c r="BK74" s="239">
        <v>0</v>
      </c>
      <c r="BL74" s="239">
        <v>0</v>
      </c>
      <c r="BM74" s="239">
        <v>0</v>
      </c>
      <c r="BN74" s="239">
        <v>0</v>
      </c>
      <c r="BO74" s="239">
        <v>0</v>
      </c>
      <c r="BP74" s="239">
        <v>0</v>
      </c>
      <c r="BQ74" s="239">
        <v>0</v>
      </c>
      <c r="BR74" s="239">
        <v>0</v>
      </c>
      <c r="BS74" s="239">
        <v>0</v>
      </c>
      <c r="BT74" s="239">
        <v>0</v>
      </c>
      <c r="BU74" s="239">
        <v>0</v>
      </c>
      <c r="BV74" s="239">
        <v>0</v>
      </c>
      <c r="BW74" s="239">
        <v>0</v>
      </c>
      <c r="BX74" s="239">
        <v>0</v>
      </c>
      <c r="BY74" s="239">
        <v>0</v>
      </c>
      <c r="BZ74" s="239">
        <v>0</v>
      </c>
      <c r="CA74" s="239">
        <v>0</v>
      </c>
      <c r="CB74" s="239">
        <v>0</v>
      </c>
      <c r="CC74" s="239">
        <v>0</v>
      </c>
      <c r="CD74" s="239">
        <v>0</v>
      </c>
      <c r="CE74" s="28">
        <v>0</v>
      </c>
    </row>
    <row r="75" spans="1:83">
      <c r="A75" s="29" t="s">
        <v>275</v>
      </c>
      <c r="B75" s="30"/>
      <c r="C75" s="239">
        <v>0</v>
      </c>
      <c r="D75" s="239">
        <v>0</v>
      </c>
      <c r="E75" s="239">
        <v>0</v>
      </c>
      <c r="F75" s="239">
        <v>0</v>
      </c>
      <c r="G75" s="239">
        <v>0</v>
      </c>
      <c r="H75" s="239">
        <v>0</v>
      </c>
      <c r="I75" s="239">
        <v>0</v>
      </c>
      <c r="J75" s="239">
        <v>0</v>
      </c>
      <c r="K75" s="239">
        <v>0</v>
      </c>
      <c r="L75" s="239">
        <v>0</v>
      </c>
      <c r="M75" s="239">
        <v>0</v>
      </c>
      <c r="N75" s="239">
        <v>0</v>
      </c>
      <c r="O75" s="239">
        <v>0</v>
      </c>
      <c r="P75" s="239">
        <v>0</v>
      </c>
      <c r="Q75" s="239">
        <v>0</v>
      </c>
      <c r="R75" s="239">
        <v>0</v>
      </c>
      <c r="S75" s="239">
        <v>0</v>
      </c>
      <c r="T75" s="239">
        <v>0</v>
      </c>
      <c r="U75" s="239">
        <v>0</v>
      </c>
      <c r="V75" s="239">
        <v>0</v>
      </c>
      <c r="W75" s="239">
        <v>0</v>
      </c>
      <c r="X75" s="239">
        <v>0</v>
      </c>
      <c r="Y75" s="239">
        <v>0</v>
      </c>
      <c r="Z75" s="239">
        <v>0</v>
      </c>
      <c r="AA75" s="239">
        <v>0</v>
      </c>
      <c r="AB75" s="239">
        <v>0</v>
      </c>
      <c r="AC75" s="239">
        <v>0</v>
      </c>
      <c r="AD75" s="239">
        <v>0</v>
      </c>
      <c r="AE75" s="239">
        <v>0</v>
      </c>
      <c r="AF75" s="239">
        <v>0</v>
      </c>
      <c r="AG75" s="239">
        <v>0</v>
      </c>
      <c r="AH75" s="239">
        <v>0</v>
      </c>
      <c r="AI75" s="239">
        <v>0</v>
      </c>
      <c r="AJ75" s="239">
        <v>0</v>
      </c>
      <c r="AK75" s="239">
        <v>0</v>
      </c>
      <c r="AL75" s="239">
        <v>0</v>
      </c>
      <c r="AM75" s="239">
        <v>0</v>
      </c>
      <c r="AN75" s="239">
        <v>0</v>
      </c>
      <c r="AO75" s="239">
        <v>0</v>
      </c>
      <c r="AP75" s="239">
        <v>0</v>
      </c>
      <c r="AQ75" s="239">
        <v>0</v>
      </c>
      <c r="AR75" s="239">
        <v>0</v>
      </c>
      <c r="AS75" s="239">
        <v>0</v>
      </c>
      <c r="AT75" s="239">
        <v>0</v>
      </c>
      <c r="AU75" s="239">
        <v>0</v>
      </c>
      <c r="AV75" s="239">
        <v>0</v>
      </c>
      <c r="AW75" s="239">
        <v>0</v>
      </c>
      <c r="AX75" s="239">
        <v>0</v>
      </c>
      <c r="AY75" s="239">
        <v>0</v>
      </c>
      <c r="AZ75" s="239">
        <v>0</v>
      </c>
      <c r="BA75" s="239">
        <v>0</v>
      </c>
      <c r="BB75" s="239">
        <v>0</v>
      </c>
      <c r="BC75" s="239">
        <v>0</v>
      </c>
      <c r="BD75" s="239">
        <v>0</v>
      </c>
      <c r="BE75" s="239">
        <v>0</v>
      </c>
      <c r="BF75" s="239">
        <v>0</v>
      </c>
      <c r="BG75" s="239">
        <v>0</v>
      </c>
      <c r="BH75" s="239">
        <v>0</v>
      </c>
      <c r="BI75" s="239">
        <v>0</v>
      </c>
      <c r="BJ75" s="239">
        <v>0</v>
      </c>
      <c r="BK75" s="239">
        <v>0</v>
      </c>
      <c r="BL75" s="239">
        <v>0</v>
      </c>
      <c r="BM75" s="239">
        <v>0</v>
      </c>
      <c r="BN75" s="239">
        <v>0</v>
      </c>
      <c r="BO75" s="239">
        <v>0</v>
      </c>
      <c r="BP75" s="239">
        <v>0</v>
      </c>
      <c r="BQ75" s="239">
        <v>0</v>
      </c>
      <c r="BR75" s="239">
        <v>0</v>
      </c>
      <c r="BS75" s="239">
        <v>0</v>
      </c>
      <c r="BT75" s="239">
        <v>0</v>
      </c>
      <c r="BU75" s="239">
        <v>0</v>
      </c>
      <c r="BV75" s="239">
        <v>0</v>
      </c>
      <c r="BW75" s="239">
        <v>0</v>
      </c>
      <c r="BX75" s="239">
        <v>0</v>
      </c>
      <c r="BY75" s="239">
        <v>0</v>
      </c>
      <c r="BZ75" s="239">
        <v>0</v>
      </c>
      <c r="CA75" s="239">
        <v>0</v>
      </c>
      <c r="CB75" s="239">
        <v>0</v>
      </c>
      <c r="CC75" s="239">
        <v>0</v>
      </c>
      <c r="CD75" s="239">
        <v>0</v>
      </c>
      <c r="CE75" s="28">
        <v>0</v>
      </c>
    </row>
    <row r="76" spans="1:83">
      <c r="A76" s="29" t="s">
        <v>276</v>
      </c>
      <c r="B76" s="212"/>
      <c r="C76" s="239">
        <v>0</v>
      </c>
      <c r="D76" s="239">
        <v>0</v>
      </c>
      <c r="E76" s="239">
        <v>0</v>
      </c>
      <c r="F76" s="239">
        <v>0</v>
      </c>
      <c r="G76" s="239">
        <v>0</v>
      </c>
      <c r="H76" s="239">
        <v>0</v>
      </c>
      <c r="I76" s="239">
        <v>0</v>
      </c>
      <c r="J76" s="239">
        <v>0</v>
      </c>
      <c r="K76" s="239">
        <v>0</v>
      </c>
      <c r="L76" s="239">
        <v>0</v>
      </c>
      <c r="M76" s="239">
        <v>0</v>
      </c>
      <c r="N76" s="239">
        <v>0</v>
      </c>
      <c r="O76" s="239">
        <v>0</v>
      </c>
      <c r="P76" s="239">
        <v>0</v>
      </c>
      <c r="Q76" s="239">
        <v>0</v>
      </c>
      <c r="R76" s="239">
        <v>0</v>
      </c>
      <c r="S76" s="239">
        <v>0</v>
      </c>
      <c r="T76" s="239">
        <v>0</v>
      </c>
      <c r="U76" s="239">
        <v>0</v>
      </c>
      <c r="V76" s="239">
        <v>0</v>
      </c>
      <c r="W76" s="239">
        <v>0</v>
      </c>
      <c r="X76" s="239">
        <v>0</v>
      </c>
      <c r="Y76" s="239">
        <v>0</v>
      </c>
      <c r="Z76" s="239">
        <v>0</v>
      </c>
      <c r="AA76" s="239">
        <v>0</v>
      </c>
      <c r="AB76" s="239">
        <v>0</v>
      </c>
      <c r="AC76" s="239">
        <v>0</v>
      </c>
      <c r="AD76" s="239">
        <v>0</v>
      </c>
      <c r="AE76" s="239">
        <v>0</v>
      </c>
      <c r="AF76" s="239">
        <v>0</v>
      </c>
      <c r="AG76" s="239">
        <v>0</v>
      </c>
      <c r="AH76" s="239">
        <v>0</v>
      </c>
      <c r="AI76" s="239">
        <v>0</v>
      </c>
      <c r="AJ76" s="239">
        <v>0</v>
      </c>
      <c r="AK76" s="239">
        <v>0</v>
      </c>
      <c r="AL76" s="239">
        <v>0</v>
      </c>
      <c r="AM76" s="239">
        <v>0</v>
      </c>
      <c r="AN76" s="239">
        <v>0</v>
      </c>
      <c r="AO76" s="239">
        <v>0</v>
      </c>
      <c r="AP76" s="239">
        <v>0</v>
      </c>
      <c r="AQ76" s="239">
        <v>0</v>
      </c>
      <c r="AR76" s="239">
        <v>0</v>
      </c>
      <c r="AS76" s="239">
        <v>0</v>
      </c>
      <c r="AT76" s="239">
        <v>0</v>
      </c>
      <c r="AU76" s="239">
        <v>0</v>
      </c>
      <c r="AV76" s="239">
        <v>0</v>
      </c>
      <c r="AW76" s="239">
        <v>0</v>
      </c>
      <c r="AX76" s="239">
        <v>0</v>
      </c>
      <c r="AY76" s="239">
        <v>0</v>
      </c>
      <c r="AZ76" s="239">
        <v>0</v>
      </c>
      <c r="BA76" s="239">
        <v>0</v>
      </c>
      <c r="BB76" s="239">
        <v>0</v>
      </c>
      <c r="BC76" s="239">
        <v>0</v>
      </c>
      <c r="BD76" s="239">
        <v>0</v>
      </c>
      <c r="BE76" s="239">
        <v>0</v>
      </c>
      <c r="BF76" s="239">
        <v>0</v>
      </c>
      <c r="BG76" s="239">
        <v>0</v>
      </c>
      <c r="BH76" s="239">
        <v>0</v>
      </c>
      <c r="BI76" s="239">
        <v>0</v>
      </c>
      <c r="BJ76" s="239">
        <v>0</v>
      </c>
      <c r="BK76" s="239">
        <v>0</v>
      </c>
      <c r="BL76" s="239">
        <v>0</v>
      </c>
      <c r="BM76" s="239">
        <v>0</v>
      </c>
      <c r="BN76" s="239">
        <v>0</v>
      </c>
      <c r="BO76" s="239">
        <v>0</v>
      </c>
      <c r="BP76" s="239">
        <v>0</v>
      </c>
      <c r="BQ76" s="239">
        <v>0</v>
      </c>
      <c r="BR76" s="239">
        <v>0</v>
      </c>
      <c r="BS76" s="239">
        <v>0</v>
      </c>
      <c r="BT76" s="239">
        <v>0</v>
      </c>
      <c r="BU76" s="239">
        <v>0</v>
      </c>
      <c r="BV76" s="239">
        <v>0</v>
      </c>
      <c r="BW76" s="239">
        <v>0</v>
      </c>
      <c r="BX76" s="239">
        <v>0</v>
      </c>
      <c r="BY76" s="239">
        <v>0</v>
      </c>
      <c r="BZ76" s="239">
        <v>0</v>
      </c>
      <c r="CA76" s="239">
        <v>0</v>
      </c>
      <c r="CB76" s="239">
        <v>0</v>
      </c>
      <c r="CC76" s="239">
        <v>0</v>
      </c>
      <c r="CD76" s="239">
        <v>0</v>
      </c>
      <c r="CE76" s="28">
        <v>0</v>
      </c>
    </row>
    <row r="77" spans="1:83">
      <c r="A77" s="29" t="s">
        <v>277</v>
      </c>
      <c r="B77" s="30"/>
      <c r="C77" s="239">
        <v>0</v>
      </c>
      <c r="D77" s="239">
        <v>0</v>
      </c>
      <c r="E77" s="239">
        <v>0</v>
      </c>
      <c r="F77" s="239">
        <v>0</v>
      </c>
      <c r="G77" s="239">
        <v>0</v>
      </c>
      <c r="H77" s="239">
        <v>0</v>
      </c>
      <c r="I77" s="239">
        <v>0</v>
      </c>
      <c r="J77" s="239">
        <v>0</v>
      </c>
      <c r="K77" s="239">
        <v>0</v>
      </c>
      <c r="L77" s="239">
        <v>0</v>
      </c>
      <c r="M77" s="239">
        <v>0</v>
      </c>
      <c r="N77" s="239">
        <v>0</v>
      </c>
      <c r="O77" s="239">
        <v>0</v>
      </c>
      <c r="P77" s="239">
        <v>0</v>
      </c>
      <c r="Q77" s="239">
        <v>0</v>
      </c>
      <c r="R77" s="239">
        <v>0</v>
      </c>
      <c r="S77" s="239">
        <v>0</v>
      </c>
      <c r="T77" s="239">
        <v>0</v>
      </c>
      <c r="U77" s="239">
        <v>0</v>
      </c>
      <c r="V77" s="239">
        <v>0</v>
      </c>
      <c r="W77" s="239">
        <v>0</v>
      </c>
      <c r="X77" s="239">
        <v>0</v>
      </c>
      <c r="Y77" s="239">
        <v>0</v>
      </c>
      <c r="Z77" s="239">
        <v>0</v>
      </c>
      <c r="AA77" s="239">
        <v>0</v>
      </c>
      <c r="AB77" s="239">
        <v>0</v>
      </c>
      <c r="AC77" s="239">
        <v>0</v>
      </c>
      <c r="AD77" s="239">
        <v>0</v>
      </c>
      <c r="AE77" s="239">
        <v>0</v>
      </c>
      <c r="AF77" s="239">
        <v>0</v>
      </c>
      <c r="AG77" s="239">
        <v>0</v>
      </c>
      <c r="AH77" s="239">
        <v>0</v>
      </c>
      <c r="AI77" s="239">
        <v>0</v>
      </c>
      <c r="AJ77" s="239">
        <v>0</v>
      </c>
      <c r="AK77" s="239">
        <v>0</v>
      </c>
      <c r="AL77" s="239">
        <v>0</v>
      </c>
      <c r="AM77" s="239">
        <v>0</v>
      </c>
      <c r="AN77" s="239">
        <v>0</v>
      </c>
      <c r="AO77" s="239">
        <v>0</v>
      </c>
      <c r="AP77" s="239">
        <v>0</v>
      </c>
      <c r="AQ77" s="239">
        <v>0</v>
      </c>
      <c r="AR77" s="239">
        <v>0</v>
      </c>
      <c r="AS77" s="239">
        <v>0</v>
      </c>
      <c r="AT77" s="239">
        <v>0</v>
      </c>
      <c r="AU77" s="239">
        <v>0</v>
      </c>
      <c r="AV77" s="239">
        <v>0</v>
      </c>
      <c r="AW77" s="239">
        <v>0</v>
      </c>
      <c r="AX77" s="239">
        <v>0</v>
      </c>
      <c r="AY77" s="239">
        <v>0</v>
      </c>
      <c r="AZ77" s="239">
        <v>0</v>
      </c>
      <c r="BA77" s="239">
        <v>0</v>
      </c>
      <c r="BB77" s="239">
        <v>0</v>
      </c>
      <c r="BC77" s="239">
        <v>0</v>
      </c>
      <c r="BD77" s="239">
        <v>0</v>
      </c>
      <c r="BE77" s="239">
        <v>0</v>
      </c>
      <c r="BF77" s="239">
        <v>0</v>
      </c>
      <c r="BG77" s="239">
        <v>0</v>
      </c>
      <c r="BH77" s="239">
        <v>0</v>
      </c>
      <c r="BI77" s="239">
        <v>0</v>
      </c>
      <c r="BJ77" s="239">
        <v>0</v>
      </c>
      <c r="BK77" s="239">
        <v>0</v>
      </c>
      <c r="BL77" s="239">
        <v>0</v>
      </c>
      <c r="BM77" s="239">
        <v>0</v>
      </c>
      <c r="BN77" s="239">
        <v>0</v>
      </c>
      <c r="BO77" s="239">
        <v>0</v>
      </c>
      <c r="BP77" s="239">
        <v>0</v>
      </c>
      <c r="BQ77" s="239">
        <v>0</v>
      </c>
      <c r="BR77" s="239">
        <v>0</v>
      </c>
      <c r="BS77" s="239">
        <v>0</v>
      </c>
      <c r="BT77" s="239">
        <v>0</v>
      </c>
      <c r="BU77" s="239">
        <v>0</v>
      </c>
      <c r="BV77" s="239">
        <v>0</v>
      </c>
      <c r="BW77" s="239">
        <v>0</v>
      </c>
      <c r="BX77" s="239">
        <v>0</v>
      </c>
      <c r="BY77" s="239">
        <v>0</v>
      </c>
      <c r="BZ77" s="239">
        <v>0</v>
      </c>
      <c r="CA77" s="239">
        <v>0</v>
      </c>
      <c r="CB77" s="239">
        <v>0</v>
      </c>
      <c r="CC77" s="239">
        <v>0</v>
      </c>
      <c r="CD77" s="239">
        <v>0</v>
      </c>
      <c r="CE77" s="28">
        <v>0</v>
      </c>
    </row>
    <row r="78" spans="1:83">
      <c r="A78" s="29" t="s">
        <v>278</v>
      </c>
      <c r="B78" s="16"/>
      <c r="C78" s="239">
        <v>0</v>
      </c>
      <c r="D78" s="239">
        <v>0</v>
      </c>
      <c r="E78" s="239">
        <v>0</v>
      </c>
      <c r="F78" s="239">
        <v>0</v>
      </c>
      <c r="G78" s="239">
        <v>0</v>
      </c>
      <c r="H78" s="239">
        <v>0</v>
      </c>
      <c r="I78" s="239">
        <v>0</v>
      </c>
      <c r="J78" s="239">
        <v>0</v>
      </c>
      <c r="K78" s="239">
        <v>0</v>
      </c>
      <c r="L78" s="239">
        <v>0</v>
      </c>
      <c r="M78" s="239">
        <v>0</v>
      </c>
      <c r="N78" s="239">
        <v>0</v>
      </c>
      <c r="O78" s="239">
        <v>0</v>
      </c>
      <c r="P78" s="239">
        <v>0</v>
      </c>
      <c r="Q78" s="239">
        <v>0</v>
      </c>
      <c r="R78" s="239">
        <v>0</v>
      </c>
      <c r="S78" s="239">
        <v>0</v>
      </c>
      <c r="T78" s="239">
        <v>0</v>
      </c>
      <c r="U78" s="239">
        <v>0</v>
      </c>
      <c r="V78" s="239">
        <v>0</v>
      </c>
      <c r="W78" s="239">
        <v>0</v>
      </c>
      <c r="X78" s="239">
        <v>0</v>
      </c>
      <c r="Y78" s="239">
        <v>0</v>
      </c>
      <c r="Z78" s="239">
        <v>0</v>
      </c>
      <c r="AA78" s="239">
        <v>0</v>
      </c>
      <c r="AB78" s="239">
        <v>0</v>
      </c>
      <c r="AC78" s="239">
        <v>0</v>
      </c>
      <c r="AD78" s="239">
        <v>0</v>
      </c>
      <c r="AE78" s="239">
        <v>0</v>
      </c>
      <c r="AF78" s="239">
        <v>0</v>
      </c>
      <c r="AG78" s="239">
        <v>0</v>
      </c>
      <c r="AH78" s="239">
        <v>0</v>
      </c>
      <c r="AI78" s="239">
        <v>0</v>
      </c>
      <c r="AJ78" s="239">
        <v>0</v>
      </c>
      <c r="AK78" s="239">
        <v>0</v>
      </c>
      <c r="AL78" s="239">
        <v>0</v>
      </c>
      <c r="AM78" s="239">
        <v>0</v>
      </c>
      <c r="AN78" s="239">
        <v>0</v>
      </c>
      <c r="AO78" s="239">
        <v>0</v>
      </c>
      <c r="AP78" s="239">
        <v>0</v>
      </c>
      <c r="AQ78" s="239">
        <v>0</v>
      </c>
      <c r="AR78" s="239">
        <v>0</v>
      </c>
      <c r="AS78" s="239">
        <v>0</v>
      </c>
      <c r="AT78" s="239">
        <v>0</v>
      </c>
      <c r="AU78" s="239">
        <v>0</v>
      </c>
      <c r="AV78" s="239">
        <v>0</v>
      </c>
      <c r="AW78" s="239">
        <v>0</v>
      </c>
      <c r="AX78" s="239">
        <v>0</v>
      </c>
      <c r="AY78" s="239">
        <v>0</v>
      </c>
      <c r="AZ78" s="239">
        <v>0</v>
      </c>
      <c r="BA78" s="239">
        <v>0</v>
      </c>
      <c r="BB78" s="239">
        <v>0</v>
      </c>
      <c r="BC78" s="239">
        <v>0</v>
      </c>
      <c r="BD78" s="239">
        <v>0</v>
      </c>
      <c r="BE78" s="239">
        <v>0</v>
      </c>
      <c r="BF78" s="239">
        <v>0</v>
      </c>
      <c r="BG78" s="239">
        <v>0</v>
      </c>
      <c r="BH78" s="239">
        <v>0</v>
      </c>
      <c r="BI78" s="239">
        <v>0</v>
      </c>
      <c r="BJ78" s="239">
        <v>0</v>
      </c>
      <c r="BK78" s="239">
        <v>0</v>
      </c>
      <c r="BL78" s="239">
        <v>0</v>
      </c>
      <c r="BM78" s="239">
        <v>0</v>
      </c>
      <c r="BN78" s="239">
        <v>0</v>
      </c>
      <c r="BO78" s="239">
        <v>0</v>
      </c>
      <c r="BP78" s="239">
        <v>0</v>
      </c>
      <c r="BQ78" s="239">
        <v>0</v>
      </c>
      <c r="BR78" s="239">
        <v>0</v>
      </c>
      <c r="BS78" s="239">
        <v>0</v>
      </c>
      <c r="BT78" s="239">
        <v>0</v>
      </c>
      <c r="BU78" s="239">
        <v>0</v>
      </c>
      <c r="BV78" s="239">
        <v>0</v>
      </c>
      <c r="BW78" s="239">
        <v>0</v>
      </c>
      <c r="BX78" s="239">
        <v>0</v>
      </c>
      <c r="BY78" s="239">
        <v>0</v>
      </c>
      <c r="BZ78" s="239">
        <v>0</v>
      </c>
      <c r="CA78" s="239">
        <v>0</v>
      </c>
      <c r="CB78" s="239">
        <v>0</v>
      </c>
      <c r="CC78" s="239">
        <v>0</v>
      </c>
      <c r="CD78" s="239">
        <v>0</v>
      </c>
      <c r="CE78" s="28">
        <v>0</v>
      </c>
    </row>
    <row r="79" spans="1:83">
      <c r="A79" s="29" t="s">
        <v>279</v>
      </c>
      <c r="B79" s="16"/>
      <c r="C79" s="239">
        <v>0</v>
      </c>
      <c r="D79" s="239">
        <v>0</v>
      </c>
      <c r="E79" s="239">
        <v>0</v>
      </c>
      <c r="F79" s="239">
        <v>0</v>
      </c>
      <c r="G79" s="239">
        <v>0</v>
      </c>
      <c r="H79" s="239">
        <v>0</v>
      </c>
      <c r="I79" s="239">
        <v>0</v>
      </c>
      <c r="J79" s="239">
        <v>0</v>
      </c>
      <c r="K79" s="239">
        <v>0</v>
      </c>
      <c r="L79" s="239">
        <v>0</v>
      </c>
      <c r="M79" s="239">
        <v>0</v>
      </c>
      <c r="N79" s="239">
        <v>0</v>
      </c>
      <c r="O79" s="239">
        <v>0</v>
      </c>
      <c r="P79" s="239">
        <v>0</v>
      </c>
      <c r="Q79" s="239">
        <v>0</v>
      </c>
      <c r="R79" s="239">
        <v>0</v>
      </c>
      <c r="S79" s="239">
        <v>0</v>
      </c>
      <c r="T79" s="239">
        <v>0</v>
      </c>
      <c r="U79" s="239">
        <v>0</v>
      </c>
      <c r="V79" s="239">
        <v>0</v>
      </c>
      <c r="W79" s="239">
        <v>0</v>
      </c>
      <c r="X79" s="239">
        <v>0</v>
      </c>
      <c r="Y79" s="239">
        <v>0</v>
      </c>
      <c r="Z79" s="239">
        <v>0</v>
      </c>
      <c r="AA79" s="239">
        <v>0</v>
      </c>
      <c r="AB79" s="239">
        <v>0</v>
      </c>
      <c r="AC79" s="239">
        <v>0</v>
      </c>
      <c r="AD79" s="239">
        <v>0</v>
      </c>
      <c r="AE79" s="239">
        <v>0</v>
      </c>
      <c r="AF79" s="239">
        <v>0</v>
      </c>
      <c r="AG79" s="239">
        <v>0</v>
      </c>
      <c r="AH79" s="239">
        <v>0</v>
      </c>
      <c r="AI79" s="239">
        <v>0</v>
      </c>
      <c r="AJ79" s="239">
        <v>0</v>
      </c>
      <c r="AK79" s="239">
        <v>0</v>
      </c>
      <c r="AL79" s="239">
        <v>0</v>
      </c>
      <c r="AM79" s="239">
        <v>0</v>
      </c>
      <c r="AN79" s="239">
        <v>0</v>
      </c>
      <c r="AO79" s="239">
        <v>0</v>
      </c>
      <c r="AP79" s="239">
        <v>0</v>
      </c>
      <c r="AQ79" s="239">
        <v>0</v>
      </c>
      <c r="AR79" s="239">
        <v>0</v>
      </c>
      <c r="AS79" s="239">
        <v>0</v>
      </c>
      <c r="AT79" s="239">
        <v>0</v>
      </c>
      <c r="AU79" s="239">
        <v>0</v>
      </c>
      <c r="AV79" s="239">
        <v>0</v>
      </c>
      <c r="AW79" s="239">
        <v>0</v>
      </c>
      <c r="AX79" s="239">
        <v>0</v>
      </c>
      <c r="AY79" s="239">
        <v>0</v>
      </c>
      <c r="AZ79" s="239">
        <v>0</v>
      </c>
      <c r="BA79" s="239">
        <v>0</v>
      </c>
      <c r="BB79" s="239">
        <v>0</v>
      </c>
      <c r="BC79" s="239">
        <v>0</v>
      </c>
      <c r="BD79" s="239">
        <v>0</v>
      </c>
      <c r="BE79" s="239">
        <v>0</v>
      </c>
      <c r="BF79" s="239">
        <v>0</v>
      </c>
      <c r="BG79" s="239">
        <v>0</v>
      </c>
      <c r="BH79" s="239">
        <v>0</v>
      </c>
      <c r="BI79" s="239">
        <v>0</v>
      </c>
      <c r="BJ79" s="239">
        <v>0</v>
      </c>
      <c r="BK79" s="239">
        <v>0</v>
      </c>
      <c r="BL79" s="239">
        <v>0</v>
      </c>
      <c r="BM79" s="239">
        <v>0</v>
      </c>
      <c r="BN79" s="239">
        <v>0</v>
      </c>
      <c r="BO79" s="239">
        <v>0</v>
      </c>
      <c r="BP79" s="239">
        <v>0</v>
      </c>
      <c r="BQ79" s="239">
        <v>0</v>
      </c>
      <c r="BR79" s="239">
        <v>0</v>
      </c>
      <c r="BS79" s="239">
        <v>0</v>
      </c>
      <c r="BT79" s="239">
        <v>0</v>
      </c>
      <c r="BU79" s="239">
        <v>0</v>
      </c>
      <c r="BV79" s="239">
        <v>0</v>
      </c>
      <c r="BW79" s="239">
        <v>0</v>
      </c>
      <c r="BX79" s="239">
        <v>0</v>
      </c>
      <c r="BY79" s="239">
        <v>0</v>
      </c>
      <c r="BZ79" s="239">
        <v>0</v>
      </c>
      <c r="CA79" s="239">
        <v>0</v>
      </c>
      <c r="CB79" s="239">
        <v>0</v>
      </c>
      <c r="CC79" s="239">
        <v>0</v>
      </c>
      <c r="CD79" s="239">
        <v>0</v>
      </c>
      <c r="CE79" s="28">
        <v>0</v>
      </c>
    </row>
    <row r="80" spans="1:83">
      <c r="A80" s="29" t="s">
        <v>280</v>
      </c>
      <c r="B80" s="16"/>
      <c r="C80" s="239">
        <v>0</v>
      </c>
      <c r="D80" s="239">
        <v>0</v>
      </c>
      <c r="E80" s="239">
        <v>0</v>
      </c>
      <c r="F80" s="239">
        <v>0</v>
      </c>
      <c r="G80" s="239">
        <v>0</v>
      </c>
      <c r="H80" s="239">
        <v>0</v>
      </c>
      <c r="I80" s="239">
        <v>0</v>
      </c>
      <c r="J80" s="239">
        <v>0</v>
      </c>
      <c r="K80" s="239">
        <v>0</v>
      </c>
      <c r="L80" s="239">
        <v>0</v>
      </c>
      <c r="M80" s="239">
        <v>0</v>
      </c>
      <c r="N80" s="239">
        <v>0</v>
      </c>
      <c r="O80" s="239">
        <v>0</v>
      </c>
      <c r="P80" s="239">
        <v>0</v>
      </c>
      <c r="Q80" s="239">
        <v>0</v>
      </c>
      <c r="R80" s="239">
        <v>0</v>
      </c>
      <c r="S80" s="239">
        <v>0</v>
      </c>
      <c r="T80" s="239">
        <v>0</v>
      </c>
      <c r="U80" s="239">
        <v>0</v>
      </c>
      <c r="V80" s="239">
        <v>0</v>
      </c>
      <c r="W80" s="239">
        <v>0</v>
      </c>
      <c r="X80" s="239">
        <v>0</v>
      </c>
      <c r="Y80" s="239">
        <v>0</v>
      </c>
      <c r="Z80" s="239">
        <v>0</v>
      </c>
      <c r="AA80" s="239">
        <v>0</v>
      </c>
      <c r="AB80" s="239">
        <v>0</v>
      </c>
      <c r="AC80" s="239">
        <v>0</v>
      </c>
      <c r="AD80" s="239">
        <v>0</v>
      </c>
      <c r="AE80" s="239">
        <v>0</v>
      </c>
      <c r="AF80" s="239">
        <v>0</v>
      </c>
      <c r="AG80" s="239">
        <v>0</v>
      </c>
      <c r="AH80" s="239">
        <v>0</v>
      </c>
      <c r="AI80" s="239">
        <v>0</v>
      </c>
      <c r="AJ80" s="239">
        <v>0</v>
      </c>
      <c r="AK80" s="239">
        <v>0</v>
      </c>
      <c r="AL80" s="239">
        <v>0</v>
      </c>
      <c r="AM80" s="239">
        <v>0</v>
      </c>
      <c r="AN80" s="239">
        <v>0</v>
      </c>
      <c r="AO80" s="239">
        <v>0</v>
      </c>
      <c r="AP80" s="239">
        <v>0</v>
      </c>
      <c r="AQ80" s="239">
        <v>0</v>
      </c>
      <c r="AR80" s="239">
        <v>0</v>
      </c>
      <c r="AS80" s="239">
        <v>0</v>
      </c>
      <c r="AT80" s="239">
        <v>0</v>
      </c>
      <c r="AU80" s="239">
        <v>0</v>
      </c>
      <c r="AV80" s="239">
        <v>0</v>
      </c>
      <c r="AW80" s="239">
        <v>0</v>
      </c>
      <c r="AX80" s="239">
        <v>0</v>
      </c>
      <c r="AY80" s="239">
        <v>0</v>
      </c>
      <c r="AZ80" s="239">
        <v>0</v>
      </c>
      <c r="BA80" s="239">
        <v>0</v>
      </c>
      <c r="BB80" s="239">
        <v>0</v>
      </c>
      <c r="BC80" s="239">
        <v>0</v>
      </c>
      <c r="BD80" s="239">
        <v>0</v>
      </c>
      <c r="BE80" s="239">
        <v>0</v>
      </c>
      <c r="BF80" s="239">
        <v>0</v>
      </c>
      <c r="BG80" s="239">
        <v>0</v>
      </c>
      <c r="BH80" s="239">
        <v>0</v>
      </c>
      <c r="BI80" s="239">
        <v>0</v>
      </c>
      <c r="BJ80" s="239">
        <v>0</v>
      </c>
      <c r="BK80" s="239">
        <v>0</v>
      </c>
      <c r="BL80" s="239">
        <v>0</v>
      </c>
      <c r="BM80" s="239">
        <v>0</v>
      </c>
      <c r="BN80" s="239">
        <v>0</v>
      </c>
      <c r="BO80" s="239">
        <v>0</v>
      </c>
      <c r="BP80" s="239">
        <v>0</v>
      </c>
      <c r="BQ80" s="239">
        <v>0</v>
      </c>
      <c r="BR80" s="239">
        <v>0</v>
      </c>
      <c r="BS80" s="239">
        <v>0</v>
      </c>
      <c r="BT80" s="239">
        <v>0</v>
      </c>
      <c r="BU80" s="239">
        <v>0</v>
      </c>
      <c r="BV80" s="239">
        <v>0</v>
      </c>
      <c r="BW80" s="239">
        <v>0</v>
      </c>
      <c r="BX80" s="239">
        <v>0</v>
      </c>
      <c r="BY80" s="239">
        <v>0</v>
      </c>
      <c r="BZ80" s="239">
        <v>0</v>
      </c>
      <c r="CA80" s="239">
        <v>0</v>
      </c>
      <c r="CB80" s="239">
        <v>0</v>
      </c>
      <c r="CC80" s="239">
        <v>0</v>
      </c>
      <c r="CD80" s="239">
        <v>0</v>
      </c>
      <c r="CE80" s="28">
        <v>0</v>
      </c>
    </row>
    <row r="81" spans="1:84">
      <c r="A81" s="29" t="s">
        <v>281</v>
      </c>
      <c r="B81" s="16"/>
      <c r="C81" s="239">
        <v>0</v>
      </c>
      <c r="D81" s="239">
        <v>0</v>
      </c>
      <c r="E81" s="239">
        <v>0</v>
      </c>
      <c r="F81" s="239">
        <v>0</v>
      </c>
      <c r="G81" s="239">
        <v>0</v>
      </c>
      <c r="H81" s="239">
        <v>0</v>
      </c>
      <c r="I81" s="239">
        <v>0</v>
      </c>
      <c r="J81" s="239">
        <v>0</v>
      </c>
      <c r="K81" s="239">
        <v>0</v>
      </c>
      <c r="L81" s="239">
        <v>0</v>
      </c>
      <c r="M81" s="239">
        <v>0</v>
      </c>
      <c r="N81" s="239">
        <v>0</v>
      </c>
      <c r="O81" s="239">
        <v>0</v>
      </c>
      <c r="P81" s="239">
        <v>0</v>
      </c>
      <c r="Q81" s="239">
        <v>0</v>
      </c>
      <c r="R81" s="239">
        <v>0</v>
      </c>
      <c r="S81" s="239">
        <v>0</v>
      </c>
      <c r="T81" s="239">
        <v>0</v>
      </c>
      <c r="U81" s="239">
        <v>0</v>
      </c>
      <c r="V81" s="239">
        <v>0</v>
      </c>
      <c r="W81" s="239">
        <v>0</v>
      </c>
      <c r="X81" s="239">
        <v>0</v>
      </c>
      <c r="Y81" s="239">
        <v>0</v>
      </c>
      <c r="Z81" s="239">
        <v>0</v>
      </c>
      <c r="AA81" s="239">
        <v>0</v>
      </c>
      <c r="AB81" s="239">
        <v>0</v>
      </c>
      <c r="AC81" s="239">
        <v>0</v>
      </c>
      <c r="AD81" s="239">
        <v>0</v>
      </c>
      <c r="AE81" s="239">
        <v>0</v>
      </c>
      <c r="AF81" s="239">
        <v>0</v>
      </c>
      <c r="AG81" s="239">
        <v>0</v>
      </c>
      <c r="AH81" s="239">
        <v>0</v>
      </c>
      <c r="AI81" s="239">
        <v>0</v>
      </c>
      <c r="AJ81" s="239">
        <v>0</v>
      </c>
      <c r="AK81" s="239">
        <v>0</v>
      </c>
      <c r="AL81" s="239">
        <v>0</v>
      </c>
      <c r="AM81" s="239">
        <v>0</v>
      </c>
      <c r="AN81" s="239">
        <v>0</v>
      </c>
      <c r="AO81" s="239">
        <v>0</v>
      </c>
      <c r="AP81" s="239">
        <v>0</v>
      </c>
      <c r="AQ81" s="239">
        <v>0</v>
      </c>
      <c r="AR81" s="239">
        <v>0</v>
      </c>
      <c r="AS81" s="239">
        <v>0</v>
      </c>
      <c r="AT81" s="239">
        <v>0</v>
      </c>
      <c r="AU81" s="239">
        <v>0</v>
      </c>
      <c r="AV81" s="239">
        <v>0</v>
      </c>
      <c r="AW81" s="239">
        <v>0</v>
      </c>
      <c r="AX81" s="239">
        <v>0</v>
      </c>
      <c r="AY81" s="239">
        <v>0</v>
      </c>
      <c r="AZ81" s="239">
        <v>0</v>
      </c>
      <c r="BA81" s="239">
        <v>0</v>
      </c>
      <c r="BB81" s="239">
        <v>0</v>
      </c>
      <c r="BC81" s="239">
        <v>0</v>
      </c>
      <c r="BD81" s="239">
        <v>0</v>
      </c>
      <c r="BE81" s="239">
        <v>0</v>
      </c>
      <c r="BF81" s="239">
        <v>0</v>
      </c>
      <c r="BG81" s="239">
        <v>0</v>
      </c>
      <c r="BH81" s="239">
        <v>0</v>
      </c>
      <c r="BI81" s="239">
        <v>0</v>
      </c>
      <c r="BJ81" s="239">
        <v>0</v>
      </c>
      <c r="BK81" s="239">
        <v>0</v>
      </c>
      <c r="BL81" s="239">
        <v>0</v>
      </c>
      <c r="BM81" s="239">
        <v>0</v>
      </c>
      <c r="BN81" s="239">
        <v>0</v>
      </c>
      <c r="BO81" s="239">
        <v>0</v>
      </c>
      <c r="BP81" s="239">
        <v>0</v>
      </c>
      <c r="BQ81" s="239">
        <v>0</v>
      </c>
      <c r="BR81" s="239">
        <v>0</v>
      </c>
      <c r="BS81" s="239">
        <v>0</v>
      </c>
      <c r="BT81" s="239">
        <v>0</v>
      </c>
      <c r="BU81" s="239">
        <v>0</v>
      </c>
      <c r="BV81" s="239">
        <v>0</v>
      </c>
      <c r="BW81" s="239">
        <v>0</v>
      </c>
      <c r="BX81" s="239">
        <v>0</v>
      </c>
      <c r="BY81" s="239">
        <v>0</v>
      </c>
      <c r="BZ81" s="239">
        <v>0</v>
      </c>
      <c r="CA81" s="239">
        <v>0</v>
      </c>
      <c r="CB81" s="239">
        <v>0</v>
      </c>
      <c r="CC81" s="239">
        <v>0</v>
      </c>
      <c r="CD81" s="239">
        <v>0</v>
      </c>
      <c r="CE81" s="28">
        <v>0</v>
      </c>
    </row>
    <row r="82" spans="1:84">
      <c r="A82" s="29" t="s">
        <v>282</v>
      </c>
      <c r="B82" s="16"/>
      <c r="C82" s="239">
        <v>0</v>
      </c>
      <c r="D82" s="239">
        <v>0</v>
      </c>
      <c r="E82" s="239">
        <v>0</v>
      </c>
      <c r="F82" s="239">
        <v>0</v>
      </c>
      <c r="G82" s="239">
        <v>0</v>
      </c>
      <c r="H82" s="239">
        <v>0</v>
      </c>
      <c r="I82" s="239">
        <v>0</v>
      </c>
      <c r="J82" s="239">
        <v>0</v>
      </c>
      <c r="K82" s="239">
        <v>0</v>
      </c>
      <c r="L82" s="239">
        <v>0</v>
      </c>
      <c r="M82" s="239">
        <v>0</v>
      </c>
      <c r="N82" s="239">
        <v>0</v>
      </c>
      <c r="O82" s="239">
        <v>0</v>
      </c>
      <c r="P82" s="239">
        <v>0</v>
      </c>
      <c r="Q82" s="239">
        <v>0</v>
      </c>
      <c r="R82" s="239">
        <v>0</v>
      </c>
      <c r="S82" s="239">
        <v>0</v>
      </c>
      <c r="T82" s="239">
        <v>0</v>
      </c>
      <c r="U82" s="239">
        <v>0</v>
      </c>
      <c r="V82" s="239">
        <v>0</v>
      </c>
      <c r="W82" s="239">
        <v>0</v>
      </c>
      <c r="X82" s="239">
        <v>0</v>
      </c>
      <c r="Y82" s="239">
        <v>0</v>
      </c>
      <c r="Z82" s="239">
        <v>0</v>
      </c>
      <c r="AA82" s="239">
        <v>0</v>
      </c>
      <c r="AB82" s="239">
        <v>0</v>
      </c>
      <c r="AC82" s="239">
        <v>0</v>
      </c>
      <c r="AD82" s="239">
        <v>0</v>
      </c>
      <c r="AE82" s="239">
        <v>0</v>
      </c>
      <c r="AF82" s="239">
        <v>0</v>
      </c>
      <c r="AG82" s="239">
        <v>0</v>
      </c>
      <c r="AH82" s="239">
        <v>0</v>
      </c>
      <c r="AI82" s="239">
        <v>0</v>
      </c>
      <c r="AJ82" s="239">
        <v>0</v>
      </c>
      <c r="AK82" s="239">
        <v>0</v>
      </c>
      <c r="AL82" s="239">
        <v>0</v>
      </c>
      <c r="AM82" s="239">
        <v>0</v>
      </c>
      <c r="AN82" s="239">
        <v>0</v>
      </c>
      <c r="AO82" s="239">
        <v>0</v>
      </c>
      <c r="AP82" s="239">
        <v>0</v>
      </c>
      <c r="AQ82" s="239">
        <v>0</v>
      </c>
      <c r="AR82" s="239">
        <v>0</v>
      </c>
      <c r="AS82" s="239">
        <v>0</v>
      </c>
      <c r="AT82" s="239">
        <v>0</v>
      </c>
      <c r="AU82" s="239">
        <v>0</v>
      </c>
      <c r="AV82" s="239">
        <v>0</v>
      </c>
      <c r="AW82" s="239">
        <v>0</v>
      </c>
      <c r="AX82" s="239">
        <v>0</v>
      </c>
      <c r="AY82" s="239">
        <v>0</v>
      </c>
      <c r="AZ82" s="239">
        <v>0</v>
      </c>
      <c r="BA82" s="239">
        <v>0</v>
      </c>
      <c r="BB82" s="239">
        <v>0</v>
      </c>
      <c r="BC82" s="239">
        <v>0</v>
      </c>
      <c r="BD82" s="239">
        <v>0</v>
      </c>
      <c r="BE82" s="239">
        <v>0</v>
      </c>
      <c r="BF82" s="239">
        <v>0</v>
      </c>
      <c r="BG82" s="239">
        <v>0</v>
      </c>
      <c r="BH82" s="239">
        <v>0</v>
      </c>
      <c r="BI82" s="239">
        <v>0</v>
      </c>
      <c r="BJ82" s="239">
        <v>0</v>
      </c>
      <c r="BK82" s="239">
        <v>0</v>
      </c>
      <c r="BL82" s="239">
        <v>0</v>
      </c>
      <c r="BM82" s="239">
        <v>0</v>
      </c>
      <c r="BN82" s="239">
        <v>0</v>
      </c>
      <c r="BO82" s="239">
        <v>0</v>
      </c>
      <c r="BP82" s="239">
        <v>0</v>
      </c>
      <c r="BQ82" s="239">
        <v>0</v>
      </c>
      <c r="BR82" s="239">
        <v>0</v>
      </c>
      <c r="BS82" s="239">
        <v>0</v>
      </c>
      <c r="BT82" s="239">
        <v>0</v>
      </c>
      <c r="BU82" s="239">
        <v>0</v>
      </c>
      <c r="BV82" s="239">
        <v>0</v>
      </c>
      <c r="BW82" s="239">
        <v>0</v>
      </c>
      <c r="BX82" s="239">
        <v>0</v>
      </c>
      <c r="BY82" s="239">
        <v>0</v>
      </c>
      <c r="BZ82" s="239">
        <v>0</v>
      </c>
      <c r="CA82" s="239">
        <v>0</v>
      </c>
      <c r="CB82" s="239">
        <v>0</v>
      </c>
      <c r="CC82" s="239">
        <v>0</v>
      </c>
      <c r="CD82" s="239">
        <v>0</v>
      </c>
      <c r="CE82" s="28">
        <v>0</v>
      </c>
    </row>
    <row r="83" spans="1:84">
      <c r="A83" s="29" t="s">
        <v>283</v>
      </c>
      <c r="B83" s="16"/>
      <c r="C83" s="20">
        <v>0</v>
      </c>
      <c r="D83" s="20">
        <v>0</v>
      </c>
      <c r="E83" s="26">
        <v>10972</v>
      </c>
      <c r="F83" s="26">
        <v>0</v>
      </c>
      <c r="G83" s="20">
        <v>0</v>
      </c>
      <c r="H83" s="20">
        <v>0</v>
      </c>
      <c r="I83" s="26">
        <v>0</v>
      </c>
      <c r="J83" s="26">
        <v>0</v>
      </c>
      <c r="K83" s="26">
        <v>5138</v>
      </c>
      <c r="L83" s="26">
        <v>74816</v>
      </c>
      <c r="M83" s="20">
        <v>0</v>
      </c>
      <c r="N83" s="20">
        <v>0</v>
      </c>
      <c r="O83" s="20">
        <v>0</v>
      </c>
      <c r="P83" s="26">
        <v>0</v>
      </c>
      <c r="Q83" s="26">
        <v>0</v>
      </c>
      <c r="R83" s="27">
        <v>0</v>
      </c>
      <c r="S83" s="26">
        <v>0</v>
      </c>
      <c r="T83" s="20">
        <v>0</v>
      </c>
      <c r="U83" s="26">
        <v>5744</v>
      </c>
      <c r="V83" s="26">
        <v>0</v>
      </c>
      <c r="W83" s="20">
        <v>27.56</v>
      </c>
      <c r="X83" s="26">
        <v>92.23</v>
      </c>
      <c r="Y83" s="26">
        <v>207.21</v>
      </c>
      <c r="Z83" s="26">
        <v>0</v>
      </c>
      <c r="AA83" s="26">
        <v>0</v>
      </c>
      <c r="AB83" s="26">
        <v>10648</v>
      </c>
      <c r="AC83" s="26">
        <v>3147</v>
      </c>
      <c r="AD83" s="26">
        <v>0</v>
      </c>
      <c r="AE83" s="26">
        <v>15451</v>
      </c>
      <c r="AF83" s="26">
        <v>0</v>
      </c>
      <c r="AG83" s="26">
        <v>43028</v>
      </c>
      <c r="AH83" s="26">
        <v>0</v>
      </c>
      <c r="AI83" s="26">
        <v>0</v>
      </c>
      <c r="AJ83" s="26">
        <v>58688</v>
      </c>
      <c r="AK83" s="26">
        <v>9840</v>
      </c>
      <c r="AL83" s="26">
        <v>1528</v>
      </c>
      <c r="AM83" s="26">
        <v>0</v>
      </c>
      <c r="AN83" s="26">
        <v>0</v>
      </c>
      <c r="AO83" s="20">
        <v>2136</v>
      </c>
      <c r="AP83" s="26">
        <v>0</v>
      </c>
      <c r="AQ83" s="20">
        <v>0</v>
      </c>
      <c r="AR83" s="20">
        <v>0</v>
      </c>
      <c r="AS83" s="20">
        <v>0</v>
      </c>
      <c r="AT83" s="20">
        <v>0</v>
      </c>
      <c r="AU83" s="26">
        <v>0</v>
      </c>
      <c r="AV83" s="26">
        <v>3298</v>
      </c>
      <c r="AW83" s="26">
        <v>0</v>
      </c>
      <c r="AX83" s="26">
        <v>0</v>
      </c>
      <c r="AY83" s="26">
        <v>0</v>
      </c>
      <c r="AZ83" s="26">
        <v>0</v>
      </c>
      <c r="BA83" s="26">
        <v>2866</v>
      </c>
      <c r="BB83" s="26">
        <v>4692</v>
      </c>
      <c r="BC83" s="26">
        <v>0</v>
      </c>
      <c r="BD83" s="26">
        <v>106</v>
      </c>
      <c r="BE83" s="26">
        <v>2403</v>
      </c>
      <c r="BF83" s="26">
        <v>3761</v>
      </c>
      <c r="BG83" s="26">
        <v>0</v>
      </c>
      <c r="BH83" s="27">
        <v>12864</v>
      </c>
      <c r="BI83" s="26">
        <v>0</v>
      </c>
      <c r="BJ83" s="26">
        <v>48491</v>
      </c>
      <c r="BK83" s="26">
        <v>25477</v>
      </c>
      <c r="BL83" s="26">
        <v>0</v>
      </c>
      <c r="BM83" s="26">
        <v>0</v>
      </c>
      <c r="BN83" s="26">
        <v>300298</v>
      </c>
      <c r="BO83" s="26">
        <v>0</v>
      </c>
      <c r="BP83" s="26">
        <v>40773</v>
      </c>
      <c r="BQ83" s="26">
        <v>0</v>
      </c>
      <c r="BR83" s="26">
        <v>0</v>
      </c>
      <c r="BS83" s="26">
        <v>0</v>
      </c>
      <c r="BT83" s="26">
        <v>0</v>
      </c>
      <c r="BU83" s="26">
        <v>0</v>
      </c>
      <c r="BV83" s="26">
        <v>894</v>
      </c>
      <c r="BW83" s="26">
        <v>0</v>
      </c>
      <c r="BX83" s="26">
        <v>0</v>
      </c>
      <c r="BY83" s="26">
        <v>1887</v>
      </c>
      <c r="BZ83" s="26">
        <v>0</v>
      </c>
      <c r="CA83" s="26">
        <v>0</v>
      </c>
      <c r="CB83" s="26">
        <v>0</v>
      </c>
      <c r="CC83" s="26">
        <v>0</v>
      </c>
      <c r="CD83" s="31">
        <v>772234</v>
      </c>
      <c r="CE83" s="28">
        <v>1461507</v>
      </c>
    </row>
    <row r="84" spans="1:84">
      <c r="A84" s="35" t="s">
        <v>284</v>
      </c>
      <c r="B84" s="16"/>
      <c r="C84" s="20"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v>0</v>
      </c>
      <c r="AS84" s="20">
        <v>0</v>
      </c>
      <c r="AT84" s="20">
        <v>0</v>
      </c>
      <c r="AU84" s="20"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v>0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 s="20">
        <v>0</v>
      </c>
      <c r="BH84" s="20">
        <v>0</v>
      </c>
      <c r="BI84" s="20">
        <v>0</v>
      </c>
      <c r="BJ84" s="20">
        <v>0</v>
      </c>
      <c r="BK84" s="20">
        <v>0</v>
      </c>
      <c r="BL84" s="20">
        <v>0</v>
      </c>
      <c r="BM84" s="20">
        <v>0</v>
      </c>
      <c r="BN84" s="20">
        <v>0</v>
      </c>
      <c r="BO84" s="20">
        <v>0</v>
      </c>
      <c r="BP84" s="20">
        <v>0</v>
      </c>
      <c r="BQ84" s="20">
        <v>0</v>
      </c>
      <c r="BR84" s="20">
        <v>0</v>
      </c>
      <c r="BS84" s="20">
        <v>0</v>
      </c>
      <c r="BT84" s="20">
        <v>0</v>
      </c>
      <c r="BU84" s="20">
        <v>0</v>
      </c>
      <c r="BV84" s="20">
        <v>0</v>
      </c>
      <c r="BW84" s="20">
        <v>0</v>
      </c>
      <c r="BX84" s="20">
        <v>0</v>
      </c>
      <c r="BY84" s="20">
        <v>0</v>
      </c>
      <c r="BZ84" s="20">
        <v>0</v>
      </c>
      <c r="CA84" s="20">
        <v>0</v>
      </c>
      <c r="CB84" s="20">
        <v>0</v>
      </c>
      <c r="CC84" s="20">
        <v>0</v>
      </c>
      <c r="CD84" s="31">
        <v>2045459</v>
      </c>
      <c r="CE84" s="28">
        <v>2045459</v>
      </c>
    </row>
    <row r="85" spans="1:84">
      <c r="A85" s="35" t="s">
        <v>285</v>
      </c>
      <c r="B85" s="28"/>
      <c r="C85" s="28">
        <v>0</v>
      </c>
      <c r="D85" s="28">
        <v>0</v>
      </c>
      <c r="E85" s="28">
        <v>693345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28">
        <v>2150001</v>
      </c>
      <c r="L85" s="28">
        <v>4727650</v>
      </c>
      <c r="M85" s="28">
        <v>0</v>
      </c>
      <c r="N85" s="28">
        <v>0</v>
      </c>
      <c r="O85" s="28">
        <v>0</v>
      </c>
      <c r="P85" s="28">
        <v>0</v>
      </c>
      <c r="Q85" s="28">
        <v>0</v>
      </c>
      <c r="R85" s="28">
        <v>0</v>
      </c>
      <c r="S85" s="28">
        <v>123582</v>
      </c>
      <c r="T85" s="28">
        <v>0</v>
      </c>
      <c r="U85" s="28">
        <v>1214775</v>
      </c>
      <c r="V85" s="28">
        <v>0</v>
      </c>
      <c r="W85" s="28">
        <v>270310.56</v>
      </c>
      <c r="X85" s="28">
        <v>245814.23</v>
      </c>
      <c r="Y85" s="28">
        <v>449094.21</v>
      </c>
      <c r="Z85" s="28">
        <v>0</v>
      </c>
      <c r="AA85" s="28">
        <v>0</v>
      </c>
      <c r="AB85" s="28">
        <v>915806</v>
      </c>
      <c r="AC85" s="28">
        <v>238721</v>
      </c>
      <c r="AD85" s="28">
        <v>0</v>
      </c>
      <c r="AE85" s="28">
        <v>1860319</v>
      </c>
      <c r="AF85" s="28">
        <v>0</v>
      </c>
      <c r="AG85" s="28">
        <v>2041239</v>
      </c>
      <c r="AH85" s="28">
        <v>0</v>
      </c>
      <c r="AI85" s="28">
        <v>0</v>
      </c>
      <c r="AJ85" s="28">
        <v>3915258</v>
      </c>
      <c r="AK85" s="28">
        <v>481974</v>
      </c>
      <c r="AL85" s="28">
        <v>119144</v>
      </c>
      <c r="AM85" s="28">
        <v>0</v>
      </c>
      <c r="AN85" s="28">
        <v>0</v>
      </c>
      <c r="AO85" s="28">
        <v>134969</v>
      </c>
      <c r="AP85" s="28">
        <v>0</v>
      </c>
      <c r="AQ85" s="28">
        <v>0</v>
      </c>
      <c r="AR85" s="28">
        <v>0</v>
      </c>
      <c r="AS85" s="28">
        <v>0</v>
      </c>
      <c r="AT85" s="28">
        <v>0</v>
      </c>
      <c r="AU85" s="28">
        <v>0</v>
      </c>
      <c r="AV85" s="28">
        <v>858172</v>
      </c>
      <c r="AW85" s="28">
        <v>0</v>
      </c>
      <c r="AX85" s="28">
        <v>0</v>
      </c>
      <c r="AY85" s="28">
        <v>1329335</v>
      </c>
      <c r="AZ85" s="28">
        <v>0</v>
      </c>
      <c r="BA85" s="28">
        <v>172714</v>
      </c>
      <c r="BB85" s="28">
        <v>226542</v>
      </c>
      <c r="BC85" s="28">
        <v>0</v>
      </c>
      <c r="BD85" s="28">
        <v>114620</v>
      </c>
      <c r="BE85" s="28">
        <v>1231529</v>
      </c>
      <c r="BF85" s="28">
        <v>619940</v>
      </c>
      <c r="BG85" s="28">
        <v>0</v>
      </c>
      <c r="BH85" s="28">
        <v>1616143</v>
      </c>
      <c r="BI85" s="28">
        <v>0</v>
      </c>
      <c r="BJ85" s="28">
        <v>672552</v>
      </c>
      <c r="BK85" s="28">
        <v>1093700</v>
      </c>
      <c r="BL85" s="28">
        <v>211943</v>
      </c>
      <c r="BM85" s="28">
        <v>0</v>
      </c>
      <c r="BN85" s="28">
        <v>3104149</v>
      </c>
      <c r="BO85" s="28">
        <v>0</v>
      </c>
      <c r="BP85" s="28">
        <v>200345</v>
      </c>
      <c r="BQ85" s="28">
        <v>0</v>
      </c>
      <c r="BR85" s="28">
        <v>0</v>
      </c>
      <c r="BS85" s="28">
        <v>0</v>
      </c>
      <c r="BT85" s="28">
        <v>0</v>
      </c>
      <c r="BU85" s="28">
        <v>0</v>
      </c>
      <c r="BV85" s="28">
        <v>186622</v>
      </c>
      <c r="BW85" s="28">
        <v>0</v>
      </c>
      <c r="BX85" s="28">
        <v>0</v>
      </c>
      <c r="BY85" s="28">
        <v>190926</v>
      </c>
      <c r="BZ85" s="28">
        <v>0</v>
      </c>
      <c r="CA85" s="28">
        <v>0</v>
      </c>
      <c r="CB85" s="28">
        <v>0</v>
      </c>
      <c r="CC85" s="28">
        <v>0</v>
      </c>
      <c r="CD85" s="28">
        <v>-1273225</v>
      </c>
      <c r="CE85" s="28">
        <v>30138009</v>
      </c>
    </row>
    <row r="86" spans="1:84">
      <c r="A86" s="35" t="s">
        <v>286</v>
      </c>
      <c r="B86" s="28"/>
      <c r="C86" s="25" t="s">
        <v>248</v>
      </c>
      <c r="D86" s="25" t="s">
        <v>248</v>
      </c>
      <c r="E86" s="25" t="s">
        <v>248</v>
      </c>
      <c r="F86" s="25" t="s">
        <v>248</v>
      </c>
      <c r="G86" s="25" t="s">
        <v>248</v>
      </c>
      <c r="H86" s="25" t="s">
        <v>248</v>
      </c>
      <c r="I86" s="25" t="s">
        <v>248</v>
      </c>
      <c r="J86" s="25" t="s">
        <v>248</v>
      </c>
      <c r="K86" s="32" t="s">
        <v>248</v>
      </c>
      <c r="L86" s="25" t="s">
        <v>248</v>
      </c>
      <c r="M86" s="25" t="s">
        <v>248</v>
      </c>
      <c r="N86" s="25" t="s">
        <v>248</v>
      </c>
      <c r="O86" s="25" t="s">
        <v>248</v>
      </c>
      <c r="P86" s="25" t="s">
        <v>248</v>
      </c>
      <c r="Q86" s="25" t="s">
        <v>248</v>
      </c>
      <c r="R86" s="25" t="s">
        <v>248</v>
      </c>
      <c r="S86" s="25" t="s">
        <v>248</v>
      </c>
      <c r="T86" s="25" t="s">
        <v>248</v>
      </c>
      <c r="U86" s="25" t="s">
        <v>248</v>
      </c>
      <c r="V86" s="25" t="s">
        <v>248</v>
      </c>
      <c r="W86" s="25" t="s">
        <v>248</v>
      </c>
      <c r="X86" s="25" t="s">
        <v>248</v>
      </c>
      <c r="Y86" s="25" t="s">
        <v>248</v>
      </c>
      <c r="Z86" s="25" t="s">
        <v>248</v>
      </c>
      <c r="AA86" s="25" t="s">
        <v>248</v>
      </c>
      <c r="AB86" s="25" t="s">
        <v>248</v>
      </c>
      <c r="AC86" s="25" t="s">
        <v>248</v>
      </c>
      <c r="AD86" s="25" t="s">
        <v>248</v>
      </c>
      <c r="AE86" s="25" t="s">
        <v>248</v>
      </c>
      <c r="AF86" s="25" t="s">
        <v>248</v>
      </c>
      <c r="AG86" s="25" t="s">
        <v>248</v>
      </c>
      <c r="AH86" s="25" t="s">
        <v>248</v>
      </c>
      <c r="AI86" s="25" t="s">
        <v>248</v>
      </c>
      <c r="AJ86" s="25" t="s">
        <v>248</v>
      </c>
      <c r="AK86" s="25" t="s">
        <v>248</v>
      </c>
      <c r="AL86" s="25" t="s">
        <v>248</v>
      </c>
      <c r="AM86" s="25" t="s">
        <v>248</v>
      </c>
      <c r="AN86" s="25" t="s">
        <v>248</v>
      </c>
      <c r="AO86" s="25" t="s">
        <v>248</v>
      </c>
      <c r="AP86" s="25" t="s">
        <v>248</v>
      </c>
      <c r="AQ86" s="25" t="s">
        <v>248</v>
      </c>
      <c r="AR86" s="25" t="s">
        <v>248</v>
      </c>
      <c r="AS86" s="25" t="s">
        <v>248</v>
      </c>
      <c r="AT86" s="25" t="s">
        <v>248</v>
      </c>
      <c r="AU86" s="25" t="s">
        <v>248</v>
      </c>
      <c r="AV86" s="25" t="s">
        <v>248</v>
      </c>
      <c r="AW86" s="25" t="s">
        <v>248</v>
      </c>
      <c r="AX86" s="25" t="s">
        <v>248</v>
      </c>
      <c r="AY86" s="25" t="s">
        <v>248</v>
      </c>
      <c r="AZ86" s="25" t="s">
        <v>248</v>
      </c>
      <c r="BA86" s="25" t="s">
        <v>248</v>
      </c>
      <c r="BB86" s="25" t="s">
        <v>248</v>
      </c>
      <c r="BC86" s="25" t="s">
        <v>248</v>
      </c>
      <c r="BD86" s="25" t="s">
        <v>248</v>
      </c>
      <c r="BE86" s="25" t="s">
        <v>248</v>
      </c>
      <c r="BF86" s="25" t="s">
        <v>248</v>
      </c>
      <c r="BG86" s="25" t="s">
        <v>248</v>
      </c>
      <c r="BH86" s="25" t="s">
        <v>248</v>
      </c>
      <c r="BI86" s="25" t="s">
        <v>248</v>
      </c>
      <c r="BJ86" s="25" t="s">
        <v>248</v>
      </c>
      <c r="BK86" s="25" t="s">
        <v>248</v>
      </c>
      <c r="BL86" s="25" t="s">
        <v>248</v>
      </c>
      <c r="BM86" s="25" t="s">
        <v>248</v>
      </c>
      <c r="BN86" s="25" t="s">
        <v>248</v>
      </c>
      <c r="BO86" s="25" t="s">
        <v>248</v>
      </c>
      <c r="BP86" s="25" t="s">
        <v>248</v>
      </c>
      <c r="BQ86" s="25" t="s">
        <v>248</v>
      </c>
      <c r="BR86" s="25" t="s">
        <v>248</v>
      </c>
      <c r="BS86" s="25" t="s">
        <v>248</v>
      </c>
      <c r="BT86" s="25" t="s">
        <v>248</v>
      </c>
      <c r="BU86" s="25" t="s">
        <v>248</v>
      </c>
      <c r="BV86" s="25" t="s">
        <v>248</v>
      </c>
      <c r="BW86" s="25" t="s">
        <v>248</v>
      </c>
      <c r="BX86" s="25" t="s">
        <v>248</v>
      </c>
      <c r="BY86" s="25" t="s">
        <v>248</v>
      </c>
      <c r="BZ86" s="25" t="s">
        <v>248</v>
      </c>
      <c r="CA86" s="25" t="s">
        <v>248</v>
      </c>
      <c r="CB86" s="25" t="s">
        <v>248</v>
      </c>
      <c r="CC86" s="25" t="s">
        <v>248</v>
      </c>
      <c r="CD86" s="25" t="s">
        <v>248</v>
      </c>
      <c r="CE86" s="31">
        <v>-1393781</v>
      </c>
    </row>
    <row r="87" spans="1:84">
      <c r="A87" s="22" t="s">
        <v>287</v>
      </c>
      <c r="B87" s="16"/>
      <c r="C87" s="20">
        <v>0</v>
      </c>
      <c r="D87" s="20">
        <v>0</v>
      </c>
      <c r="E87" s="20">
        <v>164040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3146076</v>
      </c>
      <c r="L87" s="20">
        <v>1118537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554041</v>
      </c>
      <c r="T87" s="20">
        <v>0</v>
      </c>
      <c r="U87" s="20">
        <v>966523</v>
      </c>
      <c r="V87" s="20">
        <v>0</v>
      </c>
      <c r="W87" s="20">
        <v>47386</v>
      </c>
      <c r="X87" s="20">
        <v>158551</v>
      </c>
      <c r="Y87" s="20">
        <v>356212</v>
      </c>
      <c r="Z87" s="20">
        <v>0</v>
      </c>
      <c r="AA87" s="20">
        <v>0</v>
      </c>
      <c r="AB87" s="20">
        <v>1050384</v>
      </c>
      <c r="AC87" s="20">
        <v>439748</v>
      </c>
      <c r="AD87" s="20">
        <v>0</v>
      </c>
      <c r="AE87" s="20">
        <v>397544</v>
      </c>
      <c r="AF87" s="20">
        <v>0</v>
      </c>
      <c r="AG87" s="20">
        <v>137067</v>
      </c>
      <c r="AH87" s="20">
        <v>0</v>
      </c>
      <c r="AI87" s="20">
        <v>0</v>
      </c>
      <c r="AJ87" s="20">
        <v>239475</v>
      </c>
      <c r="AK87" s="20">
        <v>375706</v>
      </c>
      <c r="AL87" s="20">
        <v>35452</v>
      </c>
      <c r="AM87" s="20">
        <v>0</v>
      </c>
      <c r="AN87" s="20">
        <v>0</v>
      </c>
      <c r="AO87" s="20">
        <v>16035</v>
      </c>
      <c r="AP87" s="20">
        <v>0</v>
      </c>
      <c r="AQ87" s="20">
        <v>0</v>
      </c>
      <c r="AR87" s="20">
        <v>0</v>
      </c>
      <c r="AS87" s="20">
        <v>0</v>
      </c>
      <c r="AT87" s="20">
        <v>0</v>
      </c>
      <c r="AU87" s="20">
        <v>0</v>
      </c>
      <c r="AV87" s="20">
        <v>221209</v>
      </c>
      <c r="AW87" s="25" t="s">
        <v>248</v>
      </c>
      <c r="AX87" s="25" t="s">
        <v>248</v>
      </c>
      <c r="AY87" s="25" t="s">
        <v>248</v>
      </c>
      <c r="AZ87" s="25" t="s">
        <v>248</v>
      </c>
      <c r="BA87" s="25" t="s">
        <v>248</v>
      </c>
      <c r="BB87" s="25" t="s">
        <v>248</v>
      </c>
      <c r="BC87" s="25" t="s">
        <v>248</v>
      </c>
      <c r="BD87" s="25" t="s">
        <v>248</v>
      </c>
      <c r="BE87" s="25" t="s">
        <v>248</v>
      </c>
      <c r="BF87" s="25" t="s">
        <v>248</v>
      </c>
      <c r="BG87" s="25" t="s">
        <v>248</v>
      </c>
      <c r="BH87" s="25" t="s">
        <v>248</v>
      </c>
      <c r="BI87" s="25" t="s">
        <v>248</v>
      </c>
      <c r="BJ87" s="25" t="s">
        <v>248</v>
      </c>
      <c r="BK87" s="25" t="s">
        <v>248</v>
      </c>
      <c r="BL87" s="25" t="s">
        <v>248</v>
      </c>
      <c r="BM87" s="25" t="s">
        <v>248</v>
      </c>
      <c r="BN87" s="25" t="s">
        <v>248</v>
      </c>
      <c r="BO87" s="25" t="s">
        <v>248</v>
      </c>
      <c r="BP87" s="25" t="s">
        <v>248</v>
      </c>
      <c r="BQ87" s="25" t="s">
        <v>248</v>
      </c>
      <c r="BR87" s="25" t="s">
        <v>248</v>
      </c>
      <c r="BS87" s="25" t="s">
        <v>248</v>
      </c>
      <c r="BT87" s="25" t="s">
        <v>248</v>
      </c>
      <c r="BU87" s="25" t="s">
        <v>248</v>
      </c>
      <c r="BV87" s="25" t="s">
        <v>248</v>
      </c>
      <c r="BW87" s="25" t="s">
        <v>248</v>
      </c>
      <c r="BX87" s="25" t="s">
        <v>248</v>
      </c>
      <c r="BY87" s="25" t="s">
        <v>248</v>
      </c>
      <c r="BZ87" s="25" t="s">
        <v>248</v>
      </c>
      <c r="CA87" s="25" t="s">
        <v>248</v>
      </c>
      <c r="CB87" s="25" t="s">
        <v>248</v>
      </c>
      <c r="CC87" s="25" t="s">
        <v>248</v>
      </c>
      <c r="CD87" s="25" t="s">
        <v>248</v>
      </c>
      <c r="CE87" s="28">
        <v>9423986</v>
      </c>
    </row>
    <row r="88" spans="1:84">
      <c r="A88" s="22" t="s">
        <v>288</v>
      </c>
      <c r="B88" s="16"/>
      <c r="C88" s="20">
        <v>0</v>
      </c>
      <c r="D88" s="20">
        <v>0</v>
      </c>
      <c r="E88" s="20">
        <v>869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16659</v>
      </c>
      <c r="L88" s="20">
        <v>5923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150206</v>
      </c>
      <c r="T88" s="20">
        <v>0</v>
      </c>
      <c r="U88" s="20">
        <v>3978051</v>
      </c>
      <c r="V88" s="20">
        <v>0</v>
      </c>
      <c r="W88" s="20">
        <v>452702</v>
      </c>
      <c r="X88" s="20">
        <v>1514694</v>
      </c>
      <c r="Y88" s="20">
        <v>3403022</v>
      </c>
      <c r="Z88" s="20">
        <v>0</v>
      </c>
      <c r="AA88" s="20">
        <v>0</v>
      </c>
      <c r="AB88" s="20">
        <v>1809823</v>
      </c>
      <c r="AC88" s="20">
        <v>225913</v>
      </c>
      <c r="AD88" s="20">
        <v>0</v>
      </c>
      <c r="AE88" s="20">
        <v>4699826</v>
      </c>
      <c r="AF88" s="20">
        <v>0</v>
      </c>
      <c r="AG88" s="20">
        <v>5288262</v>
      </c>
      <c r="AH88" s="20">
        <v>0</v>
      </c>
      <c r="AI88" s="20">
        <v>0</v>
      </c>
      <c r="AJ88" s="20">
        <v>4778951</v>
      </c>
      <c r="AK88" s="20">
        <v>1264523</v>
      </c>
      <c r="AL88" s="20">
        <v>169781</v>
      </c>
      <c r="AM88" s="20">
        <v>0</v>
      </c>
      <c r="AN88" s="20">
        <v>0</v>
      </c>
      <c r="AO88" s="20">
        <v>178831</v>
      </c>
      <c r="AP88" s="20">
        <v>0</v>
      </c>
      <c r="AQ88" s="20">
        <v>0</v>
      </c>
      <c r="AR88" s="20">
        <v>0</v>
      </c>
      <c r="AS88" s="20">
        <v>0</v>
      </c>
      <c r="AT88" s="20">
        <v>0</v>
      </c>
      <c r="AU88" s="20">
        <v>0</v>
      </c>
      <c r="AV88" s="20">
        <v>1928619</v>
      </c>
      <c r="AW88" s="25" t="s">
        <v>248</v>
      </c>
      <c r="AX88" s="25" t="s">
        <v>248</v>
      </c>
      <c r="AY88" s="25" t="s">
        <v>248</v>
      </c>
      <c r="AZ88" s="25" t="s">
        <v>248</v>
      </c>
      <c r="BA88" s="25" t="s">
        <v>248</v>
      </c>
      <c r="BB88" s="25" t="s">
        <v>248</v>
      </c>
      <c r="BC88" s="25" t="s">
        <v>248</v>
      </c>
      <c r="BD88" s="25" t="s">
        <v>248</v>
      </c>
      <c r="BE88" s="25" t="s">
        <v>248</v>
      </c>
      <c r="BF88" s="25" t="s">
        <v>248</v>
      </c>
      <c r="BG88" s="25" t="s">
        <v>248</v>
      </c>
      <c r="BH88" s="25" t="s">
        <v>248</v>
      </c>
      <c r="BI88" s="25" t="s">
        <v>248</v>
      </c>
      <c r="BJ88" s="25" t="s">
        <v>248</v>
      </c>
      <c r="BK88" s="25" t="s">
        <v>248</v>
      </c>
      <c r="BL88" s="25" t="s">
        <v>248</v>
      </c>
      <c r="BM88" s="25" t="s">
        <v>248</v>
      </c>
      <c r="BN88" s="25" t="s">
        <v>248</v>
      </c>
      <c r="BO88" s="25" t="s">
        <v>248</v>
      </c>
      <c r="BP88" s="25" t="s">
        <v>248</v>
      </c>
      <c r="BQ88" s="25" t="s">
        <v>248</v>
      </c>
      <c r="BR88" s="25" t="s">
        <v>248</v>
      </c>
      <c r="BS88" s="25" t="s">
        <v>248</v>
      </c>
      <c r="BT88" s="25" t="s">
        <v>248</v>
      </c>
      <c r="BU88" s="25" t="s">
        <v>248</v>
      </c>
      <c r="BV88" s="25" t="s">
        <v>248</v>
      </c>
      <c r="BW88" s="25" t="s">
        <v>248</v>
      </c>
      <c r="BX88" s="25" t="s">
        <v>248</v>
      </c>
      <c r="BY88" s="25" t="s">
        <v>248</v>
      </c>
      <c r="BZ88" s="25" t="s">
        <v>248</v>
      </c>
      <c r="CA88" s="25" t="s">
        <v>248</v>
      </c>
      <c r="CB88" s="25" t="s">
        <v>248</v>
      </c>
      <c r="CC88" s="25" t="s">
        <v>248</v>
      </c>
      <c r="CD88" s="25" t="s">
        <v>248</v>
      </c>
      <c r="CE88" s="28">
        <v>29866655</v>
      </c>
    </row>
    <row r="89" spans="1:84">
      <c r="A89" s="22" t="s">
        <v>289</v>
      </c>
      <c r="B89" s="16"/>
      <c r="C89" s="28">
        <v>0</v>
      </c>
      <c r="D89" s="28">
        <v>0</v>
      </c>
      <c r="E89" s="28">
        <v>164909</v>
      </c>
      <c r="F89" s="28">
        <v>0</v>
      </c>
      <c r="G89" s="28">
        <v>0</v>
      </c>
      <c r="H89" s="28">
        <v>0</v>
      </c>
      <c r="I89" s="28">
        <v>0</v>
      </c>
      <c r="J89" s="28">
        <v>0</v>
      </c>
      <c r="K89" s="28">
        <v>3162735</v>
      </c>
      <c r="L89" s="28">
        <v>1124460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28">
        <v>0</v>
      </c>
      <c r="S89" s="28">
        <v>704247</v>
      </c>
      <c r="T89" s="28">
        <v>0</v>
      </c>
      <c r="U89" s="28">
        <v>4944574</v>
      </c>
      <c r="V89" s="28">
        <v>0</v>
      </c>
      <c r="W89" s="28">
        <v>500088</v>
      </c>
      <c r="X89" s="28">
        <v>1673245</v>
      </c>
      <c r="Y89" s="28">
        <v>3759234</v>
      </c>
      <c r="Z89" s="28">
        <v>0</v>
      </c>
      <c r="AA89" s="28">
        <v>0</v>
      </c>
      <c r="AB89" s="28">
        <v>2860207</v>
      </c>
      <c r="AC89" s="28">
        <v>665661</v>
      </c>
      <c r="AD89" s="28">
        <v>0</v>
      </c>
      <c r="AE89" s="28">
        <v>5097370</v>
      </c>
      <c r="AF89" s="28">
        <v>0</v>
      </c>
      <c r="AG89" s="28">
        <v>5425329</v>
      </c>
      <c r="AH89" s="28">
        <v>0</v>
      </c>
      <c r="AI89" s="28">
        <v>0</v>
      </c>
      <c r="AJ89" s="28">
        <v>5018426</v>
      </c>
      <c r="AK89" s="28">
        <v>1640229</v>
      </c>
      <c r="AL89" s="28">
        <v>205233</v>
      </c>
      <c r="AM89" s="28">
        <v>0</v>
      </c>
      <c r="AN89" s="28">
        <v>0</v>
      </c>
      <c r="AO89" s="28">
        <v>194866</v>
      </c>
      <c r="AP89" s="28">
        <v>0</v>
      </c>
      <c r="AQ89" s="28">
        <v>0</v>
      </c>
      <c r="AR89" s="28">
        <v>0</v>
      </c>
      <c r="AS89" s="28">
        <v>0</v>
      </c>
      <c r="AT89" s="28">
        <v>0</v>
      </c>
      <c r="AU89" s="28">
        <v>0</v>
      </c>
      <c r="AV89" s="28">
        <v>2149828</v>
      </c>
      <c r="AW89" s="25" t="s">
        <v>248</v>
      </c>
      <c r="AX89" s="25" t="s">
        <v>248</v>
      </c>
      <c r="AY89" s="25" t="s">
        <v>248</v>
      </c>
      <c r="AZ89" s="25" t="s">
        <v>248</v>
      </c>
      <c r="BA89" s="25" t="s">
        <v>248</v>
      </c>
      <c r="BB89" s="25" t="s">
        <v>248</v>
      </c>
      <c r="BC89" s="25" t="s">
        <v>248</v>
      </c>
      <c r="BD89" s="25" t="s">
        <v>248</v>
      </c>
      <c r="BE89" s="25" t="s">
        <v>248</v>
      </c>
      <c r="BF89" s="25" t="s">
        <v>248</v>
      </c>
      <c r="BG89" s="25" t="s">
        <v>248</v>
      </c>
      <c r="BH89" s="25" t="s">
        <v>248</v>
      </c>
      <c r="BI89" s="25" t="s">
        <v>248</v>
      </c>
      <c r="BJ89" s="25" t="s">
        <v>248</v>
      </c>
      <c r="BK89" s="25" t="s">
        <v>248</v>
      </c>
      <c r="BL89" s="25" t="s">
        <v>248</v>
      </c>
      <c r="BM89" s="25" t="s">
        <v>248</v>
      </c>
      <c r="BN89" s="25" t="s">
        <v>248</v>
      </c>
      <c r="BO89" s="25" t="s">
        <v>248</v>
      </c>
      <c r="BP89" s="25" t="s">
        <v>248</v>
      </c>
      <c r="BQ89" s="25" t="s">
        <v>248</v>
      </c>
      <c r="BR89" s="25" t="s">
        <v>248</v>
      </c>
      <c r="BS89" s="25" t="s">
        <v>248</v>
      </c>
      <c r="BT89" s="25" t="s">
        <v>248</v>
      </c>
      <c r="BU89" s="25" t="s">
        <v>248</v>
      </c>
      <c r="BV89" s="25" t="s">
        <v>248</v>
      </c>
      <c r="BW89" s="25" t="s">
        <v>248</v>
      </c>
      <c r="BX89" s="25" t="s">
        <v>248</v>
      </c>
      <c r="BY89" s="25" t="s">
        <v>248</v>
      </c>
      <c r="BZ89" s="25" t="s">
        <v>248</v>
      </c>
      <c r="CA89" s="25" t="s">
        <v>248</v>
      </c>
      <c r="CB89" s="25" t="s">
        <v>248</v>
      </c>
      <c r="CC89" s="25" t="s">
        <v>248</v>
      </c>
      <c r="CD89" s="25" t="s">
        <v>248</v>
      </c>
      <c r="CE89" s="28">
        <v>39290641</v>
      </c>
    </row>
    <row r="90" spans="1:84">
      <c r="A90" s="35" t="s">
        <v>290</v>
      </c>
      <c r="B90" s="28"/>
      <c r="C90" s="20">
        <v>0</v>
      </c>
      <c r="D90" s="20">
        <v>0</v>
      </c>
      <c r="E90" s="26">
        <v>967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4452</v>
      </c>
      <c r="L90" s="26">
        <v>6591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994</v>
      </c>
      <c r="V90" s="20">
        <v>0</v>
      </c>
      <c r="W90" s="20">
        <v>127</v>
      </c>
      <c r="X90" s="20">
        <v>425</v>
      </c>
      <c r="Y90" s="20">
        <v>954</v>
      </c>
      <c r="Z90" s="20">
        <v>0</v>
      </c>
      <c r="AA90" s="20">
        <v>0</v>
      </c>
      <c r="AB90" s="20">
        <v>385</v>
      </c>
      <c r="AC90" s="20">
        <v>429</v>
      </c>
      <c r="AD90" s="20">
        <v>0</v>
      </c>
      <c r="AE90" s="20">
        <v>4796</v>
      </c>
      <c r="AF90" s="20">
        <v>0</v>
      </c>
      <c r="AG90" s="20">
        <v>1588</v>
      </c>
      <c r="AH90" s="20">
        <v>0</v>
      </c>
      <c r="AI90" s="20">
        <v>0</v>
      </c>
      <c r="AJ90" s="20">
        <v>5188</v>
      </c>
      <c r="AK90" s="20">
        <v>181</v>
      </c>
      <c r="AL90" s="20">
        <v>127</v>
      </c>
      <c r="AM90" s="20">
        <v>0</v>
      </c>
      <c r="AN90" s="20">
        <v>0</v>
      </c>
      <c r="AO90" s="20">
        <v>188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1091</v>
      </c>
      <c r="AW90" s="20">
        <v>0</v>
      </c>
      <c r="AX90" s="20">
        <v>0</v>
      </c>
      <c r="AY90" s="20">
        <v>2067</v>
      </c>
      <c r="AZ90" s="20">
        <v>0</v>
      </c>
      <c r="BA90" s="20">
        <v>1170</v>
      </c>
      <c r="BB90" s="20">
        <v>353</v>
      </c>
      <c r="BC90" s="20">
        <v>0</v>
      </c>
      <c r="BD90" s="20">
        <v>0</v>
      </c>
      <c r="BE90" s="20">
        <v>19087</v>
      </c>
      <c r="BF90" s="20">
        <v>3960</v>
      </c>
      <c r="BG90" s="20">
        <v>0</v>
      </c>
      <c r="BH90" s="20">
        <v>321</v>
      </c>
      <c r="BI90" s="20">
        <v>0</v>
      </c>
      <c r="BJ90" s="20">
        <v>334</v>
      </c>
      <c r="BK90" s="20">
        <v>0</v>
      </c>
      <c r="BL90" s="20">
        <v>0</v>
      </c>
      <c r="BM90" s="20">
        <v>0</v>
      </c>
      <c r="BN90" s="20">
        <v>4775</v>
      </c>
      <c r="BO90" s="20">
        <v>0</v>
      </c>
      <c r="BP90" s="20">
        <v>0</v>
      </c>
      <c r="BQ90" s="20">
        <v>0</v>
      </c>
      <c r="BR90" s="20">
        <v>0</v>
      </c>
      <c r="BS90" s="20">
        <v>0</v>
      </c>
      <c r="BT90" s="20">
        <v>0</v>
      </c>
      <c r="BU90" s="20">
        <v>0</v>
      </c>
      <c r="BV90" s="20">
        <v>1983</v>
      </c>
      <c r="BW90" s="20">
        <v>0</v>
      </c>
      <c r="BX90" s="20">
        <v>0</v>
      </c>
      <c r="BY90" s="20">
        <v>209</v>
      </c>
      <c r="BZ90" s="20">
        <v>0</v>
      </c>
      <c r="CA90" s="20">
        <v>0</v>
      </c>
      <c r="CB90" s="20">
        <v>0</v>
      </c>
      <c r="CC90" s="20">
        <v>0</v>
      </c>
      <c r="CD90" s="234" t="s">
        <v>248</v>
      </c>
      <c r="CE90" s="28">
        <v>62742</v>
      </c>
      <c r="CF90" s="28">
        <v>0</v>
      </c>
    </row>
    <row r="91" spans="1:84">
      <c r="A91" s="22" t="s">
        <v>291</v>
      </c>
      <c r="B91" s="16"/>
      <c r="C91" s="20">
        <v>0</v>
      </c>
      <c r="D91" s="20">
        <v>0</v>
      </c>
      <c r="E91" s="26">
        <v>1166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21070</v>
      </c>
      <c r="L91" s="26">
        <v>7948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226</v>
      </c>
      <c r="AP91" s="20">
        <v>0</v>
      </c>
      <c r="AQ91" s="20">
        <v>0</v>
      </c>
      <c r="AR91" s="20">
        <v>0</v>
      </c>
      <c r="AS91" s="20">
        <v>0</v>
      </c>
      <c r="AT91" s="20">
        <v>0</v>
      </c>
      <c r="AU91" s="20">
        <v>0</v>
      </c>
      <c r="AV91" s="20">
        <v>0</v>
      </c>
      <c r="AW91" s="20">
        <v>0</v>
      </c>
      <c r="AX91" s="251" t="s">
        <v>248</v>
      </c>
      <c r="AY91" s="251" t="s">
        <v>248</v>
      </c>
      <c r="AZ91" s="20">
        <v>0</v>
      </c>
      <c r="BA91" s="20">
        <v>0</v>
      </c>
      <c r="BB91" s="20">
        <v>0</v>
      </c>
      <c r="BC91" s="20">
        <v>0</v>
      </c>
      <c r="BD91" s="25" t="s">
        <v>248</v>
      </c>
      <c r="BE91" s="25" t="s">
        <v>248</v>
      </c>
      <c r="BF91" s="20">
        <v>0</v>
      </c>
      <c r="BG91" s="25" t="s">
        <v>248</v>
      </c>
      <c r="BH91" s="20">
        <v>0</v>
      </c>
      <c r="BI91" s="20">
        <v>0</v>
      </c>
      <c r="BJ91" s="25" t="s">
        <v>248</v>
      </c>
      <c r="BK91" s="20">
        <v>0</v>
      </c>
      <c r="BL91" s="20">
        <v>0</v>
      </c>
      <c r="BM91" s="20">
        <v>0</v>
      </c>
      <c r="BN91" s="25" t="s">
        <v>248</v>
      </c>
      <c r="BO91" s="25" t="s">
        <v>248</v>
      </c>
      <c r="BP91" s="25" t="s">
        <v>248</v>
      </c>
      <c r="BQ91" s="25" t="s">
        <v>248</v>
      </c>
      <c r="BR91" s="20">
        <v>0</v>
      </c>
      <c r="BS91" s="20">
        <v>0</v>
      </c>
      <c r="BT91" s="20">
        <v>0</v>
      </c>
      <c r="BU91" s="20">
        <v>0</v>
      </c>
      <c r="BV91" s="20">
        <v>0</v>
      </c>
      <c r="BW91" s="20">
        <v>0</v>
      </c>
      <c r="BX91" s="20">
        <v>0</v>
      </c>
      <c r="BY91" s="20">
        <v>0</v>
      </c>
      <c r="BZ91" s="20">
        <v>0</v>
      </c>
      <c r="CA91" s="20">
        <v>0</v>
      </c>
      <c r="CB91" s="20">
        <v>0</v>
      </c>
      <c r="CC91" s="25" t="s">
        <v>248</v>
      </c>
      <c r="CD91" s="25" t="s">
        <v>248</v>
      </c>
      <c r="CE91" s="28">
        <v>30410</v>
      </c>
      <c r="CF91" s="28">
        <v>53167</v>
      </c>
    </row>
    <row r="92" spans="1:84">
      <c r="A92" s="22" t="s">
        <v>292</v>
      </c>
      <c r="B92" s="16"/>
      <c r="C92" s="20">
        <v>0</v>
      </c>
      <c r="D92" s="20">
        <v>0</v>
      </c>
      <c r="E92" s="26">
        <v>354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1632</v>
      </c>
      <c r="L92" s="26">
        <v>2417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364</v>
      </c>
      <c r="V92" s="20">
        <v>0</v>
      </c>
      <c r="W92" s="20">
        <v>46</v>
      </c>
      <c r="X92" s="20">
        <v>156</v>
      </c>
      <c r="Y92" s="20">
        <v>350</v>
      </c>
      <c r="Z92" s="20">
        <v>0</v>
      </c>
      <c r="AA92" s="20">
        <v>0</v>
      </c>
      <c r="AB92" s="20">
        <v>141</v>
      </c>
      <c r="AC92" s="20">
        <v>157</v>
      </c>
      <c r="AD92" s="20">
        <v>0</v>
      </c>
      <c r="AE92" s="20">
        <v>1758</v>
      </c>
      <c r="AF92" s="20">
        <v>0</v>
      </c>
      <c r="AG92" s="20">
        <v>582</v>
      </c>
      <c r="AH92" s="20">
        <v>0</v>
      </c>
      <c r="AI92" s="20">
        <v>0</v>
      </c>
      <c r="AJ92" s="20">
        <v>1902</v>
      </c>
      <c r="AK92" s="20">
        <v>66</v>
      </c>
      <c r="AL92" s="20">
        <v>46</v>
      </c>
      <c r="AM92" s="20">
        <v>0</v>
      </c>
      <c r="AN92" s="20">
        <v>0</v>
      </c>
      <c r="AO92" s="20">
        <v>69</v>
      </c>
      <c r="AP92" s="20">
        <v>0</v>
      </c>
      <c r="AQ92" s="20">
        <v>0</v>
      </c>
      <c r="AR92" s="20">
        <v>0</v>
      </c>
      <c r="AS92" s="20">
        <v>0</v>
      </c>
      <c r="AT92" s="20">
        <v>0</v>
      </c>
      <c r="AU92" s="20">
        <v>0</v>
      </c>
      <c r="AV92" s="20">
        <v>400</v>
      </c>
      <c r="AW92" s="20">
        <v>0</v>
      </c>
      <c r="AX92" s="251" t="s">
        <v>248</v>
      </c>
      <c r="AY92" s="251" t="s">
        <v>248</v>
      </c>
      <c r="AZ92" s="25" t="s">
        <v>248</v>
      </c>
      <c r="BA92" s="20">
        <v>429</v>
      </c>
      <c r="BB92" s="20">
        <v>129</v>
      </c>
      <c r="BC92" s="20">
        <v>0</v>
      </c>
      <c r="BD92" s="25" t="s">
        <v>248</v>
      </c>
      <c r="BE92" s="25" t="s">
        <v>248</v>
      </c>
      <c r="BF92" s="25" t="s">
        <v>248</v>
      </c>
      <c r="BG92" s="25" t="s">
        <v>248</v>
      </c>
      <c r="BH92" s="20">
        <v>118</v>
      </c>
      <c r="BI92" s="20">
        <v>0</v>
      </c>
      <c r="BJ92" s="25" t="s">
        <v>248</v>
      </c>
      <c r="BK92" s="20">
        <v>0</v>
      </c>
      <c r="BL92" s="20">
        <v>0</v>
      </c>
      <c r="BM92" s="20">
        <v>0</v>
      </c>
      <c r="BN92" s="25" t="s">
        <v>248</v>
      </c>
      <c r="BO92" s="25" t="s">
        <v>248</v>
      </c>
      <c r="BP92" s="25" t="s">
        <v>248</v>
      </c>
      <c r="BQ92" s="25" t="s">
        <v>248</v>
      </c>
      <c r="BR92" s="25" t="s">
        <v>248</v>
      </c>
      <c r="BS92" s="20">
        <v>0</v>
      </c>
      <c r="BT92" s="20">
        <v>0</v>
      </c>
      <c r="BU92" s="20">
        <v>0</v>
      </c>
      <c r="BV92" s="20">
        <v>727</v>
      </c>
      <c r="BW92" s="20">
        <v>0</v>
      </c>
      <c r="BX92" s="20">
        <v>0</v>
      </c>
      <c r="BY92" s="20">
        <v>77</v>
      </c>
      <c r="BZ92" s="20">
        <v>0</v>
      </c>
      <c r="CA92" s="20">
        <v>0</v>
      </c>
      <c r="CB92" s="20">
        <v>0</v>
      </c>
      <c r="CC92" s="25" t="s">
        <v>248</v>
      </c>
      <c r="CD92" s="25" t="s">
        <v>248</v>
      </c>
      <c r="CE92" s="28">
        <v>11920</v>
      </c>
      <c r="CF92" s="16"/>
    </row>
    <row r="93" spans="1:84">
      <c r="A93" s="22" t="s">
        <v>293</v>
      </c>
      <c r="B93" s="16"/>
      <c r="C93" s="20">
        <v>0</v>
      </c>
      <c r="D93" s="20">
        <v>0</v>
      </c>
      <c r="E93" s="26">
        <v>4462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67837</v>
      </c>
      <c r="L93" s="26">
        <v>30424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6</v>
      </c>
      <c r="V93" s="20">
        <v>0</v>
      </c>
      <c r="W93" s="20">
        <v>256</v>
      </c>
      <c r="X93" s="20">
        <v>857</v>
      </c>
      <c r="Y93" s="20">
        <v>1924</v>
      </c>
      <c r="Z93" s="20">
        <v>0</v>
      </c>
      <c r="AA93" s="20">
        <v>0</v>
      </c>
      <c r="AB93" s="20">
        <v>0</v>
      </c>
      <c r="AC93" s="20">
        <v>8</v>
      </c>
      <c r="AD93" s="20">
        <v>0</v>
      </c>
      <c r="AE93" s="20">
        <v>17310</v>
      </c>
      <c r="AF93" s="20">
        <v>0</v>
      </c>
      <c r="AG93" s="20">
        <v>2201</v>
      </c>
      <c r="AH93" s="20">
        <v>0</v>
      </c>
      <c r="AI93" s="20">
        <v>0</v>
      </c>
      <c r="AJ93" s="20">
        <v>1179</v>
      </c>
      <c r="AK93" s="20">
        <v>0</v>
      </c>
      <c r="AL93" s="20">
        <v>0</v>
      </c>
      <c r="AM93" s="20">
        <v>0</v>
      </c>
      <c r="AN93" s="20">
        <v>0</v>
      </c>
      <c r="AO93" s="20">
        <v>869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0</v>
      </c>
      <c r="AW93" s="20">
        <v>0</v>
      </c>
      <c r="AX93" s="251" t="s">
        <v>248</v>
      </c>
      <c r="AY93" s="251" t="s">
        <v>248</v>
      </c>
      <c r="AZ93" s="25" t="s">
        <v>248</v>
      </c>
      <c r="BA93" s="25" t="s">
        <v>248</v>
      </c>
      <c r="BB93" s="20">
        <v>0</v>
      </c>
      <c r="BC93" s="20">
        <v>0</v>
      </c>
      <c r="BD93" s="25" t="s">
        <v>248</v>
      </c>
      <c r="BE93" s="25" t="s">
        <v>248</v>
      </c>
      <c r="BF93" s="25" t="s">
        <v>248</v>
      </c>
      <c r="BG93" s="25" t="s">
        <v>248</v>
      </c>
      <c r="BH93" s="20">
        <v>0</v>
      </c>
      <c r="BI93" s="20">
        <v>0</v>
      </c>
      <c r="BJ93" s="25" t="s">
        <v>248</v>
      </c>
      <c r="BK93" s="20">
        <v>0</v>
      </c>
      <c r="BL93" s="20">
        <v>0</v>
      </c>
      <c r="BM93" s="20">
        <v>0</v>
      </c>
      <c r="BN93" s="25" t="s">
        <v>248</v>
      </c>
      <c r="BO93" s="25" t="s">
        <v>248</v>
      </c>
      <c r="BP93" s="25" t="s">
        <v>248</v>
      </c>
      <c r="BQ93" s="25" t="s">
        <v>248</v>
      </c>
      <c r="BR93" s="25" t="s">
        <v>248</v>
      </c>
      <c r="BS93" s="20">
        <v>0</v>
      </c>
      <c r="BT93" s="20">
        <v>0</v>
      </c>
      <c r="BU93" s="20">
        <v>0</v>
      </c>
      <c r="BV93" s="20">
        <v>0</v>
      </c>
      <c r="BW93" s="20">
        <v>0</v>
      </c>
      <c r="BX93" s="20">
        <v>0</v>
      </c>
      <c r="BY93" s="20">
        <v>0</v>
      </c>
      <c r="BZ93" s="20">
        <v>0</v>
      </c>
      <c r="CA93" s="20">
        <v>0</v>
      </c>
      <c r="CB93" s="20">
        <v>0</v>
      </c>
      <c r="CC93" s="25" t="s">
        <v>248</v>
      </c>
      <c r="CD93" s="25" t="s">
        <v>248</v>
      </c>
      <c r="CE93" s="28">
        <v>127333</v>
      </c>
      <c r="CF93" s="28">
        <v>0</v>
      </c>
    </row>
    <row r="94" spans="1:84">
      <c r="A94" s="22" t="s">
        <v>294</v>
      </c>
      <c r="B94" s="16"/>
      <c r="C94" s="245">
        <v>0</v>
      </c>
      <c r="D94" s="245">
        <v>0</v>
      </c>
      <c r="E94" s="261">
        <v>3.48</v>
      </c>
      <c r="F94" s="245">
        <v>0</v>
      </c>
      <c r="G94" s="245">
        <v>0</v>
      </c>
      <c r="H94" s="245">
        <v>0</v>
      </c>
      <c r="I94" s="245">
        <v>0</v>
      </c>
      <c r="J94" s="245">
        <v>0</v>
      </c>
      <c r="K94" s="245">
        <v>22.64</v>
      </c>
      <c r="L94" s="262">
        <v>23.76</v>
      </c>
      <c r="M94" s="245">
        <v>0</v>
      </c>
      <c r="N94" s="245">
        <v>0</v>
      </c>
      <c r="O94" s="245">
        <v>0</v>
      </c>
      <c r="P94" s="246">
        <v>0</v>
      </c>
      <c r="Q94" s="246">
        <v>0</v>
      </c>
      <c r="R94" s="246">
        <v>0</v>
      </c>
      <c r="S94" s="247">
        <v>0</v>
      </c>
      <c r="T94" s="247">
        <v>0</v>
      </c>
      <c r="U94" s="248">
        <v>0</v>
      </c>
      <c r="V94" s="246">
        <v>0</v>
      </c>
      <c r="W94" s="246">
        <v>0</v>
      </c>
      <c r="X94" s="246">
        <v>0</v>
      </c>
      <c r="Y94" s="246">
        <v>0</v>
      </c>
      <c r="Z94" s="246">
        <v>0</v>
      </c>
      <c r="AA94" s="246">
        <v>0</v>
      </c>
      <c r="AB94" s="247">
        <v>0</v>
      </c>
      <c r="AC94" s="246">
        <v>0</v>
      </c>
      <c r="AD94" s="246">
        <v>0</v>
      </c>
      <c r="AE94" s="246">
        <v>0.22</v>
      </c>
      <c r="AF94" s="246">
        <v>0</v>
      </c>
      <c r="AG94" s="246">
        <v>0.59</v>
      </c>
      <c r="AH94" s="246">
        <v>0</v>
      </c>
      <c r="AI94" s="246">
        <v>0</v>
      </c>
      <c r="AJ94" s="246">
        <v>13.14</v>
      </c>
      <c r="AK94" s="246">
        <v>0</v>
      </c>
      <c r="AL94" s="246">
        <v>0</v>
      </c>
      <c r="AM94" s="246">
        <v>0</v>
      </c>
      <c r="AN94" s="246">
        <v>0</v>
      </c>
      <c r="AO94" s="246">
        <v>0.68</v>
      </c>
      <c r="AP94" s="246">
        <v>0</v>
      </c>
      <c r="AQ94" s="246">
        <v>0</v>
      </c>
      <c r="AR94" s="246">
        <v>0</v>
      </c>
      <c r="AS94" s="246">
        <v>0</v>
      </c>
      <c r="AT94" s="246">
        <v>0</v>
      </c>
      <c r="AU94" s="246">
        <v>0</v>
      </c>
      <c r="AV94" s="247">
        <v>2.2000000000000002</v>
      </c>
      <c r="AW94" s="251" t="s">
        <v>248</v>
      </c>
      <c r="AX94" s="251" t="s">
        <v>248</v>
      </c>
      <c r="AY94" s="251" t="s">
        <v>248</v>
      </c>
      <c r="AZ94" s="25" t="s">
        <v>248</v>
      </c>
      <c r="BA94" s="25" t="s">
        <v>248</v>
      </c>
      <c r="BB94" s="25" t="s">
        <v>248</v>
      </c>
      <c r="BC94" s="25" t="s">
        <v>248</v>
      </c>
      <c r="BD94" s="25" t="s">
        <v>248</v>
      </c>
      <c r="BE94" s="25" t="s">
        <v>248</v>
      </c>
      <c r="BF94" s="25" t="s">
        <v>248</v>
      </c>
      <c r="BG94" s="25" t="s">
        <v>248</v>
      </c>
      <c r="BH94" s="25" t="s">
        <v>248</v>
      </c>
      <c r="BI94" s="25" t="s">
        <v>248</v>
      </c>
      <c r="BJ94" s="25" t="s">
        <v>248</v>
      </c>
      <c r="BK94" s="25" t="s">
        <v>248</v>
      </c>
      <c r="BL94" s="25" t="s">
        <v>248</v>
      </c>
      <c r="BM94" s="25" t="s">
        <v>248</v>
      </c>
      <c r="BN94" s="25" t="s">
        <v>248</v>
      </c>
      <c r="BO94" s="25" t="s">
        <v>248</v>
      </c>
      <c r="BP94" s="25" t="s">
        <v>248</v>
      </c>
      <c r="BQ94" s="25" t="s">
        <v>248</v>
      </c>
      <c r="BR94" s="25" t="s">
        <v>248</v>
      </c>
      <c r="BS94" s="25" t="s">
        <v>248</v>
      </c>
      <c r="BT94" s="25" t="s">
        <v>248</v>
      </c>
      <c r="BU94" s="252"/>
      <c r="BV94" s="252"/>
      <c r="BW94" s="252"/>
      <c r="BX94" s="252"/>
      <c r="BY94" s="252"/>
      <c r="BZ94" s="252"/>
      <c r="CA94" s="252"/>
      <c r="CB94" s="252"/>
      <c r="CC94" s="25" t="s">
        <v>248</v>
      </c>
      <c r="CD94" s="25" t="s">
        <v>248</v>
      </c>
      <c r="CE94" s="236">
        <v>66.710000000000008</v>
      </c>
      <c r="CF94" s="33"/>
    </row>
    <row r="95" spans="1:84">
      <c r="A95" s="34" t="s">
        <v>295</v>
      </c>
      <c r="B95" s="34"/>
      <c r="C95" s="34"/>
      <c r="D95" s="34"/>
      <c r="E95" s="34"/>
    </row>
    <row r="96" spans="1:84">
      <c r="A96" s="35" t="s">
        <v>296</v>
      </c>
      <c r="B96" s="36"/>
      <c r="C96" s="253" t="s">
        <v>297</v>
      </c>
      <c r="D96" s="38"/>
      <c r="E96" s="39"/>
      <c r="F96" s="12"/>
    </row>
    <row r="97" spans="1:6">
      <c r="A97" s="28" t="s">
        <v>298</v>
      </c>
      <c r="B97" s="36" t="s">
        <v>299</v>
      </c>
      <c r="C97" s="254" t="s">
        <v>300</v>
      </c>
      <c r="D97" s="38"/>
      <c r="E97" s="39"/>
      <c r="F97" s="12"/>
    </row>
    <row r="98" spans="1:6">
      <c r="A98" s="28" t="s">
        <v>301</v>
      </c>
      <c r="B98" s="36" t="s">
        <v>299</v>
      </c>
      <c r="C98" s="37" t="s">
        <v>302</v>
      </c>
      <c r="D98" s="38"/>
      <c r="E98" s="39"/>
      <c r="F98" s="12"/>
    </row>
    <row r="99" spans="1:6">
      <c r="A99" s="28" t="s">
        <v>303</v>
      </c>
      <c r="B99" s="36" t="s">
        <v>299</v>
      </c>
      <c r="C99" s="37" t="s">
        <v>304</v>
      </c>
      <c r="D99" s="38"/>
      <c r="E99" s="39"/>
      <c r="F99" s="12"/>
    </row>
    <row r="100" spans="1:6">
      <c r="A100" s="28" t="s">
        <v>305</v>
      </c>
      <c r="B100" s="36" t="s">
        <v>299</v>
      </c>
      <c r="C100" s="37" t="s">
        <v>306</v>
      </c>
      <c r="D100" s="38"/>
      <c r="E100" s="39"/>
      <c r="F100" s="12"/>
    </row>
    <row r="101" spans="1:6">
      <c r="A101" s="28" t="s">
        <v>307</v>
      </c>
      <c r="B101" s="36" t="s">
        <v>299</v>
      </c>
      <c r="C101" s="37" t="s">
        <v>308</v>
      </c>
      <c r="D101" s="38"/>
      <c r="E101" s="39"/>
      <c r="F101" s="12"/>
    </row>
    <row r="102" spans="1:6">
      <c r="A102" s="28" t="s">
        <v>309</v>
      </c>
      <c r="B102" s="36" t="s">
        <v>299</v>
      </c>
      <c r="C102" s="255">
        <v>99328</v>
      </c>
      <c r="D102" s="38"/>
      <c r="E102" s="39"/>
      <c r="F102" s="12"/>
    </row>
    <row r="103" spans="1:6">
      <c r="A103" s="28" t="s">
        <v>310</v>
      </c>
      <c r="B103" s="36" t="s">
        <v>299</v>
      </c>
      <c r="C103" s="37" t="s">
        <v>311</v>
      </c>
      <c r="D103" s="38"/>
      <c r="E103" s="39"/>
      <c r="F103" s="12"/>
    </row>
    <row r="104" spans="1:6">
      <c r="A104" s="28" t="s">
        <v>312</v>
      </c>
      <c r="B104" s="36" t="s">
        <v>299</v>
      </c>
      <c r="C104" s="256" t="s">
        <v>313</v>
      </c>
      <c r="D104" s="38"/>
      <c r="E104" s="39"/>
      <c r="F104" s="12"/>
    </row>
    <row r="105" spans="1:6">
      <c r="A105" s="28" t="s">
        <v>314</v>
      </c>
      <c r="B105" s="36" t="s">
        <v>299</v>
      </c>
      <c r="C105" s="256" t="s">
        <v>315</v>
      </c>
      <c r="D105" s="38"/>
      <c r="E105" s="39"/>
      <c r="F105" s="12"/>
    </row>
    <row r="106" spans="1:6">
      <c r="A106" s="28" t="s">
        <v>316</v>
      </c>
      <c r="B106" s="36" t="s">
        <v>299</v>
      </c>
      <c r="C106" s="37" t="s">
        <v>317</v>
      </c>
      <c r="D106" s="38"/>
      <c r="E106" s="39"/>
      <c r="F106" s="12"/>
    </row>
    <row r="107" spans="1:6">
      <c r="A107" s="28" t="s">
        <v>318</v>
      </c>
      <c r="B107" s="36" t="s">
        <v>299</v>
      </c>
      <c r="C107" s="260" t="s">
        <v>319</v>
      </c>
      <c r="D107" s="38"/>
      <c r="E107" s="39"/>
      <c r="F107" s="12"/>
    </row>
    <row r="108" spans="1:6">
      <c r="A108" s="28" t="s">
        <v>320</v>
      </c>
      <c r="B108" s="36" t="s">
        <v>299</v>
      </c>
      <c r="C108" s="260" t="s">
        <v>321</v>
      </c>
      <c r="D108" s="38"/>
      <c r="E108" s="39"/>
      <c r="F108" s="12"/>
    </row>
    <row r="109" spans="1:6">
      <c r="A109" s="40" t="s">
        <v>322</v>
      </c>
      <c r="B109" s="36" t="s">
        <v>299</v>
      </c>
      <c r="C109" s="37"/>
      <c r="D109" s="38"/>
      <c r="E109" s="39"/>
      <c r="F109" s="12"/>
    </row>
    <row r="110" spans="1:6">
      <c r="A110" s="40" t="s">
        <v>323</v>
      </c>
      <c r="B110" s="36" t="s">
        <v>299</v>
      </c>
      <c r="C110" s="258"/>
      <c r="D110" s="38"/>
      <c r="E110" s="39"/>
      <c r="F110" s="12"/>
    </row>
    <row r="111" spans="1:6">
      <c r="A111" s="34" t="s">
        <v>324</v>
      </c>
      <c r="B111" s="34"/>
      <c r="C111" s="34"/>
      <c r="D111" s="34"/>
      <c r="E111" s="34"/>
    </row>
    <row r="112" spans="1:6">
      <c r="A112" s="41" t="s">
        <v>325</v>
      </c>
      <c r="B112" s="41"/>
      <c r="C112" s="41"/>
      <c r="D112" s="41"/>
      <c r="E112" s="41"/>
    </row>
    <row r="113" spans="1:5">
      <c r="A113" s="16" t="s">
        <v>307</v>
      </c>
      <c r="B113" s="42" t="s">
        <v>299</v>
      </c>
      <c r="C113" s="43">
        <v>0</v>
      </c>
      <c r="D113" s="16"/>
      <c r="E113" s="16"/>
    </row>
    <row r="114" spans="1:5">
      <c r="A114" s="16" t="s">
        <v>310</v>
      </c>
      <c r="B114" s="42" t="s">
        <v>299</v>
      </c>
      <c r="C114" s="43">
        <v>0</v>
      </c>
      <c r="D114" s="16"/>
      <c r="E114" s="16"/>
    </row>
    <row r="115" spans="1:5">
      <c r="A115" s="16" t="s">
        <v>326</v>
      </c>
      <c r="B115" s="42" t="s">
        <v>299</v>
      </c>
      <c r="C115" s="43">
        <v>1</v>
      </c>
      <c r="D115" s="16"/>
      <c r="E115" s="16"/>
    </row>
    <row r="116" spans="1:5">
      <c r="A116" s="41" t="s">
        <v>327</v>
      </c>
      <c r="B116" s="41"/>
      <c r="C116" s="41"/>
      <c r="D116" s="41"/>
      <c r="E116" s="41"/>
    </row>
    <row r="117" spans="1:5">
      <c r="A117" s="16" t="s">
        <v>328</v>
      </c>
      <c r="B117" s="42" t="s">
        <v>299</v>
      </c>
      <c r="C117" s="43">
        <v>0</v>
      </c>
      <c r="D117" s="16"/>
      <c r="E117" s="16"/>
    </row>
    <row r="118" spans="1:5">
      <c r="A118" s="16" t="s">
        <v>159</v>
      </c>
      <c r="B118" s="42" t="s">
        <v>299</v>
      </c>
      <c r="C118" s="213">
        <v>0</v>
      </c>
      <c r="D118" s="16"/>
      <c r="E118" s="16"/>
    </row>
    <row r="119" spans="1:5">
      <c r="A119" s="41" t="s">
        <v>329</v>
      </c>
      <c r="B119" s="41"/>
      <c r="C119" s="41"/>
      <c r="D119" s="41"/>
      <c r="E119" s="41"/>
    </row>
    <row r="120" spans="1:5">
      <c r="A120" s="16" t="s">
        <v>330</v>
      </c>
      <c r="B120" s="42" t="s">
        <v>299</v>
      </c>
      <c r="C120" s="43">
        <v>0</v>
      </c>
      <c r="D120" s="16"/>
      <c r="E120" s="16"/>
    </row>
    <row r="121" spans="1:5">
      <c r="A121" s="16" t="s">
        <v>331</v>
      </c>
      <c r="B121" s="42" t="s">
        <v>299</v>
      </c>
      <c r="C121" s="43">
        <v>0</v>
      </c>
      <c r="D121" s="16"/>
      <c r="E121" s="16"/>
    </row>
    <row r="122" spans="1:5">
      <c r="A122" s="16" t="s">
        <v>332</v>
      </c>
      <c r="B122" s="42" t="s">
        <v>299</v>
      </c>
      <c r="C122" s="43">
        <v>0</v>
      </c>
      <c r="D122" s="16"/>
      <c r="E122" s="16"/>
    </row>
    <row r="123" spans="1:5">
      <c r="A123" s="16"/>
      <c r="B123" s="42"/>
      <c r="C123" s="44"/>
      <c r="D123" s="16"/>
      <c r="E123" s="16"/>
    </row>
    <row r="124" spans="1:5">
      <c r="A124" s="45" t="s">
        <v>333</v>
      </c>
      <c r="B124" s="34"/>
      <c r="C124" s="34"/>
      <c r="D124" s="34"/>
      <c r="E124" s="34"/>
    </row>
    <row r="125" spans="1:5">
      <c r="A125" s="16"/>
      <c r="B125" s="42"/>
      <c r="C125" s="44"/>
      <c r="D125" s="16"/>
      <c r="E125" s="16"/>
    </row>
    <row r="126" spans="1:5">
      <c r="A126" s="22" t="s">
        <v>334</v>
      </c>
      <c r="B126" s="16"/>
      <c r="C126" s="17" t="s">
        <v>335</v>
      </c>
      <c r="D126" s="18" t="s">
        <v>242</v>
      </c>
      <c r="E126" s="16"/>
    </row>
    <row r="127" spans="1:5">
      <c r="A127" s="16" t="s">
        <v>336</v>
      </c>
      <c r="B127" s="42" t="s">
        <v>299</v>
      </c>
      <c r="C127" s="43">
        <v>119</v>
      </c>
      <c r="D127" s="46">
        <v>375</v>
      </c>
      <c r="E127" s="16"/>
    </row>
    <row r="128" spans="1:5">
      <c r="A128" s="16" t="s">
        <v>337</v>
      </c>
      <c r="B128" s="42" t="s">
        <v>299</v>
      </c>
      <c r="C128" s="43">
        <v>125</v>
      </c>
      <c r="D128" s="46">
        <v>9749</v>
      </c>
      <c r="E128" s="16"/>
    </row>
    <row r="129" spans="1:5">
      <c r="A129" s="16" t="s">
        <v>338</v>
      </c>
      <c r="B129" s="42" t="s">
        <v>299</v>
      </c>
      <c r="C129" s="43">
        <v>0</v>
      </c>
      <c r="D129" s="46">
        <v>0</v>
      </c>
      <c r="E129" s="16"/>
    </row>
    <row r="130" spans="1:5">
      <c r="A130" s="16" t="s">
        <v>339</v>
      </c>
      <c r="B130" s="42" t="s">
        <v>299</v>
      </c>
      <c r="C130" s="43">
        <v>0</v>
      </c>
      <c r="D130" s="46">
        <v>0</v>
      </c>
      <c r="E130" s="16"/>
    </row>
    <row r="131" spans="1:5">
      <c r="A131" s="22" t="s">
        <v>340</v>
      </c>
      <c r="B131" s="16"/>
      <c r="C131" s="17" t="s">
        <v>194</v>
      </c>
      <c r="D131" s="16"/>
      <c r="E131" s="16"/>
    </row>
    <row r="132" spans="1:5">
      <c r="A132" s="16" t="s">
        <v>341</v>
      </c>
      <c r="B132" s="42" t="s">
        <v>299</v>
      </c>
      <c r="C132" s="43">
        <v>0</v>
      </c>
      <c r="D132" s="16"/>
      <c r="E132" s="16"/>
    </row>
    <row r="133" spans="1:5">
      <c r="A133" s="16" t="s">
        <v>342</v>
      </c>
      <c r="B133" s="42" t="s">
        <v>299</v>
      </c>
      <c r="C133" s="43">
        <v>0</v>
      </c>
      <c r="D133" s="16"/>
      <c r="E133" s="16"/>
    </row>
    <row r="134" spans="1:5">
      <c r="A134" s="16" t="s">
        <v>343</v>
      </c>
      <c r="B134" s="42" t="s">
        <v>299</v>
      </c>
      <c r="C134" s="43">
        <v>25</v>
      </c>
      <c r="D134" s="16"/>
      <c r="E134" s="16"/>
    </row>
    <row r="135" spans="1:5">
      <c r="A135" s="16" t="s">
        <v>344</v>
      </c>
      <c r="B135" s="42" t="s">
        <v>299</v>
      </c>
      <c r="C135" s="43">
        <v>0</v>
      </c>
      <c r="D135" s="16"/>
      <c r="E135" s="16"/>
    </row>
    <row r="136" spans="1:5">
      <c r="A136" s="16" t="s">
        <v>345</v>
      </c>
      <c r="B136" s="42" t="s">
        <v>299</v>
      </c>
      <c r="C136" s="43">
        <v>0</v>
      </c>
      <c r="D136" s="16"/>
      <c r="E136" s="16"/>
    </row>
    <row r="137" spans="1:5">
      <c r="A137" s="16" t="s">
        <v>346</v>
      </c>
      <c r="B137" s="42" t="s">
        <v>299</v>
      </c>
      <c r="C137" s="43">
        <v>0</v>
      </c>
      <c r="D137" s="16"/>
      <c r="E137" s="16"/>
    </row>
    <row r="138" spans="1:5">
      <c r="A138" s="16" t="s">
        <v>123</v>
      </c>
      <c r="B138" s="42" t="s">
        <v>299</v>
      </c>
      <c r="C138" s="43">
        <v>0</v>
      </c>
      <c r="D138" s="16"/>
      <c r="E138" s="16"/>
    </row>
    <row r="139" spans="1:5">
      <c r="A139" s="16" t="s">
        <v>347</v>
      </c>
      <c r="B139" s="42" t="s">
        <v>299</v>
      </c>
      <c r="C139" s="43">
        <v>23</v>
      </c>
      <c r="D139" s="16"/>
      <c r="E139" s="16"/>
    </row>
    <row r="140" spans="1:5">
      <c r="A140" s="16" t="s">
        <v>348</v>
      </c>
      <c r="B140" s="42"/>
      <c r="C140" s="43">
        <v>0</v>
      </c>
      <c r="D140" s="16"/>
      <c r="E140" s="16"/>
    </row>
    <row r="141" spans="1:5">
      <c r="A141" s="16" t="s">
        <v>338</v>
      </c>
      <c r="B141" s="42" t="s">
        <v>299</v>
      </c>
      <c r="C141" s="43">
        <v>0</v>
      </c>
      <c r="D141" s="16"/>
      <c r="E141" s="16"/>
    </row>
    <row r="142" spans="1:5">
      <c r="A142" s="16" t="s">
        <v>349</v>
      </c>
      <c r="B142" s="42" t="s">
        <v>299</v>
      </c>
      <c r="C142" s="43">
        <v>0</v>
      </c>
      <c r="D142" s="16"/>
      <c r="E142" s="16"/>
    </row>
    <row r="143" spans="1:5">
      <c r="A143" s="16" t="s">
        <v>350</v>
      </c>
      <c r="B143" s="16"/>
      <c r="C143" s="23"/>
      <c r="D143" s="16"/>
      <c r="E143" s="28">
        <v>48</v>
      </c>
    </row>
    <row r="144" spans="1:5">
      <c r="A144" s="16" t="s">
        <v>351</v>
      </c>
      <c r="B144" s="42" t="s">
        <v>299</v>
      </c>
      <c r="C144" s="43">
        <v>0</v>
      </c>
      <c r="D144" s="16"/>
      <c r="E144" s="16"/>
    </row>
    <row r="145" spans="1:6">
      <c r="A145" s="16" t="s">
        <v>352</v>
      </c>
      <c r="B145" s="42" t="s">
        <v>299</v>
      </c>
      <c r="C145" s="43">
        <v>0</v>
      </c>
      <c r="D145" s="16"/>
      <c r="E145" s="16"/>
    </row>
    <row r="146" spans="1:6">
      <c r="A146" s="16"/>
      <c r="B146" s="16"/>
      <c r="C146" s="23"/>
      <c r="D146" s="16"/>
      <c r="E146" s="16"/>
    </row>
    <row r="147" spans="1:6">
      <c r="A147" s="16" t="s">
        <v>353</v>
      </c>
      <c r="B147" s="42" t="s">
        <v>299</v>
      </c>
      <c r="C147" s="43">
        <v>0</v>
      </c>
      <c r="D147" s="16"/>
      <c r="E147" s="16"/>
    </row>
    <row r="148" spans="1:6">
      <c r="A148" s="16"/>
      <c r="B148" s="16"/>
      <c r="C148" s="23"/>
      <c r="D148" s="16"/>
      <c r="E148" s="16"/>
    </row>
    <row r="149" spans="1:6">
      <c r="A149" s="16"/>
      <c r="B149" s="16"/>
      <c r="C149" s="23"/>
      <c r="D149" s="16"/>
      <c r="E149" s="16"/>
    </row>
    <row r="150" spans="1:6">
      <c r="A150" s="16"/>
      <c r="B150" s="16"/>
      <c r="C150" s="23"/>
      <c r="D150" s="16"/>
      <c r="E150" s="16"/>
    </row>
    <row r="151" spans="1:6">
      <c r="A151" s="16"/>
      <c r="B151" s="16"/>
      <c r="C151" s="23"/>
      <c r="D151" s="16"/>
      <c r="E151" s="16"/>
    </row>
    <row r="152" spans="1:6">
      <c r="A152" s="34" t="s">
        <v>354</v>
      </c>
      <c r="B152" s="45"/>
      <c r="C152" s="45"/>
      <c r="D152" s="45"/>
      <c r="E152" s="45"/>
    </row>
    <row r="153" spans="1:6">
      <c r="A153" s="47" t="s">
        <v>355</v>
      </c>
      <c r="B153" s="48" t="s">
        <v>356</v>
      </c>
      <c r="C153" s="49" t="s">
        <v>357</v>
      </c>
      <c r="D153" s="48" t="s">
        <v>159</v>
      </c>
      <c r="E153" s="48" t="s">
        <v>230</v>
      </c>
    </row>
    <row r="154" spans="1:6">
      <c r="A154" s="16" t="s">
        <v>335</v>
      </c>
      <c r="B154" s="46">
        <v>85</v>
      </c>
      <c r="C154" s="46">
        <v>3</v>
      </c>
      <c r="D154" s="46">
        <v>31</v>
      </c>
      <c r="E154" s="28">
        <v>119</v>
      </c>
    </row>
    <row r="155" spans="1:6">
      <c r="A155" s="16" t="s">
        <v>242</v>
      </c>
      <c r="B155" s="46">
        <v>267</v>
      </c>
      <c r="C155" s="46">
        <v>11</v>
      </c>
      <c r="D155" s="46">
        <v>97</v>
      </c>
      <c r="E155" s="28">
        <v>375</v>
      </c>
    </row>
    <row r="156" spans="1:6">
      <c r="A156" s="16" t="s">
        <v>358</v>
      </c>
      <c r="B156" s="46">
        <v>39069</v>
      </c>
      <c r="C156" s="46">
        <v>11965</v>
      </c>
      <c r="D156" s="46">
        <v>30838</v>
      </c>
      <c r="E156" s="28">
        <v>81872</v>
      </c>
    </row>
    <row r="157" spans="1:6">
      <c r="A157" s="16" t="s">
        <v>287</v>
      </c>
      <c r="B157" s="46">
        <v>2538029</v>
      </c>
      <c r="C157" s="46">
        <v>777282</v>
      </c>
      <c r="D157" s="46">
        <v>2017084</v>
      </c>
      <c r="E157" s="28">
        <v>5332395</v>
      </c>
      <c r="F157" s="14"/>
    </row>
    <row r="158" spans="1:6">
      <c r="A158" s="16" t="s">
        <v>288</v>
      </c>
      <c r="B158" s="46">
        <v>14258281</v>
      </c>
      <c r="C158" s="46">
        <v>4366659</v>
      </c>
      <c r="D158" s="46">
        <v>11241715</v>
      </c>
      <c r="E158" s="28">
        <v>29866655</v>
      </c>
      <c r="F158" s="14"/>
    </row>
    <row r="159" spans="1:6">
      <c r="A159" s="47" t="s">
        <v>359</v>
      </c>
      <c r="B159" s="48" t="s">
        <v>356</v>
      </c>
      <c r="C159" s="49" t="s">
        <v>357</v>
      </c>
      <c r="D159" s="48" t="s">
        <v>159</v>
      </c>
      <c r="E159" s="48" t="s">
        <v>230</v>
      </c>
    </row>
    <row r="160" spans="1:6">
      <c r="A160" s="16" t="s">
        <v>335</v>
      </c>
      <c r="B160" s="46">
        <v>18</v>
      </c>
      <c r="C160" s="46">
        <v>63</v>
      </c>
      <c r="D160" s="46">
        <v>44</v>
      </c>
      <c r="E160" s="28">
        <v>125</v>
      </c>
    </row>
    <row r="161" spans="1:5">
      <c r="A161" s="16" t="s">
        <v>242</v>
      </c>
      <c r="B161" s="46">
        <v>1438</v>
      </c>
      <c r="C161" s="46">
        <v>4906</v>
      </c>
      <c r="D161" s="46">
        <v>3405</v>
      </c>
      <c r="E161" s="28">
        <v>9749</v>
      </c>
    </row>
    <row r="162" spans="1:5">
      <c r="A162" s="16" t="s">
        <v>358</v>
      </c>
      <c r="B162" s="46">
        <v>0</v>
      </c>
      <c r="C162" s="46">
        <v>0</v>
      </c>
      <c r="D162" s="46">
        <v>0</v>
      </c>
      <c r="E162" s="28">
        <v>0</v>
      </c>
    </row>
    <row r="163" spans="1:5">
      <c r="A163" s="16" t="s">
        <v>287</v>
      </c>
      <c r="B163" s="46">
        <v>1952498</v>
      </c>
      <c r="C163" s="46">
        <v>597961</v>
      </c>
      <c r="D163" s="46">
        <v>1541130</v>
      </c>
      <c r="E163" s="28">
        <v>4091589</v>
      </c>
    </row>
    <row r="164" spans="1:5">
      <c r="A164" s="16" t="s">
        <v>288</v>
      </c>
      <c r="B164" s="46">
        <v>0</v>
      </c>
      <c r="C164" s="46">
        <v>0</v>
      </c>
      <c r="D164" s="46">
        <v>0</v>
      </c>
      <c r="E164" s="28">
        <v>0</v>
      </c>
    </row>
    <row r="165" spans="1:5">
      <c r="A165" s="47" t="s">
        <v>360</v>
      </c>
      <c r="B165" s="48" t="s">
        <v>356</v>
      </c>
      <c r="C165" s="49" t="s">
        <v>357</v>
      </c>
      <c r="D165" s="48" t="s">
        <v>159</v>
      </c>
      <c r="E165" s="48" t="s">
        <v>230</v>
      </c>
    </row>
    <row r="166" spans="1:5">
      <c r="A166" s="16" t="s">
        <v>335</v>
      </c>
      <c r="B166" s="46">
        <v>0</v>
      </c>
      <c r="C166" s="46">
        <v>0</v>
      </c>
      <c r="D166" s="46">
        <v>0</v>
      </c>
      <c r="E166" s="28">
        <v>0</v>
      </c>
    </row>
    <row r="167" spans="1:5">
      <c r="A167" s="16" t="s">
        <v>242</v>
      </c>
      <c r="B167" s="46">
        <v>0</v>
      </c>
      <c r="C167" s="46">
        <v>0</v>
      </c>
      <c r="D167" s="46">
        <v>0</v>
      </c>
      <c r="E167" s="28">
        <v>0</v>
      </c>
    </row>
    <row r="168" spans="1:5">
      <c r="A168" s="16" t="s">
        <v>358</v>
      </c>
      <c r="B168" s="46">
        <v>0</v>
      </c>
      <c r="C168" s="46">
        <v>0</v>
      </c>
      <c r="D168" s="46">
        <v>0</v>
      </c>
      <c r="E168" s="28">
        <v>0</v>
      </c>
    </row>
    <row r="169" spans="1:5">
      <c r="A169" s="16" t="s">
        <v>287</v>
      </c>
      <c r="B169" s="46">
        <v>0</v>
      </c>
      <c r="C169" s="46">
        <v>0</v>
      </c>
      <c r="D169" s="46">
        <v>0</v>
      </c>
      <c r="E169" s="28">
        <v>0</v>
      </c>
    </row>
    <row r="170" spans="1:5">
      <c r="A170" s="16" t="s">
        <v>288</v>
      </c>
      <c r="B170" s="46">
        <v>0</v>
      </c>
      <c r="C170" s="46">
        <v>0</v>
      </c>
      <c r="D170" s="46">
        <v>0</v>
      </c>
      <c r="E170" s="28">
        <v>0</v>
      </c>
    </row>
    <row r="171" spans="1:5">
      <c r="A171" s="21"/>
      <c r="B171" s="21"/>
      <c r="C171" s="50"/>
      <c r="D171" s="51"/>
      <c r="E171" s="16"/>
    </row>
    <row r="172" spans="1:5">
      <c r="A172" s="47" t="s">
        <v>361</v>
      </c>
      <c r="B172" s="48" t="s">
        <v>362</v>
      </c>
      <c r="C172" s="49" t="s">
        <v>363</v>
      </c>
      <c r="D172" s="16"/>
      <c r="E172" s="16"/>
    </row>
    <row r="173" spans="1:5">
      <c r="A173" s="21" t="s">
        <v>364</v>
      </c>
      <c r="B173" s="242">
        <v>2994035</v>
      </c>
      <c r="C173" s="46">
        <v>1063972</v>
      </c>
      <c r="D173" s="16"/>
      <c r="E173" s="16"/>
    </row>
    <row r="174" spans="1:5">
      <c r="A174" s="21"/>
      <c r="B174" s="51"/>
      <c r="C174" s="50"/>
      <c r="D174" s="16"/>
      <c r="E174" s="16"/>
    </row>
    <row r="175" spans="1:5">
      <c r="A175" s="21"/>
      <c r="B175" s="21"/>
      <c r="C175" s="50"/>
      <c r="D175" s="51"/>
      <c r="E175" s="16"/>
    </row>
    <row r="176" spans="1:5">
      <c r="A176" s="21"/>
      <c r="B176" s="21"/>
      <c r="C176" s="50"/>
      <c r="D176" s="51"/>
      <c r="E176" s="16"/>
    </row>
    <row r="177" spans="1:5">
      <c r="A177" s="21"/>
      <c r="B177" s="21"/>
      <c r="C177" s="50"/>
      <c r="D177" s="51"/>
      <c r="E177" s="16"/>
    </row>
    <row r="178" spans="1:5">
      <c r="A178" s="21"/>
      <c r="B178" s="21"/>
      <c r="C178" s="50"/>
      <c r="D178" s="51"/>
      <c r="E178" s="16"/>
    </row>
    <row r="179" spans="1:5">
      <c r="A179" s="45" t="s">
        <v>365</v>
      </c>
      <c r="B179" s="34"/>
      <c r="C179" s="34"/>
      <c r="D179" s="34"/>
      <c r="E179" s="34"/>
    </row>
    <row r="180" spans="1:5">
      <c r="A180" s="41" t="s">
        <v>366</v>
      </c>
      <c r="B180" s="41"/>
      <c r="C180" s="41"/>
      <c r="D180" s="41"/>
      <c r="E180" s="41"/>
    </row>
    <row r="181" spans="1:5">
      <c r="A181" s="16" t="s">
        <v>367</v>
      </c>
      <c r="B181" s="42" t="s">
        <v>299</v>
      </c>
      <c r="C181" s="43">
        <v>1050645</v>
      </c>
      <c r="D181" s="16"/>
      <c r="E181" s="16"/>
    </row>
    <row r="182" spans="1:5">
      <c r="A182" s="16" t="s">
        <v>368</v>
      </c>
      <c r="B182" s="42" t="s">
        <v>299</v>
      </c>
      <c r="C182" s="43">
        <v>32178</v>
      </c>
      <c r="D182" s="16"/>
      <c r="E182" s="16"/>
    </row>
    <row r="183" spans="1:5">
      <c r="A183" s="21" t="s">
        <v>369</v>
      </c>
      <c r="B183" s="42" t="s">
        <v>299</v>
      </c>
      <c r="C183" s="43">
        <v>314483</v>
      </c>
      <c r="D183" s="16"/>
      <c r="E183" s="16"/>
    </row>
    <row r="184" spans="1:5">
      <c r="A184" s="16" t="s">
        <v>370</v>
      </c>
      <c r="B184" s="42" t="s">
        <v>299</v>
      </c>
      <c r="C184" s="43">
        <v>1678689</v>
      </c>
      <c r="D184" s="16"/>
      <c r="E184" s="16"/>
    </row>
    <row r="185" spans="1:5">
      <c r="A185" s="16" t="s">
        <v>371</v>
      </c>
      <c r="B185" s="42" t="s">
        <v>299</v>
      </c>
      <c r="C185" s="43">
        <v>0</v>
      </c>
      <c r="D185" s="16"/>
      <c r="E185" s="16"/>
    </row>
    <row r="186" spans="1:5">
      <c r="A186" s="16" t="s">
        <v>372</v>
      </c>
      <c r="B186" s="42" t="s">
        <v>299</v>
      </c>
      <c r="C186" s="43">
        <v>146234</v>
      </c>
      <c r="D186" s="16"/>
      <c r="E186" s="16"/>
    </row>
    <row r="187" spans="1:5">
      <c r="A187" s="16" t="s">
        <v>373</v>
      </c>
      <c r="B187" s="42" t="s">
        <v>299</v>
      </c>
      <c r="C187" s="43">
        <v>18204</v>
      </c>
      <c r="D187" s="16"/>
      <c r="E187" s="16"/>
    </row>
    <row r="188" spans="1:5">
      <c r="A188" s="16" t="s">
        <v>373</v>
      </c>
      <c r="B188" s="42" t="s">
        <v>299</v>
      </c>
      <c r="C188" s="43">
        <v>0</v>
      </c>
      <c r="D188" s="16"/>
      <c r="E188" s="16"/>
    </row>
    <row r="189" spans="1:5">
      <c r="A189" s="16" t="s">
        <v>230</v>
      </c>
      <c r="B189" s="16"/>
      <c r="C189" s="23"/>
      <c r="D189" s="28">
        <v>3240433</v>
      </c>
      <c r="E189" s="16"/>
    </row>
    <row r="190" spans="1:5">
      <c r="A190" s="41" t="s">
        <v>374</v>
      </c>
      <c r="B190" s="41"/>
      <c r="C190" s="41"/>
      <c r="D190" s="41"/>
      <c r="E190" s="41"/>
    </row>
    <row r="191" spans="1:5">
      <c r="A191" s="16" t="s">
        <v>375</v>
      </c>
      <c r="B191" s="42" t="s">
        <v>299</v>
      </c>
      <c r="C191" s="43">
        <v>76570</v>
      </c>
      <c r="D191" s="16"/>
      <c r="E191" s="16"/>
    </row>
    <row r="192" spans="1:5">
      <c r="A192" s="16" t="s">
        <v>376</v>
      </c>
      <c r="B192" s="42" t="s">
        <v>299</v>
      </c>
      <c r="C192" s="43">
        <v>408758</v>
      </c>
      <c r="D192" s="16"/>
      <c r="E192" s="16"/>
    </row>
    <row r="193" spans="1:5">
      <c r="A193" s="16" t="s">
        <v>230</v>
      </c>
      <c r="B193" s="16"/>
      <c r="C193" s="23"/>
      <c r="D193" s="28">
        <v>485328</v>
      </c>
      <c r="E193" s="16"/>
    </row>
    <row r="194" spans="1:5">
      <c r="A194" s="41" t="s">
        <v>377</v>
      </c>
      <c r="B194" s="41"/>
      <c r="C194" s="41"/>
      <c r="D194" s="41"/>
      <c r="E194" s="41"/>
    </row>
    <row r="195" spans="1:5">
      <c r="A195" s="16" t="s">
        <v>378</v>
      </c>
      <c r="B195" s="42" t="s">
        <v>299</v>
      </c>
      <c r="C195" s="43">
        <v>133246</v>
      </c>
      <c r="D195" s="16"/>
      <c r="E195" s="16"/>
    </row>
    <row r="196" spans="1:5">
      <c r="A196" s="16" t="s">
        <v>379</v>
      </c>
      <c r="B196" s="42" t="s">
        <v>299</v>
      </c>
      <c r="C196" s="43">
        <v>45020</v>
      </c>
      <c r="D196" s="16"/>
      <c r="E196" s="16"/>
    </row>
    <row r="197" spans="1:5">
      <c r="A197" s="16" t="s">
        <v>230</v>
      </c>
      <c r="B197" s="16"/>
      <c r="C197" s="23"/>
      <c r="D197" s="28">
        <v>178266</v>
      </c>
      <c r="E197" s="16"/>
    </row>
    <row r="198" spans="1:5">
      <c r="A198" s="41" t="s">
        <v>380</v>
      </c>
      <c r="B198" s="41"/>
      <c r="C198" s="41"/>
      <c r="D198" s="41"/>
      <c r="E198" s="41"/>
    </row>
    <row r="199" spans="1:5">
      <c r="A199" s="16" t="s">
        <v>381</v>
      </c>
      <c r="B199" s="42" t="s">
        <v>299</v>
      </c>
      <c r="C199" s="43">
        <v>36988</v>
      </c>
      <c r="D199" s="16"/>
      <c r="E199" s="16"/>
    </row>
    <row r="200" spans="1:5">
      <c r="A200" s="16" t="s">
        <v>382</v>
      </c>
      <c r="B200" s="42" t="s">
        <v>299</v>
      </c>
      <c r="C200" s="43">
        <v>149264</v>
      </c>
      <c r="D200" s="16"/>
      <c r="E200" s="16"/>
    </row>
    <row r="201" spans="1:5">
      <c r="A201" s="16" t="s">
        <v>159</v>
      </c>
      <c r="B201" s="42" t="s">
        <v>299</v>
      </c>
      <c r="C201" s="43">
        <v>0</v>
      </c>
      <c r="D201" s="16"/>
      <c r="E201" s="16"/>
    </row>
    <row r="202" spans="1:5">
      <c r="A202" s="16" t="s">
        <v>230</v>
      </c>
      <c r="B202" s="16"/>
      <c r="C202" s="23"/>
      <c r="D202" s="28">
        <v>186252</v>
      </c>
      <c r="E202" s="16"/>
    </row>
    <row r="203" spans="1:5">
      <c r="A203" s="41" t="s">
        <v>383</v>
      </c>
      <c r="B203" s="41"/>
      <c r="C203" s="41"/>
      <c r="D203" s="41"/>
      <c r="E203" s="41"/>
    </row>
    <row r="204" spans="1:5">
      <c r="A204" s="16" t="s">
        <v>384</v>
      </c>
      <c r="B204" s="42" t="s">
        <v>299</v>
      </c>
      <c r="C204" s="43">
        <v>321631</v>
      </c>
      <c r="D204" s="16"/>
      <c r="E204" s="16"/>
    </row>
    <row r="205" spans="1:5">
      <c r="A205" s="16" t="s">
        <v>385</v>
      </c>
      <c r="B205" s="42" t="s">
        <v>299</v>
      </c>
      <c r="C205" s="43">
        <v>96054</v>
      </c>
      <c r="D205" s="16"/>
      <c r="E205" s="16"/>
    </row>
    <row r="206" spans="1:5">
      <c r="A206" s="16" t="s">
        <v>230</v>
      </c>
      <c r="B206" s="16"/>
      <c r="C206" s="23"/>
      <c r="D206" s="28">
        <v>417685</v>
      </c>
      <c r="E206" s="16"/>
    </row>
    <row r="207" spans="1:5">
      <c r="A207" s="16"/>
      <c r="B207" s="16"/>
      <c r="C207" s="23"/>
      <c r="D207" s="16"/>
      <c r="E207" s="16"/>
    </row>
    <row r="208" spans="1:5">
      <c r="A208" s="34" t="s">
        <v>386</v>
      </c>
      <c r="B208" s="34"/>
      <c r="C208" s="34"/>
      <c r="D208" s="34"/>
      <c r="E208" s="34"/>
    </row>
    <row r="209" spans="1:5">
      <c r="A209" s="45" t="s">
        <v>387</v>
      </c>
      <c r="B209" s="34"/>
      <c r="C209" s="34"/>
      <c r="D209" s="34"/>
      <c r="E209" s="34"/>
    </row>
    <row r="210" spans="1:5">
      <c r="A210" s="22"/>
      <c r="B210" s="18" t="s">
        <v>388</v>
      </c>
      <c r="C210" s="17" t="s">
        <v>389</v>
      </c>
      <c r="D210" s="18" t="s">
        <v>390</v>
      </c>
      <c r="E210" s="18" t="s">
        <v>391</v>
      </c>
    </row>
    <row r="211" spans="1:5">
      <c r="A211" s="16" t="s">
        <v>392</v>
      </c>
      <c r="B211" s="46">
        <v>204226</v>
      </c>
      <c r="C211" s="43">
        <v>0</v>
      </c>
      <c r="D211" s="46">
        <v>0</v>
      </c>
      <c r="E211" s="28">
        <v>204226</v>
      </c>
    </row>
    <row r="212" spans="1:5">
      <c r="A212" s="16" t="s">
        <v>393</v>
      </c>
      <c r="B212" s="46">
        <v>510244</v>
      </c>
      <c r="C212" s="43">
        <v>108436</v>
      </c>
      <c r="D212" s="46">
        <v>0</v>
      </c>
      <c r="E212" s="28">
        <v>618680</v>
      </c>
    </row>
    <row r="213" spans="1:5">
      <c r="A213" s="16" t="s">
        <v>394</v>
      </c>
      <c r="B213" s="46">
        <v>11906386</v>
      </c>
      <c r="C213" s="43">
        <v>238207</v>
      </c>
      <c r="D213" s="46">
        <v>0</v>
      </c>
      <c r="E213" s="28">
        <v>12144593</v>
      </c>
    </row>
    <row r="214" spans="1:5">
      <c r="A214" s="16" t="s">
        <v>395</v>
      </c>
      <c r="B214" s="46">
        <v>0</v>
      </c>
      <c r="C214" s="43">
        <v>0</v>
      </c>
      <c r="D214" s="46">
        <v>0</v>
      </c>
      <c r="E214" s="28">
        <v>0</v>
      </c>
    </row>
    <row r="215" spans="1:5">
      <c r="A215" s="16" t="s">
        <v>396</v>
      </c>
      <c r="B215" s="46">
        <v>7092451</v>
      </c>
      <c r="C215" s="43">
        <v>1153126</v>
      </c>
      <c r="D215" s="46">
        <v>0</v>
      </c>
      <c r="E215" s="28">
        <v>8245577</v>
      </c>
    </row>
    <row r="216" spans="1:5">
      <c r="A216" s="16" t="s">
        <v>397</v>
      </c>
      <c r="B216" s="46">
        <v>4838393</v>
      </c>
      <c r="C216" s="43">
        <v>294063</v>
      </c>
      <c r="D216" s="46">
        <v>0</v>
      </c>
      <c r="E216" s="28">
        <v>5132456</v>
      </c>
    </row>
    <row r="217" spans="1:5">
      <c r="A217" s="16" t="s">
        <v>398</v>
      </c>
      <c r="B217" s="46">
        <v>0</v>
      </c>
      <c r="C217" s="43">
        <v>0</v>
      </c>
      <c r="D217" s="46">
        <v>0</v>
      </c>
      <c r="E217" s="28">
        <v>0</v>
      </c>
    </row>
    <row r="218" spans="1:5">
      <c r="A218" s="16" t="s">
        <v>399</v>
      </c>
      <c r="B218" s="46">
        <v>0</v>
      </c>
      <c r="C218" s="43">
        <v>0</v>
      </c>
      <c r="D218" s="46">
        <v>0</v>
      </c>
      <c r="E218" s="28">
        <v>0</v>
      </c>
    </row>
    <row r="219" spans="1:5">
      <c r="A219" s="16" t="s">
        <v>400</v>
      </c>
      <c r="B219" s="46">
        <v>1093846</v>
      </c>
      <c r="C219" s="43">
        <v>8516318</v>
      </c>
      <c r="D219" s="46">
        <v>2783220</v>
      </c>
      <c r="E219" s="28">
        <v>6826944</v>
      </c>
    </row>
    <row r="220" spans="1:5">
      <c r="A220" s="16" t="s">
        <v>230</v>
      </c>
      <c r="B220" s="28">
        <v>25645546</v>
      </c>
      <c r="C220" s="235">
        <v>10310150</v>
      </c>
      <c r="D220" s="28">
        <v>2783220</v>
      </c>
      <c r="E220" s="28">
        <v>33172476</v>
      </c>
    </row>
    <row r="221" spans="1:5">
      <c r="A221" s="16"/>
      <c r="B221" s="16"/>
      <c r="C221" s="23"/>
      <c r="D221" s="16"/>
      <c r="E221" s="16"/>
    </row>
    <row r="222" spans="1:5">
      <c r="A222" s="45" t="s">
        <v>401</v>
      </c>
      <c r="B222" s="45"/>
      <c r="C222" s="45"/>
      <c r="D222" s="45"/>
      <c r="E222" s="45"/>
    </row>
    <row r="223" spans="1:5">
      <c r="A223" s="22"/>
      <c r="B223" s="18" t="s">
        <v>388</v>
      </c>
      <c r="C223" s="17" t="s">
        <v>389</v>
      </c>
      <c r="D223" s="18" t="s">
        <v>390</v>
      </c>
      <c r="E223" s="18" t="s">
        <v>391</v>
      </c>
    </row>
    <row r="224" spans="1:5">
      <c r="A224" s="16" t="s">
        <v>392</v>
      </c>
      <c r="B224" s="51"/>
      <c r="C224" s="50"/>
      <c r="D224" s="51"/>
      <c r="E224" s="16"/>
    </row>
    <row r="225" spans="1:6">
      <c r="A225" s="16" t="s">
        <v>393</v>
      </c>
      <c r="B225" s="46">
        <v>379038</v>
      </c>
      <c r="C225" s="43">
        <v>30089</v>
      </c>
      <c r="D225" s="46">
        <v>0</v>
      </c>
      <c r="E225" s="28">
        <v>409127</v>
      </c>
    </row>
    <row r="226" spans="1:6">
      <c r="A226" s="16" t="s">
        <v>394</v>
      </c>
      <c r="B226" s="46">
        <v>6137127</v>
      </c>
      <c r="C226" s="43">
        <v>585433</v>
      </c>
      <c r="D226" s="46">
        <v>0</v>
      </c>
      <c r="E226" s="28">
        <v>6722560</v>
      </c>
    </row>
    <row r="227" spans="1:6">
      <c r="A227" s="16" t="s">
        <v>395</v>
      </c>
      <c r="B227" s="46">
        <v>0</v>
      </c>
      <c r="C227" s="43">
        <v>0</v>
      </c>
      <c r="D227" s="46">
        <v>0</v>
      </c>
      <c r="E227" s="28">
        <v>0</v>
      </c>
    </row>
    <row r="228" spans="1:6">
      <c r="A228" s="16" t="s">
        <v>396</v>
      </c>
      <c r="B228" s="46">
        <v>6247185</v>
      </c>
      <c r="C228" s="43">
        <v>127232</v>
      </c>
      <c r="D228" s="46">
        <v>0</v>
      </c>
      <c r="E228" s="28">
        <v>6374417</v>
      </c>
    </row>
    <row r="229" spans="1:6">
      <c r="A229" s="16" t="s">
        <v>397</v>
      </c>
      <c r="B229" s="46">
        <v>3905432</v>
      </c>
      <c r="C229" s="43">
        <v>328602</v>
      </c>
      <c r="D229" s="46">
        <v>0</v>
      </c>
      <c r="E229" s="28">
        <v>4234034</v>
      </c>
    </row>
    <row r="230" spans="1:6">
      <c r="A230" s="16" t="s">
        <v>398</v>
      </c>
      <c r="B230" s="46">
        <v>0</v>
      </c>
      <c r="C230" s="43">
        <v>0</v>
      </c>
      <c r="D230" s="46">
        <v>0</v>
      </c>
      <c r="E230" s="28">
        <v>0</v>
      </c>
    </row>
    <row r="231" spans="1:6">
      <c r="A231" s="16" t="s">
        <v>399</v>
      </c>
      <c r="B231" s="46">
        <v>0</v>
      </c>
      <c r="C231" s="43">
        <v>0</v>
      </c>
      <c r="D231" s="46">
        <v>0</v>
      </c>
      <c r="E231" s="28">
        <v>0</v>
      </c>
    </row>
    <row r="232" spans="1:6">
      <c r="A232" s="16" t="s">
        <v>400</v>
      </c>
      <c r="B232" s="46">
        <v>0</v>
      </c>
      <c r="C232" s="43">
        <v>0</v>
      </c>
      <c r="D232" s="46">
        <v>0</v>
      </c>
      <c r="E232" s="28">
        <v>0</v>
      </c>
    </row>
    <row r="233" spans="1:6">
      <c r="A233" s="16" t="s">
        <v>230</v>
      </c>
      <c r="B233" s="28">
        <v>16668782</v>
      </c>
      <c r="C233" s="235">
        <v>1071356</v>
      </c>
      <c r="D233" s="28">
        <v>0</v>
      </c>
      <c r="E233" s="28">
        <v>17740138</v>
      </c>
    </row>
    <row r="234" spans="1:6">
      <c r="A234" s="16"/>
      <c r="B234" s="16"/>
      <c r="C234" s="23"/>
      <c r="D234" s="16"/>
      <c r="E234" s="16"/>
      <c r="F234" s="11">
        <v>15432338</v>
      </c>
    </row>
    <row r="235" spans="1:6">
      <c r="A235" s="34" t="s">
        <v>402</v>
      </c>
      <c r="B235" s="34"/>
      <c r="C235" s="34"/>
      <c r="D235" s="34"/>
      <c r="E235" s="34"/>
    </row>
    <row r="236" spans="1:6">
      <c r="A236" s="34"/>
      <c r="B236" s="351" t="s">
        <v>403</v>
      </c>
      <c r="C236" s="351"/>
      <c r="D236" s="34"/>
      <c r="E236" s="34"/>
    </row>
    <row r="237" spans="1:6">
      <c r="A237" s="52" t="s">
        <v>403</v>
      </c>
      <c r="B237" s="34"/>
      <c r="C237" s="43">
        <v>589802</v>
      </c>
      <c r="D237" s="36">
        <v>589802</v>
      </c>
      <c r="E237" s="34"/>
    </row>
    <row r="238" spans="1:6">
      <c r="A238" s="41" t="s">
        <v>404</v>
      </c>
      <c r="B238" s="41"/>
      <c r="C238" s="41"/>
      <c r="D238" s="41"/>
      <c r="E238" s="41"/>
    </row>
    <row r="239" spans="1:6">
      <c r="A239" s="16" t="s">
        <v>405</v>
      </c>
      <c r="B239" s="42" t="s">
        <v>299</v>
      </c>
      <c r="C239" s="43">
        <v>3274271</v>
      </c>
      <c r="D239" s="16"/>
      <c r="E239" s="16"/>
    </row>
    <row r="240" spans="1:6">
      <c r="A240" s="16" t="s">
        <v>406</v>
      </c>
      <c r="B240" s="42" t="s">
        <v>299</v>
      </c>
      <c r="C240" s="43">
        <v>3255567</v>
      </c>
      <c r="D240" s="16"/>
      <c r="E240" s="16"/>
    </row>
    <row r="241" spans="1:5">
      <c r="A241" s="16" t="s">
        <v>407</v>
      </c>
      <c r="B241" s="42" t="s">
        <v>299</v>
      </c>
      <c r="C241" s="43">
        <v>0</v>
      </c>
      <c r="D241" s="16"/>
      <c r="E241" s="16"/>
    </row>
    <row r="242" spans="1:5">
      <c r="A242" s="16" t="s">
        <v>408</v>
      </c>
      <c r="B242" s="42" t="s">
        <v>299</v>
      </c>
      <c r="C242" s="43">
        <v>0</v>
      </c>
      <c r="D242" s="16"/>
      <c r="E242" s="16"/>
    </row>
    <row r="243" spans="1:5">
      <c r="A243" s="16" t="s">
        <v>409</v>
      </c>
      <c r="B243" s="42" t="s">
        <v>299</v>
      </c>
      <c r="C243" s="43">
        <v>0</v>
      </c>
      <c r="D243" s="16"/>
      <c r="E243" s="16"/>
    </row>
    <row r="244" spans="1:5">
      <c r="A244" s="16" t="s">
        <v>410</v>
      </c>
      <c r="B244" s="42" t="s">
        <v>299</v>
      </c>
      <c r="C244" s="43">
        <v>3662301</v>
      </c>
      <c r="D244" s="16"/>
      <c r="E244" s="16"/>
    </row>
    <row r="245" spans="1:5">
      <c r="A245" s="16" t="s">
        <v>411</v>
      </c>
      <c r="B245" s="16"/>
      <c r="C245" s="23"/>
      <c r="D245" s="28">
        <v>10192139</v>
      </c>
      <c r="E245" s="16"/>
    </row>
    <row r="246" spans="1:5">
      <c r="A246" s="41" t="s">
        <v>412</v>
      </c>
      <c r="B246" s="41"/>
      <c r="C246" s="41"/>
      <c r="D246" s="41"/>
      <c r="E246" s="41"/>
    </row>
    <row r="247" spans="1:5">
      <c r="A247" s="22" t="s">
        <v>413</v>
      </c>
      <c r="B247" s="42" t="s">
        <v>299</v>
      </c>
      <c r="C247" s="43">
        <v>0</v>
      </c>
      <c r="D247" s="16"/>
      <c r="E247" s="16"/>
    </row>
    <row r="248" spans="1:5">
      <c r="A248" s="22"/>
      <c r="B248" s="42"/>
      <c r="C248" s="23"/>
      <c r="D248" s="16"/>
      <c r="E248" s="16"/>
    </row>
    <row r="249" spans="1:5">
      <c r="A249" s="22" t="s">
        <v>414</v>
      </c>
      <c r="B249" s="42" t="s">
        <v>299</v>
      </c>
      <c r="C249" s="43">
        <v>128443</v>
      </c>
      <c r="D249" s="16"/>
      <c r="E249" s="16"/>
    </row>
    <row r="250" spans="1:5">
      <c r="A250" s="22" t="s">
        <v>415</v>
      </c>
      <c r="B250" s="42" t="s">
        <v>299</v>
      </c>
      <c r="C250" s="43">
        <v>0</v>
      </c>
      <c r="D250" s="16"/>
      <c r="E250" s="16"/>
    </row>
    <row r="251" spans="1:5">
      <c r="A251" s="16"/>
      <c r="B251" s="16"/>
      <c r="C251" s="23"/>
      <c r="D251" s="16"/>
      <c r="E251" s="16"/>
    </row>
    <row r="252" spans="1:5">
      <c r="A252" s="22" t="s">
        <v>416</v>
      </c>
      <c r="B252" s="16"/>
      <c r="C252" s="23"/>
      <c r="D252" s="28">
        <v>128443</v>
      </c>
      <c r="E252" s="16"/>
    </row>
    <row r="253" spans="1:5">
      <c r="A253" s="41" t="s">
        <v>417</v>
      </c>
      <c r="B253" s="41"/>
      <c r="C253" s="41"/>
      <c r="D253" s="41"/>
      <c r="E253" s="41"/>
    </row>
    <row r="254" spans="1:5">
      <c r="A254" s="16" t="s">
        <v>418</v>
      </c>
      <c r="B254" s="42" t="s">
        <v>299</v>
      </c>
      <c r="C254" s="43">
        <v>0</v>
      </c>
      <c r="D254" s="16"/>
      <c r="E254" s="16"/>
    </row>
    <row r="255" spans="1:5">
      <c r="A255" s="16" t="s">
        <v>417</v>
      </c>
      <c r="B255" s="42" t="s">
        <v>299</v>
      </c>
      <c r="C255" s="43">
        <v>0</v>
      </c>
      <c r="D255" s="16"/>
      <c r="E255" s="16"/>
    </row>
    <row r="256" spans="1:5">
      <c r="A256" s="16" t="s">
        <v>419</v>
      </c>
      <c r="B256" s="16"/>
      <c r="C256" s="23"/>
      <c r="D256" s="28">
        <v>0</v>
      </c>
      <c r="E256" s="16"/>
    </row>
    <row r="257" spans="1:5">
      <c r="A257" s="16"/>
      <c r="B257" s="16"/>
      <c r="C257" s="23"/>
      <c r="D257" s="16"/>
      <c r="E257" s="16"/>
    </row>
    <row r="258" spans="1:5">
      <c r="A258" s="16" t="s">
        <v>420</v>
      </c>
      <c r="B258" s="16"/>
      <c r="C258" s="23"/>
      <c r="D258" s="28">
        <v>10910384</v>
      </c>
      <c r="E258" s="16"/>
    </row>
    <row r="259" spans="1:5">
      <c r="A259" s="16"/>
      <c r="B259" s="16"/>
      <c r="C259" s="23"/>
      <c r="D259" s="16"/>
      <c r="E259" s="16"/>
    </row>
    <row r="260" spans="1:5">
      <c r="A260" s="16"/>
      <c r="B260" s="16"/>
      <c r="C260" s="23"/>
      <c r="D260" s="16"/>
      <c r="E260" s="16"/>
    </row>
    <row r="261" spans="1:5">
      <c r="A261" s="16"/>
      <c r="B261" s="16"/>
      <c r="C261" s="23"/>
      <c r="D261" s="16"/>
      <c r="E261" s="16"/>
    </row>
    <row r="262" spans="1:5">
      <c r="A262" s="16"/>
      <c r="B262" s="16"/>
      <c r="C262" s="23"/>
      <c r="D262" s="16"/>
      <c r="E262" s="16"/>
    </row>
    <row r="263" spans="1:5">
      <c r="A263" s="16"/>
      <c r="B263" s="16"/>
      <c r="C263" s="23"/>
      <c r="D263" s="16"/>
      <c r="E263" s="16"/>
    </row>
    <row r="264" spans="1:5">
      <c r="A264" s="34" t="s">
        <v>421</v>
      </c>
      <c r="B264" s="34"/>
      <c r="C264" s="34"/>
      <c r="D264" s="34"/>
      <c r="E264" s="34"/>
    </row>
    <row r="265" spans="1:5">
      <c r="A265" s="41" t="s">
        <v>422</v>
      </c>
      <c r="B265" s="41"/>
      <c r="C265" s="41"/>
      <c r="D265" s="41"/>
      <c r="E265" s="41"/>
    </row>
    <row r="266" spans="1:5">
      <c r="A266" s="16" t="s">
        <v>423</v>
      </c>
      <c r="B266" s="42" t="s">
        <v>299</v>
      </c>
      <c r="C266" s="43">
        <v>3141771</v>
      </c>
      <c r="D266" s="16"/>
      <c r="E266" s="16"/>
    </row>
    <row r="267" spans="1:5">
      <c r="A267" s="16" t="s">
        <v>424</v>
      </c>
      <c r="B267" s="42" t="s">
        <v>299</v>
      </c>
      <c r="C267" s="43">
        <v>0</v>
      </c>
      <c r="D267" s="16"/>
      <c r="E267" s="16"/>
    </row>
    <row r="268" spans="1:5">
      <c r="A268" s="16" t="s">
        <v>425</v>
      </c>
      <c r="B268" s="42" t="s">
        <v>299</v>
      </c>
      <c r="C268" s="43">
        <v>9188928</v>
      </c>
      <c r="D268" s="16"/>
      <c r="E268" s="16"/>
    </row>
    <row r="269" spans="1:5">
      <c r="A269" s="16" t="s">
        <v>426</v>
      </c>
      <c r="B269" s="42" t="s">
        <v>299</v>
      </c>
      <c r="C269" s="43">
        <v>3266933</v>
      </c>
      <c r="D269" s="16"/>
      <c r="E269" s="16"/>
    </row>
    <row r="270" spans="1:5">
      <c r="A270" s="16" t="s">
        <v>427</v>
      </c>
      <c r="B270" s="42" t="s">
        <v>299</v>
      </c>
      <c r="C270" s="43">
        <v>141390</v>
      </c>
      <c r="D270" s="16"/>
      <c r="E270" s="16"/>
    </row>
    <row r="271" spans="1:5">
      <c r="A271" s="16" t="s">
        <v>428</v>
      </c>
      <c r="B271" s="42" t="s">
        <v>299</v>
      </c>
      <c r="C271" s="43">
        <v>177294</v>
      </c>
      <c r="D271" s="16"/>
      <c r="E271" s="16"/>
    </row>
    <row r="272" spans="1:5">
      <c r="A272" s="16" t="s">
        <v>429</v>
      </c>
      <c r="B272" s="42" t="s">
        <v>299</v>
      </c>
      <c r="C272" s="43">
        <v>0</v>
      </c>
      <c r="D272" s="16"/>
      <c r="E272" s="16"/>
    </row>
    <row r="273" spans="1:5">
      <c r="A273" s="16" t="s">
        <v>430</v>
      </c>
      <c r="B273" s="42" t="s">
        <v>299</v>
      </c>
      <c r="C273" s="43">
        <v>345988</v>
      </c>
      <c r="D273" s="16"/>
      <c r="E273" s="16"/>
    </row>
    <row r="274" spans="1:5">
      <c r="A274" s="16" t="s">
        <v>431</v>
      </c>
      <c r="B274" s="42" t="s">
        <v>299</v>
      </c>
      <c r="C274" s="43">
        <v>441183</v>
      </c>
      <c r="D274" s="16"/>
      <c r="E274" s="16"/>
    </row>
    <row r="275" spans="1:5">
      <c r="A275" s="16" t="s">
        <v>432</v>
      </c>
      <c r="B275" s="42" t="s">
        <v>299</v>
      </c>
      <c r="C275" s="43">
        <v>0</v>
      </c>
      <c r="D275" s="16"/>
      <c r="E275" s="16"/>
    </row>
    <row r="276" spans="1:5">
      <c r="A276" s="16" t="s">
        <v>433</v>
      </c>
      <c r="B276" s="16"/>
      <c r="C276" s="23"/>
      <c r="D276" s="28">
        <v>10169621</v>
      </c>
      <c r="E276" s="16"/>
    </row>
    <row r="277" spans="1:5">
      <c r="A277" s="41" t="s">
        <v>434</v>
      </c>
      <c r="B277" s="41"/>
      <c r="C277" s="41"/>
      <c r="D277" s="41"/>
      <c r="E277" s="41"/>
    </row>
    <row r="278" spans="1:5">
      <c r="A278" s="16" t="s">
        <v>423</v>
      </c>
      <c r="B278" s="42" t="s">
        <v>299</v>
      </c>
      <c r="C278" s="43">
        <v>0</v>
      </c>
      <c r="D278" s="16"/>
      <c r="E278" s="16"/>
    </row>
    <row r="279" spans="1:5">
      <c r="A279" s="16" t="s">
        <v>424</v>
      </c>
      <c r="B279" s="42" t="s">
        <v>299</v>
      </c>
      <c r="C279" s="43">
        <v>0</v>
      </c>
      <c r="D279" s="16"/>
      <c r="E279" s="16"/>
    </row>
    <row r="280" spans="1:5">
      <c r="A280" s="16" t="s">
        <v>435</v>
      </c>
      <c r="B280" s="42" t="s">
        <v>299</v>
      </c>
      <c r="C280" s="43">
        <v>0</v>
      </c>
      <c r="D280" s="16"/>
      <c r="E280" s="16"/>
    </row>
    <row r="281" spans="1:5">
      <c r="A281" s="16" t="s">
        <v>436</v>
      </c>
      <c r="B281" s="16"/>
      <c r="C281" s="23"/>
      <c r="D281" s="28">
        <v>0</v>
      </c>
      <c r="E281" s="16"/>
    </row>
    <row r="282" spans="1:5">
      <c r="A282" s="41" t="s">
        <v>437</v>
      </c>
      <c r="B282" s="41"/>
      <c r="C282" s="41"/>
      <c r="D282" s="41"/>
      <c r="E282" s="41"/>
    </row>
    <row r="283" spans="1:5">
      <c r="A283" s="16" t="s">
        <v>392</v>
      </c>
      <c r="B283" s="42" t="s">
        <v>299</v>
      </c>
      <c r="C283" s="43">
        <v>204226</v>
      </c>
      <c r="D283" s="16"/>
      <c r="E283" s="16"/>
    </row>
    <row r="284" spans="1:5">
      <c r="A284" s="16" t="s">
        <v>393</v>
      </c>
      <c r="B284" s="42" t="s">
        <v>299</v>
      </c>
      <c r="C284" s="43">
        <v>618680</v>
      </c>
      <c r="D284" s="16"/>
      <c r="E284" s="16"/>
    </row>
    <row r="285" spans="1:5">
      <c r="A285" s="16" t="s">
        <v>394</v>
      </c>
      <c r="B285" s="42" t="s">
        <v>299</v>
      </c>
      <c r="C285" s="43">
        <v>19482597</v>
      </c>
      <c r="D285" s="16"/>
      <c r="E285" s="16"/>
    </row>
    <row r="286" spans="1:5">
      <c r="A286" s="16" t="s">
        <v>438</v>
      </c>
      <c r="B286" s="42" t="s">
        <v>299</v>
      </c>
      <c r="C286" s="43">
        <v>0</v>
      </c>
      <c r="D286" s="16"/>
      <c r="E286" s="16"/>
    </row>
    <row r="287" spans="1:5">
      <c r="A287" s="16" t="s">
        <v>439</v>
      </c>
      <c r="B287" s="42" t="s">
        <v>299</v>
      </c>
      <c r="C287" s="43">
        <v>8245577</v>
      </c>
      <c r="D287" s="16"/>
      <c r="E287" s="16"/>
    </row>
    <row r="288" spans="1:5">
      <c r="A288" s="16" t="s">
        <v>440</v>
      </c>
      <c r="B288" s="42" t="s">
        <v>299</v>
      </c>
      <c r="C288" s="43">
        <v>5132456</v>
      </c>
      <c r="D288" s="16"/>
      <c r="E288" s="16"/>
    </row>
    <row r="289" spans="1:5">
      <c r="A289" s="16" t="s">
        <v>399</v>
      </c>
      <c r="B289" s="42" t="s">
        <v>299</v>
      </c>
      <c r="C289" s="43">
        <v>0</v>
      </c>
      <c r="D289" s="16"/>
      <c r="E289" s="16"/>
    </row>
    <row r="290" spans="1:5">
      <c r="A290" s="16" t="s">
        <v>400</v>
      </c>
      <c r="B290" s="42" t="s">
        <v>299</v>
      </c>
      <c r="C290" s="43">
        <v>745367</v>
      </c>
      <c r="D290" s="16"/>
      <c r="E290" s="16"/>
    </row>
    <row r="291" spans="1:5">
      <c r="A291" s="16" t="s">
        <v>441</v>
      </c>
      <c r="B291" s="16"/>
      <c r="C291" s="23"/>
      <c r="D291" s="28">
        <v>34428903</v>
      </c>
      <c r="E291" s="16"/>
    </row>
    <row r="292" spans="1:5">
      <c r="A292" s="16" t="s">
        <v>442</v>
      </c>
      <c r="B292" s="42" t="s">
        <v>299</v>
      </c>
      <c r="C292" s="43">
        <v>17740138</v>
      </c>
      <c r="D292" s="16"/>
      <c r="E292" s="16"/>
    </row>
    <row r="293" spans="1:5">
      <c r="A293" s="16" t="s">
        <v>443</v>
      </c>
      <c r="B293" s="16"/>
      <c r="C293" s="23"/>
      <c r="D293" s="28">
        <v>16688765</v>
      </c>
      <c r="E293" s="16"/>
    </row>
    <row r="294" spans="1:5">
      <c r="A294" s="41" t="s">
        <v>444</v>
      </c>
      <c r="B294" s="41"/>
      <c r="C294" s="41"/>
      <c r="D294" s="41"/>
      <c r="E294" s="41"/>
    </row>
    <row r="295" spans="1:5">
      <c r="A295" s="16" t="s">
        <v>445</v>
      </c>
      <c r="B295" s="42" t="s">
        <v>299</v>
      </c>
      <c r="C295" s="43">
        <v>0</v>
      </c>
      <c r="D295" s="16"/>
      <c r="E295" s="16"/>
    </row>
    <row r="296" spans="1:5">
      <c r="A296" s="16" t="s">
        <v>446</v>
      </c>
      <c r="B296" s="42" t="s">
        <v>299</v>
      </c>
      <c r="C296" s="43">
        <v>0</v>
      </c>
      <c r="D296" s="16"/>
      <c r="E296" s="16"/>
    </row>
    <row r="297" spans="1:5">
      <c r="A297" s="16" t="s">
        <v>447</v>
      </c>
      <c r="B297" s="42" t="s">
        <v>299</v>
      </c>
      <c r="C297" s="43">
        <v>0</v>
      </c>
      <c r="D297" s="16"/>
      <c r="E297" s="16"/>
    </row>
    <row r="298" spans="1:5">
      <c r="A298" s="16" t="s">
        <v>435</v>
      </c>
      <c r="B298" s="42" t="s">
        <v>299</v>
      </c>
      <c r="C298" s="43">
        <v>2454627</v>
      </c>
      <c r="D298" s="16"/>
      <c r="E298" s="16"/>
    </row>
    <row r="299" spans="1:5">
      <c r="A299" s="16" t="s">
        <v>448</v>
      </c>
      <c r="B299" s="16"/>
      <c r="C299" s="23"/>
      <c r="D299" s="28">
        <v>2454627</v>
      </c>
      <c r="E299" s="16"/>
    </row>
    <row r="300" spans="1:5">
      <c r="A300" s="16"/>
      <c r="B300" s="16"/>
      <c r="C300" s="23"/>
      <c r="D300" s="16"/>
      <c r="E300" s="16"/>
    </row>
    <row r="301" spans="1:5">
      <c r="A301" s="41" t="s">
        <v>449</v>
      </c>
      <c r="B301" s="41"/>
      <c r="C301" s="41"/>
      <c r="D301" s="41"/>
      <c r="E301" s="41"/>
    </row>
    <row r="302" spans="1:5">
      <c r="A302" s="16" t="s">
        <v>450</v>
      </c>
      <c r="B302" s="42" t="s">
        <v>299</v>
      </c>
      <c r="C302" s="43">
        <v>0</v>
      </c>
      <c r="D302" s="16"/>
      <c r="E302" s="16"/>
    </row>
    <row r="303" spans="1:5">
      <c r="A303" s="16" t="s">
        <v>451</v>
      </c>
      <c r="B303" s="42" t="s">
        <v>299</v>
      </c>
      <c r="C303" s="43">
        <v>0</v>
      </c>
      <c r="D303" s="16"/>
      <c r="E303" s="16"/>
    </row>
    <row r="304" spans="1:5">
      <c r="A304" s="16" t="s">
        <v>452</v>
      </c>
      <c r="B304" s="42" t="s">
        <v>299</v>
      </c>
      <c r="C304" s="43">
        <v>0</v>
      </c>
      <c r="D304" s="16"/>
      <c r="E304" s="16"/>
    </row>
    <row r="305" spans="1:6">
      <c r="A305" s="16" t="s">
        <v>453</v>
      </c>
      <c r="B305" s="42" t="s">
        <v>299</v>
      </c>
      <c r="C305" s="43">
        <v>0</v>
      </c>
      <c r="D305" s="16"/>
      <c r="E305" s="16"/>
    </row>
    <row r="306" spans="1:6">
      <c r="A306" s="16" t="s">
        <v>454</v>
      </c>
      <c r="B306" s="16"/>
      <c r="C306" s="23"/>
      <c r="D306" s="28">
        <v>0</v>
      </c>
      <c r="E306" s="16"/>
    </row>
    <row r="307" spans="1:6">
      <c r="A307" s="16"/>
      <c r="B307" s="16"/>
      <c r="C307" s="23"/>
      <c r="D307" s="16"/>
      <c r="E307" s="16"/>
    </row>
    <row r="308" spans="1:6">
      <c r="A308" s="16" t="s">
        <v>455</v>
      </c>
      <c r="B308" s="16"/>
      <c r="C308" s="23"/>
      <c r="D308" s="28">
        <v>29313013</v>
      </c>
      <c r="E308" s="16"/>
    </row>
    <row r="309" spans="1:6">
      <c r="A309" s="16"/>
      <c r="B309" s="16"/>
      <c r="C309" s="23"/>
      <c r="D309" s="16"/>
      <c r="E309" s="16"/>
      <c r="F309" s="11">
        <v>29313013</v>
      </c>
    </row>
    <row r="310" spans="1:6">
      <c r="A310" s="16"/>
      <c r="B310" s="16"/>
      <c r="C310" s="23"/>
      <c r="D310" s="16"/>
      <c r="E310" s="16"/>
    </row>
    <row r="311" spans="1:6">
      <c r="A311" s="16"/>
      <c r="B311" s="16"/>
      <c r="C311" s="23"/>
      <c r="D311" s="16"/>
      <c r="E311" s="16"/>
    </row>
    <row r="312" spans="1:6">
      <c r="A312" s="34" t="s">
        <v>456</v>
      </c>
      <c r="B312" s="34"/>
      <c r="C312" s="34"/>
      <c r="D312" s="34"/>
      <c r="E312" s="34"/>
    </row>
    <row r="313" spans="1:6">
      <c r="A313" s="41" t="s">
        <v>457</v>
      </c>
      <c r="B313" s="41"/>
      <c r="C313" s="41"/>
      <c r="D313" s="41"/>
      <c r="E313" s="41"/>
    </row>
    <row r="314" spans="1:6">
      <c r="A314" s="16" t="s">
        <v>458</v>
      </c>
      <c r="B314" s="42" t="s">
        <v>299</v>
      </c>
      <c r="C314" s="43">
        <v>0</v>
      </c>
      <c r="D314" s="16"/>
      <c r="E314" s="16"/>
    </row>
    <row r="315" spans="1:6">
      <c r="A315" s="16" t="s">
        <v>459</v>
      </c>
      <c r="B315" s="42" t="s">
        <v>299</v>
      </c>
      <c r="C315" s="43">
        <v>1847153</v>
      </c>
      <c r="D315" s="16"/>
      <c r="E315" s="16"/>
    </row>
    <row r="316" spans="1:6">
      <c r="A316" s="16" t="s">
        <v>460</v>
      </c>
      <c r="B316" s="42" t="s">
        <v>299</v>
      </c>
      <c r="C316" s="43">
        <v>1407984</v>
      </c>
      <c r="D316" s="16"/>
      <c r="E316" s="16"/>
    </row>
    <row r="317" spans="1:6">
      <c r="A317" s="16" t="s">
        <v>461</v>
      </c>
      <c r="B317" s="42" t="s">
        <v>299</v>
      </c>
      <c r="C317" s="43">
        <v>3597034</v>
      </c>
      <c r="D317" s="16"/>
      <c r="E317" s="16"/>
    </row>
    <row r="318" spans="1:6">
      <c r="A318" s="16" t="s">
        <v>462</v>
      </c>
      <c r="B318" s="42" t="s">
        <v>299</v>
      </c>
      <c r="C318" s="43">
        <v>0</v>
      </c>
      <c r="D318" s="16"/>
      <c r="E318" s="16"/>
    </row>
    <row r="319" spans="1:6">
      <c r="A319" s="16" t="s">
        <v>463</v>
      </c>
      <c r="B319" s="42" t="s">
        <v>299</v>
      </c>
      <c r="C319" s="43">
        <v>344669</v>
      </c>
      <c r="D319" s="16"/>
      <c r="E319" s="16"/>
    </row>
    <row r="320" spans="1:6">
      <c r="A320" s="16" t="s">
        <v>464</v>
      </c>
      <c r="B320" s="42" t="s">
        <v>299</v>
      </c>
      <c r="C320" s="43">
        <v>0</v>
      </c>
      <c r="D320" s="16"/>
      <c r="E320" s="16"/>
    </row>
    <row r="321" spans="1:5">
      <c r="A321" s="16" t="s">
        <v>465</v>
      </c>
      <c r="B321" s="42" t="s">
        <v>299</v>
      </c>
      <c r="C321" s="43">
        <v>0</v>
      </c>
      <c r="D321" s="16"/>
      <c r="E321" s="16"/>
    </row>
    <row r="322" spans="1:5">
      <c r="A322" s="16" t="s">
        <v>466</v>
      </c>
      <c r="B322" s="42" t="s">
        <v>299</v>
      </c>
      <c r="C322" s="43">
        <v>1597</v>
      </c>
      <c r="D322" s="16"/>
      <c r="E322" s="16"/>
    </row>
    <row r="323" spans="1:5">
      <c r="A323" s="16" t="s">
        <v>467</v>
      </c>
      <c r="B323" s="42" t="s">
        <v>299</v>
      </c>
      <c r="C323" s="43">
        <v>741669</v>
      </c>
      <c r="D323" s="16"/>
      <c r="E323" s="16"/>
    </row>
    <row r="324" spans="1:5">
      <c r="A324" s="16" t="s">
        <v>468</v>
      </c>
      <c r="B324" s="16"/>
      <c r="C324" s="23"/>
      <c r="D324" s="28">
        <v>7940106</v>
      </c>
      <c r="E324" s="16"/>
    </row>
    <row r="325" spans="1:5">
      <c r="A325" s="41" t="s">
        <v>469</v>
      </c>
      <c r="B325" s="41"/>
      <c r="C325" s="41"/>
      <c r="D325" s="41"/>
      <c r="E325" s="41"/>
    </row>
    <row r="326" spans="1:5">
      <c r="A326" s="16" t="s">
        <v>470</v>
      </c>
      <c r="B326" s="42" t="s">
        <v>299</v>
      </c>
      <c r="C326" s="43">
        <v>0</v>
      </c>
      <c r="D326" s="16"/>
      <c r="E326" s="16"/>
    </row>
    <row r="327" spans="1:5">
      <c r="A327" s="16" t="s">
        <v>471</v>
      </c>
      <c r="B327" s="42" t="s">
        <v>299</v>
      </c>
      <c r="C327" s="43">
        <v>0</v>
      </c>
      <c r="D327" s="16"/>
      <c r="E327" s="16"/>
    </row>
    <row r="328" spans="1:5">
      <c r="A328" s="16" t="s">
        <v>472</v>
      </c>
      <c r="B328" s="42" t="s">
        <v>299</v>
      </c>
      <c r="C328" s="43">
        <v>2454627</v>
      </c>
      <c r="D328" s="16"/>
      <c r="E328" s="16"/>
    </row>
    <row r="329" spans="1:5">
      <c r="A329" s="16" t="s">
        <v>473</v>
      </c>
      <c r="B329" s="16"/>
      <c r="C329" s="23"/>
      <c r="D329" s="28">
        <v>2454627</v>
      </c>
      <c r="E329" s="16"/>
    </row>
    <row r="330" spans="1:5">
      <c r="A330" s="41" t="s">
        <v>474</v>
      </c>
      <c r="B330" s="41"/>
      <c r="C330" s="41"/>
      <c r="D330" s="41"/>
      <c r="E330" s="41"/>
    </row>
    <row r="331" spans="1:5">
      <c r="A331" s="16" t="s">
        <v>475</v>
      </c>
      <c r="B331" s="42" t="s">
        <v>299</v>
      </c>
      <c r="C331" s="43">
        <v>0</v>
      </c>
      <c r="D331" s="16"/>
      <c r="E331" s="16"/>
    </row>
    <row r="332" spans="1:5">
      <c r="A332" s="16" t="s">
        <v>476</v>
      </c>
      <c r="B332" s="42" t="s">
        <v>299</v>
      </c>
      <c r="C332" s="43">
        <v>0</v>
      </c>
      <c r="D332" s="16"/>
      <c r="E332" s="16"/>
    </row>
    <row r="333" spans="1:5">
      <c r="A333" s="16" t="s">
        <v>477</v>
      </c>
      <c r="B333" s="42" t="s">
        <v>299</v>
      </c>
      <c r="C333" s="43">
        <v>0</v>
      </c>
      <c r="D333" s="16"/>
      <c r="E333" s="16"/>
    </row>
    <row r="334" spans="1:5">
      <c r="A334" s="22" t="s">
        <v>478</v>
      </c>
      <c r="B334" s="42" t="s">
        <v>299</v>
      </c>
      <c r="C334" s="43">
        <v>4739090</v>
      </c>
      <c r="D334" s="16"/>
      <c r="E334" s="16"/>
    </row>
    <row r="335" spans="1:5">
      <c r="A335" s="16" t="s">
        <v>479</v>
      </c>
      <c r="B335" s="42" t="s">
        <v>299</v>
      </c>
      <c r="C335" s="43">
        <v>1244279</v>
      </c>
      <c r="D335" s="16"/>
      <c r="E335" s="16"/>
    </row>
    <row r="336" spans="1:5">
      <c r="A336" s="22" t="s">
        <v>480</v>
      </c>
      <c r="B336" s="42" t="s">
        <v>299</v>
      </c>
      <c r="C336" s="43">
        <v>0</v>
      </c>
      <c r="D336" s="16"/>
      <c r="E336" s="16"/>
    </row>
    <row r="337" spans="1:5">
      <c r="A337" s="22" t="s">
        <v>481</v>
      </c>
      <c r="B337" s="42" t="s">
        <v>299</v>
      </c>
      <c r="C337" s="284">
        <v>0</v>
      </c>
      <c r="D337" s="16"/>
      <c r="E337" s="16"/>
    </row>
    <row r="338" spans="1:5">
      <c r="A338" s="16" t="s">
        <v>482</v>
      </c>
      <c r="B338" s="42" t="s">
        <v>299</v>
      </c>
      <c r="C338" s="43">
        <v>1809689</v>
      </c>
      <c r="D338" s="16"/>
      <c r="E338" s="16"/>
    </row>
    <row r="339" spans="1:5">
      <c r="A339" s="16" t="s">
        <v>230</v>
      </c>
      <c r="B339" s="16"/>
      <c r="C339" s="23"/>
      <c r="D339" s="28">
        <v>7793058</v>
      </c>
      <c r="E339" s="16"/>
    </row>
    <row r="340" spans="1:5">
      <c r="A340" s="16" t="s">
        <v>483</v>
      </c>
      <c r="B340" s="16"/>
      <c r="C340" s="23"/>
      <c r="D340" s="28">
        <v>741669</v>
      </c>
      <c r="E340" s="16"/>
    </row>
    <row r="341" spans="1:5">
      <c r="A341" s="16" t="s">
        <v>484</v>
      </c>
      <c r="B341" s="16"/>
      <c r="C341" s="23"/>
      <c r="D341" s="28">
        <v>7051389</v>
      </c>
      <c r="E341" s="16"/>
    </row>
    <row r="342" spans="1:5">
      <c r="A342" s="16"/>
      <c r="B342" s="16"/>
      <c r="C342" s="23"/>
      <c r="D342" s="16"/>
      <c r="E342" s="16"/>
    </row>
    <row r="343" spans="1:5">
      <c r="A343" s="16" t="s">
        <v>485</v>
      </c>
      <c r="B343" s="42" t="s">
        <v>299</v>
      </c>
      <c r="C343" s="257">
        <v>8781025</v>
      </c>
      <c r="D343" s="16"/>
      <c r="E343" s="16"/>
    </row>
    <row r="344" spans="1:5">
      <c r="A344" s="16"/>
      <c r="B344" s="42"/>
      <c r="C344" s="53"/>
      <c r="D344" s="16"/>
      <c r="E344" s="16"/>
    </row>
    <row r="345" spans="1:5">
      <c r="A345" s="16" t="s">
        <v>486</v>
      </c>
      <c r="B345" s="42" t="s">
        <v>299</v>
      </c>
      <c r="C345" s="213">
        <v>0</v>
      </c>
      <c r="D345" s="16"/>
      <c r="E345" s="16"/>
    </row>
    <row r="346" spans="1:5">
      <c r="A346" s="16" t="s">
        <v>487</v>
      </c>
      <c r="B346" s="42" t="s">
        <v>299</v>
      </c>
      <c r="C346" s="213">
        <v>0</v>
      </c>
      <c r="D346" s="16"/>
      <c r="E346" s="16"/>
    </row>
    <row r="347" spans="1:5">
      <c r="A347" s="16" t="s">
        <v>488</v>
      </c>
      <c r="B347" s="42" t="s">
        <v>299</v>
      </c>
      <c r="C347" s="213">
        <v>0</v>
      </c>
      <c r="D347" s="16"/>
      <c r="E347" s="16"/>
    </row>
    <row r="348" spans="1:5">
      <c r="A348" s="16" t="s">
        <v>489</v>
      </c>
      <c r="B348" s="42" t="s">
        <v>299</v>
      </c>
      <c r="C348" s="213">
        <v>0</v>
      </c>
      <c r="D348" s="16"/>
      <c r="E348" s="16"/>
    </row>
    <row r="349" spans="1:5">
      <c r="A349" s="16" t="s">
        <v>490</v>
      </c>
      <c r="B349" s="42" t="s">
        <v>299</v>
      </c>
      <c r="C349" s="213">
        <v>0</v>
      </c>
      <c r="D349" s="16"/>
      <c r="E349" s="16"/>
    </row>
    <row r="350" spans="1:5">
      <c r="A350" s="16" t="s">
        <v>491</v>
      </c>
      <c r="B350" s="16"/>
      <c r="C350" s="23"/>
      <c r="D350" s="28">
        <v>26227147</v>
      </c>
      <c r="E350" s="16"/>
    </row>
    <row r="351" spans="1:5">
      <c r="A351" s="16"/>
      <c r="B351" s="16"/>
      <c r="C351" s="23"/>
      <c r="D351" s="16"/>
      <c r="E351" s="16"/>
    </row>
    <row r="352" spans="1:5">
      <c r="A352" s="16" t="s">
        <v>492</v>
      </c>
      <c r="B352" s="16"/>
      <c r="C352" s="23"/>
      <c r="D352" s="28">
        <v>29313013</v>
      </c>
      <c r="E352" s="16"/>
    </row>
    <row r="353" spans="1:5">
      <c r="A353" s="16"/>
      <c r="B353" s="16"/>
      <c r="C353" s="23"/>
      <c r="D353" s="16"/>
      <c r="E353" s="16"/>
    </row>
    <row r="354" spans="1:5">
      <c r="A354" s="16"/>
      <c r="B354" s="16"/>
      <c r="C354" s="23"/>
      <c r="D354" s="16"/>
      <c r="E354" s="16"/>
    </row>
    <row r="355" spans="1:5">
      <c r="A355" s="16"/>
      <c r="B355" s="16"/>
      <c r="C355" s="23"/>
      <c r="D355" s="16"/>
      <c r="E355" s="16"/>
    </row>
    <row r="356" spans="1:5">
      <c r="A356" s="34" t="s">
        <v>493</v>
      </c>
      <c r="B356" s="34"/>
      <c r="C356" s="34"/>
      <c r="D356" s="34"/>
      <c r="E356" s="34"/>
    </row>
    <row r="357" spans="1:5">
      <c r="A357" s="41" t="s">
        <v>494</v>
      </c>
      <c r="B357" s="41"/>
      <c r="C357" s="41"/>
      <c r="D357" s="41"/>
      <c r="E357" s="41"/>
    </row>
    <row r="358" spans="1:5">
      <c r="A358" s="16" t="s">
        <v>495</v>
      </c>
      <c r="B358" s="42" t="s">
        <v>299</v>
      </c>
      <c r="C358" s="213">
        <v>9423985</v>
      </c>
      <c r="D358" s="16"/>
      <c r="E358" s="16"/>
    </row>
    <row r="359" spans="1:5">
      <c r="A359" s="16" t="s">
        <v>496</v>
      </c>
      <c r="B359" s="42" t="s">
        <v>299</v>
      </c>
      <c r="C359" s="213">
        <v>29866654</v>
      </c>
      <c r="D359" s="16"/>
      <c r="E359" s="16"/>
    </row>
    <row r="360" spans="1:5">
      <c r="A360" s="16" t="s">
        <v>497</v>
      </c>
      <c r="B360" s="16"/>
      <c r="C360" s="23"/>
      <c r="D360" s="28">
        <v>39290639</v>
      </c>
      <c r="E360" s="16"/>
    </row>
    <row r="361" spans="1:5">
      <c r="A361" s="41" t="s">
        <v>498</v>
      </c>
      <c r="B361" s="41"/>
      <c r="C361" s="41"/>
      <c r="D361" s="41"/>
      <c r="E361" s="41"/>
    </row>
    <row r="362" spans="1:5">
      <c r="A362" s="16" t="s">
        <v>403</v>
      </c>
      <c r="B362" s="41"/>
      <c r="C362" s="43">
        <v>589802</v>
      </c>
      <c r="D362" s="16"/>
      <c r="E362" s="41"/>
    </row>
    <row r="363" spans="1:5">
      <c r="A363" s="16" t="s">
        <v>499</v>
      </c>
      <c r="B363" s="42" t="s">
        <v>299</v>
      </c>
      <c r="C363" s="43">
        <v>10192139</v>
      </c>
      <c r="D363" s="16"/>
      <c r="E363" s="16"/>
    </row>
    <row r="364" spans="1:5">
      <c r="A364" s="16" t="s">
        <v>500</v>
      </c>
      <c r="B364" s="42" t="s">
        <v>299</v>
      </c>
      <c r="C364" s="43">
        <v>128443</v>
      </c>
      <c r="D364" s="16"/>
      <c r="E364" s="16"/>
    </row>
    <row r="365" spans="1:5">
      <c r="A365" s="16" t="s">
        <v>501</v>
      </c>
      <c r="B365" s="42" t="s">
        <v>299</v>
      </c>
      <c r="C365" s="43">
        <v>0</v>
      </c>
      <c r="D365" s="16"/>
      <c r="E365" s="16"/>
    </row>
    <row r="366" spans="1:5">
      <c r="A366" s="16" t="s">
        <v>420</v>
      </c>
      <c r="B366" s="16"/>
      <c r="C366" s="23"/>
      <c r="D366" s="28">
        <v>10910384</v>
      </c>
      <c r="E366" s="16"/>
    </row>
    <row r="367" spans="1:5">
      <c r="A367" s="16" t="s">
        <v>502</v>
      </c>
      <c r="B367" s="16"/>
      <c r="C367" s="23"/>
      <c r="D367" s="28">
        <v>28380255</v>
      </c>
      <c r="E367" s="16"/>
    </row>
    <row r="368" spans="1:5">
      <c r="A368" s="54" t="s">
        <v>503</v>
      </c>
      <c r="B368" s="41"/>
      <c r="C368" s="41"/>
      <c r="D368" s="41"/>
      <c r="E368" s="41"/>
    </row>
    <row r="369" spans="1:6">
      <c r="A369" s="28" t="s">
        <v>504</v>
      </c>
      <c r="B369" s="16"/>
      <c r="C369" s="16"/>
      <c r="D369" s="16"/>
      <c r="E369" s="16"/>
    </row>
    <row r="370" spans="1:6">
      <c r="A370" s="55" t="s">
        <v>505</v>
      </c>
      <c r="B370" s="36" t="s">
        <v>299</v>
      </c>
      <c r="C370" s="238">
        <v>0</v>
      </c>
      <c r="D370" s="28">
        <v>0</v>
      </c>
      <c r="E370" s="28"/>
    </row>
    <row r="371" spans="1:6">
      <c r="A371" s="55" t="s">
        <v>506</v>
      </c>
      <c r="B371" s="36" t="s">
        <v>299</v>
      </c>
      <c r="C371" s="238">
        <v>1088120</v>
      </c>
      <c r="D371" s="28">
        <v>0</v>
      </c>
      <c r="E371" s="28"/>
    </row>
    <row r="372" spans="1:6">
      <c r="A372" s="55" t="s">
        <v>507</v>
      </c>
      <c r="B372" s="36" t="s">
        <v>299</v>
      </c>
      <c r="C372" s="238">
        <v>0</v>
      </c>
      <c r="D372" s="28">
        <v>0</v>
      </c>
      <c r="E372" s="28"/>
    </row>
    <row r="373" spans="1:6">
      <c r="A373" s="55" t="s">
        <v>508</v>
      </c>
      <c r="B373" s="36" t="s">
        <v>299</v>
      </c>
      <c r="C373" s="238">
        <v>0</v>
      </c>
      <c r="D373" s="28">
        <v>0</v>
      </c>
      <c r="E373" s="28"/>
    </row>
    <row r="374" spans="1:6">
      <c r="A374" s="55" t="s">
        <v>509</v>
      </c>
      <c r="B374" s="36" t="s">
        <v>299</v>
      </c>
      <c r="C374" s="238">
        <v>0</v>
      </c>
      <c r="D374" s="28">
        <v>0</v>
      </c>
      <c r="E374" s="28"/>
    </row>
    <row r="375" spans="1:6">
      <c r="A375" s="55" t="s">
        <v>510</v>
      </c>
      <c r="B375" s="36" t="s">
        <v>299</v>
      </c>
      <c r="C375" s="238">
        <v>0</v>
      </c>
      <c r="D375" s="28">
        <v>0</v>
      </c>
      <c r="E375" s="28"/>
    </row>
    <row r="376" spans="1:6">
      <c r="A376" s="55" t="s">
        <v>511</v>
      </c>
      <c r="B376" s="36" t="s">
        <v>299</v>
      </c>
      <c r="C376" s="238">
        <v>0</v>
      </c>
      <c r="D376" s="28">
        <v>0</v>
      </c>
      <c r="E376" s="28"/>
    </row>
    <row r="377" spans="1:6">
      <c r="A377" s="55" t="s">
        <v>512</v>
      </c>
      <c r="B377" s="36" t="s">
        <v>299</v>
      </c>
      <c r="C377" s="238">
        <v>0</v>
      </c>
      <c r="D377" s="28">
        <v>0</v>
      </c>
      <c r="E377" s="28"/>
    </row>
    <row r="378" spans="1:6">
      <c r="A378" s="55" t="s">
        <v>513</v>
      </c>
      <c r="B378" s="36" t="s">
        <v>299</v>
      </c>
      <c r="C378" s="238">
        <v>0</v>
      </c>
      <c r="D378" s="28">
        <v>0</v>
      </c>
      <c r="E378" s="28"/>
    </row>
    <row r="379" spans="1:6">
      <c r="A379" s="55" t="s">
        <v>514</v>
      </c>
      <c r="B379" s="36" t="s">
        <v>299</v>
      </c>
      <c r="C379" s="238">
        <v>0</v>
      </c>
      <c r="D379" s="28">
        <v>0</v>
      </c>
      <c r="E379" s="28"/>
    </row>
    <row r="380" spans="1:6">
      <c r="A380" s="55" t="s">
        <v>515</v>
      </c>
      <c r="B380" s="36" t="s">
        <v>299</v>
      </c>
      <c r="C380" s="214">
        <v>352450</v>
      </c>
      <c r="D380" s="28">
        <v>0</v>
      </c>
      <c r="E380" s="215"/>
      <c r="F380" s="56"/>
    </row>
    <row r="381" spans="1:6">
      <c r="A381" s="57" t="s">
        <v>516</v>
      </c>
      <c r="B381" s="42"/>
      <c r="C381" s="42"/>
      <c r="D381" s="28">
        <v>1440570</v>
      </c>
      <c r="E381" s="28"/>
      <c r="F381" s="56"/>
    </row>
    <row r="382" spans="1:6">
      <c r="A382" s="52" t="s">
        <v>517</v>
      </c>
      <c r="B382" s="42" t="s">
        <v>299</v>
      </c>
      <c r="C382" s="43">
        <v>1393781</v>
      </c>
      <c r="D382" s="28">
        <v>0</v>
      </c>
      <c r="E382" s="16"/>
    </row>
    <row r="383" spans="1:6">
      <c r="A383" s="16" t="s">
        <v>518</v>
      </c>
      <c r="B383" s="16"/>
      <c r="C383" s="23"/>
      <c r="D383" s="28">
        <v>2834351</v>
      </c>
      <c r="E383" s="16"/>
    </row>
    <row r="384" spans="1:6">
      <c r="A384" s="16" t="s">
        <v>519</v>
      </c>
      <c r="B384" s="16"/>
      <c r="C384" s="23"/>
      <c r="D384" s="28">
        <v>31214606</v>
      </c>
      <c r="E384" s="16"/>
    </row>
    <row r="385" spans="1:5">
      <c r="A385" s="16"/>
      <c r="B385" s="16"/>
      <c r="C385" s="23"/>
      <c r="D385" s="16"/>
      <c r="E385" s="16"/>
    </row>
    <row r="386" spans="1:5">
      <c r="A386" s="16"/>
      <c r="B386" s="16"/>
      <c r="C386" s="23"/>
      <c r="D386" s="16"/>
      <c r="E386" s="16"/>
    </row>
    <row r="387" spans="1:5">
      <c r="A387" s="16"/>
      <c r="B387" s="16"/>
      <c r="C387" s="23"/>
      <c r="D387" s="16"/>
      <c r="E387" s="16"/>
    </row>
    <row r="388" spans="1:5">
      <c r="A388" s="41" t="s">
        <v>520</v>
      </c>
      <c r="B388" s="41"/>
      <c r="C388" s="41"/>
      <c r="D388" s="41"/>
      <c r="E388" s="41"/>
    </row>
    <row r="389" spans="1:5">
      <c r="A389" s="16" t="s">
        <v>521</v>
      </c>
      <c r="B389" s="42" t="s">
        <v>299</v>
      </c>
      <c r="C389" s="43">
        <v>14455574</v>
      </c>
      <c r="D389" s="16"/>
      <c r="E389" s="16"/>
    </row>
    <row r="390" spans="1:5">
      <c r="A390" s="16" t="s">
        <v>11</v>
      </c>
      <c r="B390" s="42" t="s">
        <v>299</v>
      </c>
      <c r="C390" s="43">
        <v>3240433</v>
      </c>
      <c r="D390" s="16"/>
      <c r="E390" s="16"/>
    </row>
    <row r="391" spans="1:5">
      <c r="A391" s="16" t="s">
        <v>264</v>
      </c>
      <c r="B391" s="42" t="s">
        <v>299</v>
      </c>
      <c r="C391" s="43">
        <v>2499333</v>
      </c>
      <c r="D391" s="16"/>
      <c r="E391" s="16"/>
    </row>
    <row r="392" spans="1:5">
      <c r="A392" s="16" t="s">
        <v>522</v>
      </c>
      <c r="B392" s="42" t="s">
        <v>299</v>
      </c>
      <c r="C392" s="43">
        <v>2622819</v>
      </c>
      <c r="D392" s="16"/>
      <c r="E392" s="16"/>
    </row>
    <row r="393" spans="1:5">
      <c r="A393" s="16" t="s">
        <v>523</v>
      </c>
      <c r="B393" s="42" t="s">
        <v>299</v>
      </c>
      <c r="C393" s="43">
        <v>595082</v>
      </c>
      <c r="D393" s="16"/>
      <c r="E393" s="16"/>
    </row>
    <row r="394" spans="1:5">
      <c r="A394" s="16" t="s">
        <v>524</v>
      </c>
      <c r="B394" s="42" t="s">
        <v>299</v>
      </c>
      <c r="C394" s="43">
        <v>5752037</v>
      </c>
      <c r="D394" s="16"/>
      <c r="E394" s="16"/>
    </row>
    <row r="395" spans="1:5">
      <c r="A395" s="16" t="s">
        <v>16</v>
      </c>
      <c r="B395" s="42" t="s">
        <v>299</v>
      </c>
      <c r="C395" s="43">
        <v>1071356</v>
      </c>
      <c r="D395" s="16"/>
      <c r="E395" s="16"/>
    </row>
    <row r="396" spans="1:5">
      <c r="A396" s="16" t="s">
        <v>525</v>
      </c>
      <c r="B396" s="42" t="s">
        <v>299</v>
      </c>
      <c r="C396" s="43">
        <v>485328</v>
      </c>
      <c r="D396" s="16"/>
      <c r="E396" s="16"/>
    </row>
    <row r="397" spans="1:5">
      <c r="A397" s="16" t="s">
        <v>526</v>
      </c>
      <c r="B397" s="42" t="s">
        <v>299</v>
      </c>
      <c r="C397" s="43">
        <v>178266</v>
      </c>
      <c r="D397" s="16"/>
      <c r="E397" s="16"/>
    </row>
    <row r="398" spans="1:5">
      <c r="A398" s="16" t="s">
        <v>527</v>
      </c>
      <c r="B398" s="42" t="s">
        <v>299</v>
      </c>
      <c r="C398" s="43">
        <v>186252</v>
      </c>
      <c r="D398" s="16"/>
      <c r="E398" s="16"/>
    </row>
    <row r="399" spans="1:5">
      <c r="A399" s="16" t="s">
        <v>528</v>
      </c>
      <c r="B399" s="42" t="s">
        <v>299</v>
      </c>
      <c r="C399" s="43">
        <v>407716</v>
      </c>
      <c r="D399" s="16"/>
      <c r="E399" s="16"/>
    </row>
    <row r="400" spans="1:5">
      <c r="A400" s="28" t="s">
        <v>529</v>
      </c>
      <c r="B400" s="16"/>
      <c r="C400" s="16"/>
      <c r="D400" s="16"/>
      <c r="E400" s="16"/>
    </row>
    <row r="401" spans="1:9">
      <c r="A401" s="29" t="s">
        <v>270</v>
      </c>
      <c r="B401" s="36" t="s">
        <v>299</v>
      </c>
      <c r="C401" s="238">
        <v>0</v>
      </c>
      <c r="D401" s="28">
        <v>0</v>
      </c>
      <c r="E401" s="28"/>
    </row>
    <row r="402" spans="1:9">
      <c r="A402" s="29" t="s">
        <v>271</v>
      </c>
      <c r="B402" s="36" t="s">
        <v>299</v>
      </c>
      <c r="C402" s="238">
        <v>0</v>
      </c>
      <c r="D402" s="28">
        <v>0</v>
      </c>
      <c r="E402" s="28"/>
    </row>
    <row r="403" spans="1:9">
      <c r="A403" s="29" t="s">
        <v>530</v>
      </c>
      <c r="B403" s="36" t="s">
        <v>299</v>
      </c>
      <c r="C403" s="238">
        <v>12864</v>
      </c>
      <c r="D403" s="28">
        <v>0</v>
      </c>
      <c r="E403" s="28"/>
    </row>
    <row r="404" spans="1:9">
      <c r="A404" s="29" t="s">
        <v>273</v>
      </c>
      <c r="B404" s="36" t="s">
        <v>299</v>
      </c>
      <c r="C404" s="238">
        <v>0</v>
      </c>
      <c r="D404" s="28">
        <v>0</v>
      </c>
      <c r="E404" s="28"/>
    </row>
    <row r="405" spans="1:9">
      <c r="A405" s="29" t="s">
        <v>274</v>
      </c>
      <c r="B405" s="36" t="s">
        <v>299</v>
      </c>
      <c r="C405" s="238">
        <v>2866</v>
      </c>
      <c r="D405" s="28">
        <v>0</v>
      </c>
      <c r="E405" s="28"/>
    </row>
    <row r="406" spans="1:9">
      <c r="A406" s="29" t="s">
        <v>275</v>
      </c>
      <c r="B406" s="36" t="s">
        <v>299</v>
      </c>
      <c r="C406" s="238">
        <v>0</v>
      </c>
      <c r="D406" s="28">
        <v>0</v>
      </c>
      <c r="E406" s="28"/>
    </row>
    <row r="407" spans="1:9">
      <c r="A407" s="29" t="s">
        <v>276</v>
      </c>
      <c r="B407" s="36" t="s">
        <v>299</v>
      </c>
      <c r="C407" s="238">
        <v>0</v>
      </c>
      <c r="D407" s="28">
        <v>0</v>
      </c>
      <c r="E407" s="28"/>
    </row>
    <row r="408" spans="1:9">
      <c r="A408" s="29" t="s">
        <v>277</v>
      </c>
      <c r="B408" s="36" t="s">
        <v>299</v>
      </c>
      <c r="C408" s="238">
        <v>0</v>
      </c>
      <c r="D408" s="28">
        <v>0</v>
      </c>
      <c r="E408" s="28"/>
    </row>
    <row r="409" spans="1:9">
      <c r="A409" s="29" t="s">
        <v>278</v>
      </c>
      <c r="B409" s="36" t="s">
        <v>299</v>
      </c>
      <c r="C409" s="238">
        <v>0</v>
      </c>
      <c r="D409" s="28">
        <v>0</v>
      </c>
      <c r="E409" s="28"/>
    </row>
    <row r="410" spans="1:9">
      <c r="A410" s="29" t="s">
        <v>279</v>
      </c>
      <c r="B410" s="36" t="s">
        <v>299</v>
      </c>
      <c r="C410" s="238">
        <v>76214</v>
      </c>
      <c r="D410" s="28">
        <v>0</v>
      </c>
      <c r="E410" s="28"/>
    </row>
    <row r="411" spans="1:9">
      <c r="A411" s="29" t="s">
        <v>280</v>
      </c>
      <c r="B411" s="36" t="s">
        <v>299</v>
      </c>
      <c r="C411" s="238">
        <v>243467</v>
      </c>
      <c r="D411" s="28">
        <v>0</v>
      </c>
      <c r="E411" s="28"/>
    </row>
    <row r="412" spans="1:9">
      <c r="A412" s="29" t="s">
        <v>281</v>
      </c>
      <c r="B412" s="36" t="s">
        <v>299</v>
      </c>
      <c r="C412" s="238">
        <v>0</v>
      </c>
      <c r="D412" s="28">
        <v>0</v>
      </c>
      <c r="E412" s="28"/>
    </row>
    <row r="413" spans="1:9">
      <c r="A413" s="29" t="s">
        <v>282</v>
      </c>
      <c r="B413" s="36" t="s">
        <v>299</v>
      </c>
      <c r="C413" s="238">
        <v>0</v>
      </c>
      <c r="D413" s="28">
        <v>0</v>
      </c>
      <c r="E413" s="28"/>
    </row>
    <row r="414" spans="1:9">
      <c r="A414" s="29" t="s">
        <v>283</v>
      </c>
      <c r="B414" s="36" t="s">
        <v>299</v>
      </c>
      <c r="C414" s="214">
        <v>353862</v>
      </c>
      <c r="D414" s="28">
        <v>0</v>
      </c>
      <c r="E414" s="215" t="s">
        <v>1043</v>
      </c>
      <c r="F414" s="56"/>
      <c r="G414" s="56"/>
      <c r="H414" s="56"/>
      <c r="I414" s="56"/>
    </row>
    <row r="415" spans="1:9">
      <c r="A415" s="58" t="s">
        <v>531</v>
      </c>
      <c r="B415" s="42"/>
      <c r="C415" s="42"/>
      <c r="D415" s="28">
        <v>689273</v>
      </c>
      <c r="E415" s="28"/>
      <c r="F415" s="56"/>
      <c r="G415" s="56"/>
      <c r="H415" s="56"/>
      <c r="I415" s="56"/>
    </row>
    <row r="416" spans="1:9">
      <c r="A416" s="28" t="s">
        <v>532</v>
      </c>
      <c r="B416" s="16"/>
      <c r="C416" s="23"/>
      <c r="D416" s="28">
        <v>32183469</v>
      </c>
      <c r="E416" s="28"/>
    </row>
    <row r="417" spans="1:13">
      <c r="A417" s="28" t="s">
        <v>533</v>
      </c>
      <c r="B417" s="16"/>
      <c r="C417" s="23"/>
      <c r="D417" s="28">
        <v>-968863</v>
      </c>
      <c r="E417" s="28"/>
    </row>
    <row r="418" spans="1:13">
      <c r="A418" s="28" t="s">
        <v>534</v>
      </c>
      <c r="B418" s="16"/>
      <c r="C418" s="214">
        <v>639867</v>
      </c>
      <c r="D418" s="28">
        <v>0</v>
      </c>
      <c r="E418" s="28"/>
    </row>
    <row r="419" spans="1:13">
      <c r="A419" s="55" t="s">
        <v>535</v>
      </c>
      <c r="B419" s="42" t="s">
        <v>299</v>
      </c>
      <c r="C419" s="238">
        <v>0</v>
      </c>
      <c r="D419" s="28">
        <v>0</v>
      </c>
      <c r="E419" s="28"/>
    </row>
    <row r="420" spans="1:13">
      <c r="A420" s="57" t="s">
        <v>536</v>
      </c>
      <c r="B420" s="16"/>
      <c r="C420" s="16"/>
      <c r="D420" s="28">
        <v>639867</v>
      </c>
      <c r="E420" s="28"/>
      <c r="F420" s="11">
        <v>232151</v>
      </c>
    </row>
    <row r="421" spans="1:13">
      <c r="A421" s="28" t="s">
        <v>537</v>
      </c>
      <c r="B421" s="16"/>
      <c r="C421" s="23"/>
      <c r="D421" s="28">
        <v>-328996</v>
      </c>
      <c r="E421" s="28"/>
      <c r="F421" s="59"/>
    </row>
    <row r="422" spans="1:13">
      <c r="A422" s="28" t="s">
        <v>538</v>
      </c>
      <c r="B422" s="42" t="s">
        <v>299</v>
      </c>
      <c r="C422" s="43">
        <v>0</v>
      </c>
      <c r="D422" s="28">
        <v>0</v>
      </c>
      <c r="E422" s="16"/>
    </row>
    <row r="423" spans="1:13">
      <c r="A423" s="16" t="s">
        <v>539</v>
      </c>
      <c r="B423" s="42" t="s">
        <v>299</v>
      </c>
      <c r="C423" s="43">
        <v>0</v>
      </c>
      <c r="D423" s="28">
        <v>0</v>
      </c>
      <c r="E423" s="16"/>
    </row>
    <row r="424" spans="1:13">
      <c r="A424" s="16" t="s">
        <v>540</v>
      </c>
      <c r="B424" s="16"/>
      <c r="C424" s="23"/>
      <c r="D424" s="28">
        <v>-328996</v>
      </c>
      <c r="E424" s="16"/>
    </row>
    <row r="425" spans="1:13">
      <c r="A425" s="16" t="s">
        <v>540</v>
      </c>
      <c r="B425" s="16"/>
      <c r="C425" s="23"/>
      <c r="D425" s="28">
        <f>D422+C423-C424</f>
        <v>0</v>
      </c>
      <c r="E425" s="16"/>
    </row>
    <row r="428" spans="1:13">
      <c r="M428" s="60"/>
    </row>
    <row r="429" spans="1:13">
      <c r="M429" s="60"/>
    </row>
    <row r="430" spans="1:13">
      <c r="M430" s="60"/>
    </row>
    <row r="434" spans="2:7">
      <c r="B434" s="61"/>
      <c r="C434" s="61"/>
      <c r="D434" s="61"/>
      <c r="E434" s="61"/>
      <c r="F434" s="61"/>
      <c r="G434" s="61"/>
    </row>
    <row r="575" spans="2:83"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</row>
    <row r="579" spans="2:83"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</row>
    <row r="583" spans="2:83"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</row>
    <row r="613" spans="1:14" s="211" customFormat="1" ht="12.65" customHeight="1">
      <c r="A613" s="222"/>
      <c r="C613" s="220" t="s">
        <v>541</v>
      </c>
      <c r="D613" s="227">
        <f>CE91-(BE91+CD91)</f>
        <v>30410</v>
      </c>
      <c r="E613" s="229">
        <f>SUM(C625:D648)+SUM(C669:D714)</f>
        <v>1273225</v>
      </c>
      <c r="F613" s="229">
        <f>CE65-(AX65+BD65+BE65+BG65+BJ65+BN65+BP65+BQ65+CB65+CC65+CD65)</f>
        <v>193018</v>
      </c>
      <c r="G613" s="227">
        <f>CE92-(AX92+AY92+BD92+BE92+BG92+BJ92+BN92+BP92+BQ92+CB92+CC92+CD92)</f>
        <v>11920</v>
      </c>
      <c r="H613" s="232">
        <f>CE61-(AX61+AY61+AZ61+BD61+BE61+BG61+BJ61+BN61+BO61+BP61+BQ61+BR61+CB61+CC61+CD61)</f>
        <v>11674335</v>
      </c>
      <c r="I613" s="227">
        <f>CE93-(AX93+AY93+AZ93+BD93+BE93+BF93+BG93+BJ93+BN93+BO93+BP93+BQ93+BR93+CB93+CC93+CD93)</f>
        <v>127333</v>
      </c>
      <c r="J613" s="227">
        <f>CE94-(AX94+AY94+AZ94+BA94+BD94+BE94+BF94+BG94+BJ94+BN94+BO94+BP94+BQ94+BR94+CB94+CC94+CD94)</f>
        <v>66.710000000000008</v>
      </c>
      <c r="K613" s="227">
        <f>CE90-(AW90+AX90+AY90+AZ90+BA90+BB90+BC90+BD90+BE90+BF90+BG90+BH90+BI90+BJ90+BK90+BL90+BM90+BN90+BO90+BP90+BQ90+BR90+BS90+BT90+BU90+BV90+BW90+BX90+CB90+CC90+CD90)</f>
        <v>28692</v>
      </c>
      <c r="L613" s="233">
        <f>CE95-(AW95+AX95+AY95+AZ95+BA95+BB95+BC95+BD95+BE95+BF95+BG95+BH95+BI95+BJ95+BK95+BL95+BM95+BN95+BO95+BP95+BQ95+BR95+BS95+BT95+BU95+BV95+BW95+BX95+BY95+BZ95+CA95+CB95+CC95+CD95)</f>
        <v>0</v>
      </c>
    </row>
    <row r="614" spans="1:14" s="211" customFormat="1" ht="12.65" customHeight="1">
      <c r="A614" s="222"/>
      <c r="C614" s="220" t="s">
        <v>542</v>
      </c>
      <c r="D614" s="228" t="s">
        <v>543</v>
      </c>
      <c r="E614" s="230" t="s">
        <v>544</v>
      </c>
      <c r="F614" s="231" t="s">
        <v>545</v>
      </c>
      <c r="G614" s="228" t="s">
        <v>546</v>
      </c>
      <c r="H614" s="231" t="s">
        <v>547</v>
      </c>
      <c r="I614" s="228" t="s">
        <v>548</v>
      </c>
      <c r="J614" s="228" t="s">
        <v>549</v>
      </c>
      <c r="K614" s="220" t="s">
        <v>550</v>
      </c>
      <c r="L614" s="221" t="s">
        <v>551</v>
      </c>
    </row>
    <row r="615" spans="1:14" s="211" customFormat="1" ht="12.65" customHeight="1">
      <c r="A615" s="222">
        <v>8430</v>
      </c>
      <c r="B615" s="221" t="s">
        <v>167</v>
      </c>
      <c r="C615" s="227" t="str">
        <f>BE86</f>
        <v>x</v>
      </c>
      <c r="D615" s="227"/>
      <c r="E615" s="229"/>
      <c r="F615" s="229"/>
      <c r="G615" s="227"/>
      <c r="H615" s="229"/>
      <c r="I615" s="227"/>
      <c r="J615" s="227"/>
      <c r="N615" s="223" t="s">
        <v>552</v>
      </c>
    </row>
    <row r="616" spans="1:14" s="211" customFormat="1" ht="12.65" customHeight="1">
      <c r="A616" s="222"/>
      <c r="B616" s="221" t="s">
        <v>553</v>
      </c>
      <c r="C616" s="227">
        <f>CD70-CD85</f>
        <v>1273225</v>
      </c>
      <c r="D616" s="227">
        <f>SUM(C615:C616)</f>
        <v>1273225</v>
      </c>
      <c r="E616" s="229"/>
      <c r="F616" s="229"/>
      <c r="G616" s="227"/>
      <c r="H616" s="229"/>
      <c r="I616" s="227"/>
      <c r="J616" s="227"/>
      <c r="N616" s="223" t="s">
        <v>554</v>
      </c>
    </row>
    <row r="617" spans="1:14" s="211" customFormat="1" ht="12.65" customHeight="1">
      <c r="A617" s="222">
        <v>8310</v>
      </c>
      <c r="B617" s="226" t="s">
        <v>555</v>
      </c>
      <c r="C617" s="227" t="str">
        <f>AX86</f>
        <v>x</v>
      </c>
      <c r="D617" s="227">
        <f>(D616/D613)*AX91</f>
        <v>0</v>
      </c>
      <c r="E617" s="229"/>
      <c r="F617" s="229"/>
      <c r="G617" s="227"/>
      <c r="H617" s="229"/>
      <c r="I617" s="227"/>
      <c r="J617" s="227"/>
      <c r="N617" s="223" t="s">
        <v>556</v>
      </c>
    </row>
    <row r="618" spans="1:14" s="211" customFormat="1" ht="12.65" customHeight="1">
      <c r="A618" s="222">
        <v>8510</v>
      </c>
      <c r="B618" s="226" t="s">
        <v>172</v>
      </c>
      <c r="C618" s="227" t="str">
        <f>BJ86</f>
        <v>x</v>
      </c>
      <c r="D618" s="227">
        <f>(D616/D613)*BJ91</f>
        <v>0</v>
      </c>
      <c r="E618" s="229"/>
      <c r="F618" s="229"/>
      <c r="G618" s="227"/>
      <c r="H618" s="229"/>
      <c r="I618" s="227"/>
      <c r="J618" s="227"/>
      <c r="N618" s="223" t="s">
        <v>557</v>
      </c>
    </row>
    <row r="619" spans="1:14" s="211" customFormat="1" ht="12.65" customHeight="1">
      <c r="A619" s="222">
        <v>8470</v>
      </c>
      <c r="B619" s="226" t="s">
        <v>558</v>
      </c>
      <c r="C619" s="227" t="str">
        <f>BG86</f>
        <v>x</v>
      </c>
      <c r="D619" s="227">
        <f>(D616/D613)*BG91</f>
        <v>0</v>
      </c>
      <c r="E619" s="229"/>
      <c r="F619" s="229"/>
      <c r="G619" s="227"/>
      <c r="H619" s="229"/>
      <c r="I619" s="227"/>
      <c r="J619" s="227"/>
      <c r="N619" s="223" t="s">
        <v>559</v>
      </c>
    </row>
    <row r="620" spans="1:14" s="211" customFormat="1" ht="12.65" customHeight="1">
      <c r="A620" s="222">
        <v>8610</v>
      </c>
      <c r="B620" s="226" t="s">
        <v>560</v>
      </c>
      <c r="C620" s="227" t="str">
        <f>BN86</f>
        <v>x</v>
      </c>
      <c r="D620" s="227">
        <f>(D616/D613)*BN91</f>
        <v>0</v>
      </c>
      <c r="E620" s="229"/>
      <c r="F620" s="229"/>
      <c r="G620" s="227"/>
      <c r="H620" s="229"/>
      <c r="I620" s="227"/>
      <c r="J620" s="227"/>
      <c r="N620" s="223" t="s">
        <v>561</v>
      </c>
    </row>
    <row r="621" spans="1:14" s="211" customFormat="1" ht="12.65" customHeight="1">
      <c r="A621" s="222">
        <v>8790</v>
      </c>
      <c r="B621" s="226" t="s">
        <v>562</v>
      </c>
      <c r="C621" s="227" t="str">
        <f>CC86</f>
        <v>x</v>
      </c>
      <c r="D621" s="227">
        <f>(D616/D613)*CC91</f>
        <v>0</v>
      </c>
      <c r="E621" s="229"/>
      <c r="F621" s="229"/>
      <c r="G621" s="227"/>
      <c r="H621" s="229"/>
      <c r="I621" s="227"/>
      <c r="J621" s="227"/>
      <c r="N621" s="223" t="s">
        <v>563</v>
      </c>
    </row>
    <row r="622" spans="1:14" s="211" customFormat="1" ht="12.65" customHeight="1">
      <c r="A622" s="222">
        <v>8630</v>
      </c>
      <c r="B622" s="226" t="s">
        <v>564</v>
      </c>
      <c r="C622" s="227" t="str">
        <f>BP86</f>
        <v>x</v>
      </c>
      <c r="D622" s="227">
        <f>(D616/D613)*BP91</f>
        <v>0</v>
      </c>
      <c r="E622" s="229"/>
      <c r="F622" s="229"/>
      <c r="G622" s="227"/>
      <c r="H622" s="229"/>
      <c r="I622" s="227"/>
      <c r="J622" s="227"/>
      <c r="N622" s="223" t="s">
        <v>565</v>
      </c>
    </row>
    <row r="623" spans="1:14" s="211" customFormat="1" ht="12.65" customHeight="1">
      <c r="A623" s="222">
        <v>8770</v>
      </c>
      <c r="B623" s="221" t="s">
        <v>566</v>
      </c>
      <c r="C623" s="227" t="str">
        <f>CB86</f>
        <v>x</v>
      </c>
      <c r="D623" s="227">
        <f>(D616/D613)*CB91</f>
        <v>0</v>
      </c>
      <c r="E623" s="229"/>
      <c r="F623" s="229"/>
      <c r="G623" s="227"/>
      <c r="H623" s="229"/>
      <c r="I623" s="227"/>
      <c r="J623" s="227"/>
      <c r="N623" s="223" t="s">
        <v>567</v>
      </c>
    </row>
    <row r="624" spans="1:14" s="211" customFormat="1" ht="12.65" customHeight="1">
      <c r="A624" s="222">
        <v>8640</v>
      </c>
      <c r="B624" s="226" t="s">
        <v>568</v>
      </c>
      <c r="C624" s="227" t="str">
        <f>BQ86</f>
        <v>x</v>
      </c>
      <c r="D624" s="227">
        <f>(D616/D613)*BQ91</f>
        <v>0</v>
      </c>
      <c r="E624" s="229">
        <f>SUM(C617:D624)</f>
        <v>0</v>
      </c>
      <c r="F624" s="229"/>
      <c r="G624" s="227"/>
      <c r="H624" s="229"/>
      <c r="I624" s="227"/>
      <c r="J624" s="227"/>
      <c r="N624" s="223" t="s">
        <v>569</v>
      </c>
    </row>
    <row r="625" spans="1:14" s="211" customFormat="1" ht="12.65" customHeight="1">
      <c r="A625" s="222">
        <v>8420</v>
      </c>
      <c r="B625" s="226" t="s">
        <v>166</v>
      </c>
      <c r="C625" s="227" t="str">
        <f>BD86</f>
        <v>x</v>
      </c>
      <c r="D625" s="227">
        <f>(D616/D613)*BD91</f>
        <v>0</v>
      </c>
      <c r="E625" s="229">
        <f>(E624/E613)*SUM(C625:D625)</f>
        <v>0</v>
      </c>
      <c r="F625" s="229">
        <f>SUM(C625:E625)</f>
        <v>0</v>
      </c>
      <c r="G625" s="227"/>
      <c r="H625" s="229"/>
      <c r="I625" s="227"/>
      <c r="J625" s="227"/>
      <c r="N625" s="223" t="s">
        <v>570</v>
      </c>
    </row>
    <row r="626" spans="1:14" s="211" customFormat="1" ht="12.65" customHeight="1">
      <c r="A626" s="222">
        <v>8320</v>
      </c>
      <c r="B626" s="226" t="s">
        <v>162</v>
      </c>
      <c r="C626" s="227" t="str">
        <f>AY86</f>
        <v>x</v>
      </c>
      <c r="D626" s="227">
        <f>(D616/D613)*AY91</f>
        <v>0</v>
      </c>
      <c r="E626" s="229">
        <f>(E624/E613)*SUM(C626:D626)</f>
        <v>0</v>
      </c>
      <c r="F626" s="229">
        <f>(F625/F613)*AY65</f>
        <v>0</v>
      </c>
      <c r="G626" s="227">
        <f>SUM(C626:F626)</f>
        <v>0</v>
      </c>
      <c r="H626" s="229"/>
      <c r="I626" s="227"/>
      <c r="J626" s="227"/>
      <c r="N626" s="223" t="s">
        <v>571</v>
      </c>
    </row>
    <row r="627" spans="1:14" s="211" customFormat="1" ht="12.65" customHeight="1">
      <c r="A627" s="222">
        <v>8650</v>
      </c>
      <c r="B627" s="226" t="s">
        <v>179</v>
      </c>
      <c r="C627" s="227" t="str">
        <f>BR86</f>
        <v>x</v>
      </c>
      <c r="D627" s="227">
        <f>(D616/D613)*BR91</f>
        <v>0</v>
      </c>
      <c r="E627" s="229">
        <f>(E624/E613)*SUM(C627:D627)</f>
        <v>0</v>
      </c>
      <c r="F627" s="229">
        <f>(F625/F613)*BR65</f>
        <v>0</v>
      </c>
      <c r="G627" s="227">
        <f>(G626/G613)*BR92</f>
        <v>0</v>
      </c>
      <c r="H627" s="229"/>
      <c r="I627" s="227"/>
      <c r="J627" s="227"/>
      <c r="N627" s="223" t="s">
        <v>572</v>
      </c>
    </row>
    <row r="628" spans="1:14" s="211" customFormat="1" ht="12.65" customHeight="1">
      <c r="A628" s="222">
        <v>8620</v>
      </c>
      <c r="B628" s="221" t="s">
        <v>573</v>
      </c>
      <c r="C628" s="227" t="str">
        <f>BO86</f>
        <v>x</v>
      </c>
      <c r="D628" s="227">
        <f>(D616/D613)*BO91</f>
        <v>0</v>
      </c>
      <c r="E628" s="229">
        <f>(E624/E613)*SUM(C628:D628)</f>
        <v>0</v>
      </c>
      <c r="F628" s="229">
        <f>(F625/F613)*BO65</f>
        <v>0</v>
      </c>
      <c r="G628" s="227">
        <f>(G626/G613)*BO92</f>
        <v>0</v>
      </c>
      <c r="H628" s="229"/>
      <c r="I628" s="227"/>
      <c r="J628" s="227"/>
      <c r="N628" s="223" t="s">
        <v>574</v>
      </c>
    </row>
    <row r="629" spans="1:14" s="211" customFormat="1" ht="12.65" customHeight="1">
      <c r="A629" s="222">
        <v>8330</v>
      </c>
      <c r="B629" s="226" t="s">
        <v>163</v>
      </c>
      <c r="C629" s="227" t="str">
        <f>AZ86</f>
        <v>x</v>
      </c>
      <c r="D629" s="227">
        <f>(D616/D613)*AZ91</f>
        <v>0</v>
      </c>
      <c r="E629" s="229">
        <f>(E624/E613)*SUM(C629:D629)</f>
        <v>0</v>
      </c>
      <c r="F629" s="229">
        <f>(F625/F613)*AZ65</f>
        <v>0</v>
      </c>
      <c r="G629" s="227">
        <f>(G626/G613)*AZ92</f>
        <v>0</v>
      </c>
      <c r="H629" s="229">
        <f>SUM(C627:G629)</f>
        <v>0</v>
      </c>
      <c r="I629" s="227"/>
      <c r="J629" s="227"/>
      <c r="N629" s="223" t="s">
        <v>575</v>
      </c>
    </row>
    <row r="630" spans="1:14" s="211" customFormat="1" ht="12.65" customHeight="1">
      <c r="A630" s="222">
        <v>8460</v>
      </c>
      <c r="B630" s="226" t="s">
        <v>168</v>
      </c>
      <c r="C630" s="227" t="str">
        <f>BF86</f>
        <v>x</v>
      </c>
      <c r="D630" s="227">
        <f>(D616/D613)*BF91</f>
        <v>0</v>
      </c>
      <c r="E630" s="229">
        <f>(E624/E613)*SUM(C630:D630)</f>
        <v>0</v>
      </c>
      <c r="F630" s="229">
        <f>(F625/F613)*BF65</f>
        <v>0</v>
      </c>
      <c r="G630" s="227">
        <f>(G626/G613)*BF92</f>
        <v>0</v>
      </c>
      <c r="H630" s="229">
        <f>(H629/H613)*BF61</f>
        <v>0</v>
      </c>
      <c r="I630" s="227">
        <f>SUM(C630:H630)</f>
        <v>0</v>
      </c>
      <c r="J630" s="227"/>
      <c r="N630" s="223" t="s">
        <v>576</v>
      </c>
    </row>
    <row r="631" spans="1:14" s="211" customFormat="1" ht="12.65" customHeight="1">
      <c r="A631" s="222">
        <v>8350</v>
      </c>
      <c r="B631" s="226" t="s">
        <v>577</v>
      </c>
      <c r="C631" s="227" t="str">
        <f>BA86</f>
        <v>x</v>
      </c>
      <c r="D631" s="227">
        <f>(D616/D613)*BA91</f>
        <v>0</v>
      </c>
      <c r="E631" s="229">
        <f>(E624/E613)*SUM(C631:D631)</f>
        <v>0</v>
      </c>
      <c r="F631" s="229">
        <f>(F625/F613)*BA65</f>
        <v>0</v>
      </c>
      <c r="G631" s="227">
        <f>(G626/G613)*BA92</f>
        <v>0</v>
      </c>
      <c r="H631" s="229">
        <f>(H629/H613)*BA61</f>
        <v>0</v>
      </c>
      <c r="I631" s="227">
        <f>(I630/I613)*BA93</f>
        <v>0</v>
      </c>
      <c r="J631" s="227">
        <f>SUM(C631:I631)</f>
        <v>0</v>
      </c>
      <c r="N631" s="223" t="s">
        <v>578</v>
      </c>
    </row>
    <row r="632" spans="1:14" s="211" customFormat="1" ht="12.65" customHeight="1">
      <c r="A632" s="222">
        <v>8200</v>
      </c>
      <c r="B632" s="226" t="s">
        <v>579</v>
      </c>
      <c r="C632" s="227" t="str">
        <f>AW86</f>
        <v>x</v>
      </c>
      <c r="D632" s="227">
        <f>(D616/D613)*AW91</f>
        <v>0</v>
      </c>
      <c r="E632" s="229">
        <f>(E624/E613)*SUM(C632:D632)</f>
        <v>0</v>
      </c>
      <c r="F632" s="229">
        <f>(F625/F613)*AW65</f>
        <v>0</v>
      </c>
      <c r="G632" s="227">
        <f>(G626/G613)*AW92</f>
        <v>0</v>
      </c>
      <c r="H632" s="229">
        <f>(H629/H613)*AW61</f>
        <v>0</v>
      </c>
      <c r="I632" s="227">
        <f>(I630/I613)*AW93</f>
        <v>0</v>
      </c>
      <c r="J632" s="227">
        <f>(J631/J613)*AW94</f>
        <v>0</v>
      </c>
      <c r="N632" s="223" t="s">
        <v>580</v>
      </c>
    </row>
    <row r="633" spans="1:14" s="211" customFormat="1" ht="12.65" customHeight="1">
      <c r="A633" s="222">
        <v>8360</v>
      </c>
      <c r="B633" s="226" t="s">
        <v>581</v>
      </c>
      <c r="C633" s="227" t="str">
        <f>BB86</f>
        <v>x</v>
      </c>
      <c r="D633" s="227">
        <f>(D616/D613)*BB91</f>
        <v>0</v>
      </c>
      <c r="E633" s="229">
        <f>(E624/E613)*SUM(C633:D633)</f>
        <v>0</v>
      </c>
      <c r="F633" s="229">
        <f>(F625/F613)*BB65</f>
        <v>0</v>
      </c>
      <c r="G633" s="227">
        <f>(G626/G613)*BB92</f>
        <v>0</v>
      </c>
      <c r="H633" s="229">
        <f>(H629/H613)*BB61</f>
        <v>0</v>
      </c>
      <c r="I633" s="227">
        <f>(I630/I613)*BB93</f>
        <v>0</v>
      </c>
      <c r="J633" s="227">
        <f>(J631/J613)*BB94</f>
        <v>0</v>
      </c>
      <c r="N633" s="223" t="s">
        <v>582</v>
      </c>
    </row>
    <row r="634" spans="1:14" s="211" customFormat="1" ht="12.65" customHeight="1">
      <c r="A634" s="222">
        <v>8370</v>
      </c>
      <c r="B634" s="226" t="s">
        <v>583</v>
      </c>
      <c r="C634" s="227" t="str">
        <f>BC86</f>
        <v>x</v>
      </c>
      <c r="D634" s="227">
        <f>(D616/D613)*BC91</f>
        <v>0</v>
      </c>
      <c r="E634" s="229">
        <f>(E624/E613)*SUM(C634:D634)</f>
        <v>0</v>
      </c>
      <c r="F634" s="229">
        <f>(F625/F613)*BC65</f>
        <v>0</v>
      </c>
      <c r="G634" s="227">
        <f>(G626/G613)*BC92</f>
        <v>0</v>
      </c>
      <c r="H634" s="229">
        <f>(H629/H613)*BC61</f>
        <v>0</v>
      </c>
      <c r="I634" s="227">
        <f>(I630/I613)*BC93</f>
        <v>0</v>
      </c>
      <c r="J634" s="227">
        <f>(J631/J613)*BC94</f>
        <v>0</v>
      </c>
      <c r="N634" s="223" t="s">
        <v>584</v>
      </c>
    </row>
    <row r="635" spans="1:14" s="211" customFormat="1" ht="12.65" customHeight="1">
      <c r="A635" s="222">
        <v>8490</v>
      </c>
      <c r="B635" s="226" t="s">
        <v>585</v>
      </c>
      <c r="C635" s="227" t="str">
        <f>BI86</f>
        <v>x</v>
      </c>
      <c r="D635" s="227">
        <f>(D616/D613)*BI91</f>
        <v>0</v>
      </c>
      <c r="E635" s="229">
        <f>(E624/E613)*SUM(C635:D635)</f>
        <v>0</v>
      </c>
      <c r="F635" s="229">
        <f>(F625/F613)*BI65</f>
        <v>0</v>
      </c>
      <c r="G635" s="227">
        <f>(G626/G613)*BI92</f>
        <v>0</v>
      </c>
      <c r="H635" s="229">
        <f>(H629/H613)*BI61</f>
        <v>0</v>
      </c>
      <c r="I635" s="227">
        <f>(I630/I613)*BI93</f>
        <v>0</v>
      </c>
      <c r="J635" s="227">
        <f>(J631/J613)*BI94</f>
        <v>0</v>
      </c>
      <c r="N635" s="223" t="s">
        <v>586</v>
      </c>
    </row>
    <row r="636" spans="1:14" s="211" customFormat="1" ht="12.65" customHeight="1">
      <c r="A636" s="222">
        <v>8530</v>
      </c>
      <c r="B636" s="226" t="s">
        <v>587</v>
      </c>
      <c r="C636" s="227" t="str">
        <f>BK86</f>
        <v>x</v>
      </c>
      <c r="D636" s="227">
        <f>(D616/D613)*BK91</f>
        <v>0</v>
      </c>
      <c r="E636" s="229">
        <f>(E624/E613)*SUM(C636:D636)</f>
        <v>0</v>
      </c>
      <c r="F636" s="229">
        <f>(F625/F613)*BK65</f>
        <v>0</v>
      </c>
      <c r="G636" s="227">
        <f>(G626/G613)*BK92</f>
        <v>0</v>
      </c>
      <c r="H636" s="229">
        <f>(H629/H613)*BK61</f>
        <v>0</v>
      </c>
      <c r="I636" s="227">
        <f>(I630/I613)*BK93</f>
        <v>0</v>
      </c>
      <c r="J636" s="227">
        <f>(J631/J613)*BK94</f>
        <v>0</v>
      </c>
      <c r="N636" s="223" t="s">
        <v>588</v>
      </c>
    </row>
    <row r="637" spans="1:14" s="211" customFormat="1" ht="12.65" customHeight="1">
      <c r="A637" s="222">
        <v>8480</v>
      </c>
      <c r="B637" s="226" t="s">
        <v>589</v>
      </c>
      <c r="C637" s="227" t="str">
        <f>BH86</f>
        <v>x</v>
      </c>
      <c r="D637" s="227">
        <f>(D616/D613)*BH91</f>
        <v>0</v>
      </c>
      <c r="E637" s="229">
        <f>(E624/E613)*SUM(C637:D637)</f>
        <v>0</v>
      </c>
      <c r="F637" s="229">
        <f>(F625/F613)*BH65</f>
        <v>0</v>
      </c>
      <c r="G637" s="227">
        <f>(G626/G613)*BH92</f>
        <v>0</v>
      </c>
      <c r="H637" s="229">
        <f>(H629/H613)*BH61</f>
        <v>0</v>
      </c>
      <c r="I637" s="227">
        <f>(I630/I613)*BH93</f>
        <v>0</v>
      </c>
      <c r="J637" s="227">
        <f>(J631/J613)*BH94</f>
        <v>0</v>
      </c>
      <c r="N637" s="223" t="s">
        <v>590</v>
      </c>
    </row>
    <row r="638" spans="1:14" s="211" customFormat="1" ht="12.65" customHeight="1">
      <c r="A638" s="222">
        <v>8560</v>
      </c>
      <c r="B638" s="226" t="s">
        <v>174</v>
      </c>
      <c r="C638" s="227" t="str">
        <f>BL86</f>
        <v>x</v>
      </c>
      <c r="D638" s="227">
        <f>(D616/D613)*BL91</f>
        <v>0</v>
      </c>
      <c r="E638" s="229">
        <f>(E624/E613)*SUM(C638:D638)</f>
        <v>0</v>
      </c>
      <c r="F638" s="229">
        <f>(F625/F613)*BL65</f>
        <v>0</v>
      </c>
      <c r="G638" s="227">
        <f>(G626/G613)*BL92</f>
        <v>0</v>
      </c>
      <c r="H638" s="229">
        <f>(H629/H613)*BL61</f>
        <v>0</v>
      </c>
      <c r="I638" s="227">
        <f>(I630/I613)*BL93</f>
        <v>0</v>
      </c>
      <c r="J638" s="227">
        <f>(J631/J613)*BL94</f>
        <v>0</v>
      </c>
      <c r="N638" s="223" t="s">
        <v>591</v>
      </c>
    </row>
    <row r="639" spans="1:14" s="211" customFormat="1" ht="12.65" customHeight="1">
      <c r="A639" s="222">
        <v>8590</v>
      </c>
      <c r="B639" s="226" t="s">
        <v>592</v>
      </c>
      <c r="C639" s="227" t="str">
        <f>BM86</f>
        <v>x</v>
      </c>
      <c r="D639" s="227">
        <f>(D616/D613)*BM91</f>
        <v>0</v>
      </c>
      <c r="E639" s="229">
        <f>(E624/E613)*SUM(C639:D639)</f>
        <v>0</v>
      </c>
      <c r="F639" s="229">
        <f>(F625/F613)*BM65</f>
        <v>0</v>
      </c>
      <c r="G639" s="227">
        <f>(G626/G613)*BM92</f>
        <v>0</v>
      </c>
      <c r="H639" s="229">
        <f>(H629/H613)*BM61</f>
        <v>0</v>
      </c>
      <c r="I639" s="227">
        <f>(I630/I613)*BM93</f>
        <v>0</v>
      </c>
      <c r="J639" s="227">
        <f>(J631/J613)*BM94</f>
        <v>0</v>
      </c>
      <c r="N639" s="223" t="s">
        <v>593</v>
      </c>
    </row>
    <row r="640" spans="1:14" s="211" customFormat="1" ht="12.65" customHeight="1">
      <c r="A640" s="222">
        <v>8660</v>
      </c>
      <c r="B640" s="226" t="s">
        <v>594</v>
      </c>
      <c r="C640" s="227" t="str">
        <f>BS86</f>
        <v>x</v>
      </c>
      <c r="D640" s="227">
        <f>(D616/D613)*BS91</f>
        <v>0</v>
      </c>
      <c r="E640" s="229">
        <f>(E624/E613)*SUM(C640:D640)</f>
        <v>0</v>
      </c>
      <c r="F640" s="229">
        <f>(F625/F613)*BS65</f>
        <v>0</v>
      </c>
      <c r="G640" s="227">
        <f>(G626/G613)*BS92</f>
        <v>0</v>
      </c>
      <c r="H640" s="229">
        <f>(H629/H613)*BS61</f>
        <v>0</v>
      </c>
      <c r="I640" s="227">
        <f>(I630/I613)*BS93</f>
        <v>0</v>
      </c>
      <c r="J640" s="227">
        <f>(J631/J613)*BS94</f>
        <v>0</v>
      </c>
      <c r="N640" s="223" t="s">
        <v>595</v>
      </c>
    </row>
    <row r="641" spans="1:14" s="211" customFormat="1" ht="12.65" customHeight="1">
      <c r="A641" s="222">
        <v>8670</v>
      </c>
      <c r="B641" s="226" t="s">
        <v>596</v>
      </c>
      <c r="C641" s="227" t="str">
        <f>BT86</f>
        <v>x</v>
      </c>
      <c r="D641" s="227">
        <f>(D616/D613)*BT91</f>
        <v>0</v>
      </c>
      <c r="E641" s="229">
        <f>(E624/E613)*SUM(C641:D641)</f>
        <v>0</v>
      </c>
      <c r="F641" s="229">
        <f>(F625/F613)*BT65</f>
        <v>0</v>
      </c>
      <c r="G641" s="227">
        <f>(G626/G613)*BT92</f>
        <v>0</v>
      </c>
      <c r="H641" s="229">
        <f>(H629/H613)*BT61</f>
        <v>0</v>
      </c>
      <c r="I641" s="227">
        <f>(I630/I613)*BT93</f>
        <v>0</v>
      </c>
      <c r="J641" s="227">
        <f>(J631/J613)*BT94</f>
        <v>0</v>
      </c>
      <c r="N641" s="223" t="s">
        <v>597</v>
      </c>
    </row>
    <row r="642" spans="1:14" s="211" customFormat="1" ht="12.65" customHeight="1">
      <c r="A642" s="222">
        <v>8680</v>
      </c>
      <c r="B642" s="226" t="s">
        <v>598</v>
      </c>
      <c r="C642" s="227" t="str">
        <f>BU86</f>
        <v>x</v>
      </c>
      <c r="D642" s="227">
        <f>(D616/D613)*BU91</f>
        <v>0</v>
      </c>
      <c r="E642" s="229">
        <f>(E624/E613)*SUM(C642:D642)</f>
        <v>0</v>
      </c>
      <c r="F642" s="229">
        <f>(F625/F613)*BU65</f>
        <v>0</v>
      </c>
      <c r="G642" s="227">
        <f>(G626/G613)*BU92</f>
        <v>0</v>
      </c>
      <c r="H642" s="229">
        <f>(H629/H613)*BU61</f>
        <v>0</v>
      </c>
      <c r="I642" s="227">
        <f>(I630/I613)*BU93</f>
        <v>0</v>
      </c>
      <c r="J642" s="227">
        <f>(J631/J613)*BU94</f>
        <v>0</v>
      </c>
      <c r="N642" s="223" t="s">
        <v>599</v>
      </c>
    </row>
    <row r="643" spans="1:14" s="211" customFormat="1" ht="12.65" customHeight="1">
      <c r="A643" s="222">
        <v>8690</v>
      </c>
      <c r="B643" s="226" t="s">
        <v>600</v>
      </c>
      <c r="C643" s="227" t="str">
        <f>BV86</f>
        <v>x</v>
      </c>
      <c r="D643" s="227">
        <f>(D616/D613)*BV91</f>
        <v>0</v>
      </c>
      <c r="E643" s="229">
        <f>(E624/E613)*SUM(C643:D643)</f>
        <v>0</v>
      </c>
      <c r="F643" s="229">
        <f>(F625/F613)*BV65</f>
        <v>0</v>
      </c>
      <c r="G643" s="227">
        <f>(G626/G613)*BV92</f>
        <v>0</v>
      </c>
      <c r="H643" s="229">
        <f>(H629/H613)*BV61</f>
        <v>0</v>
      </c>
      <c r="I643" s="227">
        <f>(I630/I613)*BV93</f>
        <v>0</v>
      </c>
      <c r="J643" s="227">
        <f>(J631/J613)*BV94</f>
        <v>0</v>
      </c>
      <c r="N643" s="223" t="s">
        <v>601</v>
      </c>
    </row>
    <row r="644" spans="1:14" s="211" customFormat="1" ht="12.65" customHeight="1">
      <c r="A644" s="222">
        <v>8700</v>
      </c>
      <c r="B644" s="226" t="s">
        <v>602</v>
      </c>
      <c r="C644" s="227" t="str">
        <f>BW86</f>
        <v>x</v>
      </c>
      <c r="D644" s="227">
        <f>(D616/D613)*BW91</f>
        <v>0</v>
      </c>
      <c r="E644" s="229">
        <f>(E624/E613)*SUM(C644:D644)</f>
        <v>0</v>
      </c>
      <c r="F644" s="229">
        <f>(F625/F613)*BW65</f>
        <v>0</v>
      </c>
      <c r="G644" s="227">
        <f>(G626/G613)*BW92</f>
        <v>0</v>
      </c>
      <c r="H644" s="229">
        <f>(H629/H613)*BW61</f>
        <v>0</v>
      </c>
      <c r="I644" s="227">
        <f>(I630/I613)*BW93</f>
        <v>0</v>
      </c>
      <c r="J644" s="227">
        <f>(J631/J613)*BW94</f>
        <v>0</v>
      </c>
      <c r="N644" s="223" t="s">
        <v>603</v>
      </c>
    </row>
    <row r="645" spans="1:14" s="211" customFormat="1" ht="12.65" customHeight="1">
      <c r="A645" s="222">
        <v>8710</v>
      </c>
      <c r="B645" s="226" t="s">
        <v>604</v>
      </c>
      <c r="C645" s="227" t="str">
        <f>BX86</f>
        <v>x</v>
      </c>
      <c r="D645" s="227">
        <f>(D616/D613)*BX91</f>
        <v>0</v>
      </c>
      <c r="E645" s="229">
        <f>(E624/E613)*SUM(C645:D645)</f>
        <v>0</v>
      </c>
      <c r="F645" s="229">
        <f>(F625/F613)*BX65</f>
        <v>0</v>
      </c>
      <c r="G645" s="227">
        <f>(G626/G613)*BX92</f>
        <v>0</v>
      </c>
      <c r="H645" s="229">
        <f>(H629/H613)*BX61</f>
        <v>0</v>
      </c>
      <c r="I645" s="227">
        <f>(I630/I613)*BX93</f>
        <v>0</v>
      </c>
      <c r="J645" s="227">
        <f>(J631/J613)*BX94</f>
        <v>0</v>
      </c>
      <c r="K645" s="229">
        <f>SUM(C632:J645)</f>
        <v>0</v>
      </c>
      <c r="L645" s="229"/>
      <c r="N645" s="223" t="s">
        <v>605</v>
      </c>
    </row>
    <row r="646" spans="1:14" s="211" customFormat="1" ht="12.65" customHeight="1">
      <c r="A646" s="222">
        <v>8720</v>
      </c>
      <c r="B646" s="226" t="s">
        <v>606</v>
      </c>
      <c r="C646" s="227" t="str">
        <f>BY86</f>
        <v>x</v>
      </c>
      <c r="D646" s="227">
        <f>(D616/D613)*BY91</f>
        <v>0</v>
      </c>
      <c r="E646" s="229">
        <f>(E624/E613)*SUM(C646:D646)</f>
        <v>0</v>
      </c>
      <c r="F646" s="229">
        <f>(F625/F613)*BY65</f>
        <v>0</v>
      </c>
      <c r="G646" s="227">
        <f>(G626/G613)*BY92</f>
        <v>0</v>
      </c>
      <c r="H646" s="229">
        <f>(H629/H613)*BY61</f>
        <v>0</v>
      </c>
      <c r="I646" s="227">
        <f>(I630/I613)*BY93</f>
        <v>0</v>
      </c>
      <c r="J646" s="227">
        <f>(J631/J613)*BY94</f>
        <v>0</v>
      </c>
      <c r="K646" s="229">
        <v>0</v>
      </c>
      <c r="L646" s="229"/>
      <c r="N646" s="223" t="s">
        <v>607</v>
      </c>
    </row>
    <row r="647" spans="1:14" s="211" customFormat="1" ht="12.65" customHeight="1">
      <c r="A647" s="222">
        <v>8730</v>
      </c>
      <c r="B647" s="226" t="s">
        <v>608</v>
      </c>
      <c r="C647" s="227" t="str">
        <f>BZ86</f>
        <v>x</v>
      </c>
      <c r="D647" s="227">
        <f>(D616/D613)*BZ91</f>
        <v>0</v>
      </c>
      <c r="E647" s="229">
        <f>(E624/E613)*SUM(C647:D647)</f>
        <v>0</v>
      </c>
      <c r="F647" s="229">
        <f>(F625/F613)*BZ65</f>
        <v>0</v>
      </c>
      <c r="G647" s="227">
        <f>(G626/G613)*BZ92</f>
        <v>0</v>
      </c>
      <c r="H647" s="229">
        <f>(H629/H613)*BZ61</f>
        <v>0</v>
      </c>
      <c r="I647" s="227">
        <f>(I630/I613)*BZ93</f>
        <v>0</v>
      </c>
      <c r="J647" s="227">
        <f>(J631/J613)*BZ94</f>
        <v>0</v>
      </c>
      <c r="K647" s="229">
        <v>0</v>
      </c>
      <c r="L647" s="229"/>
      <c r="N647" s="223" t="s">
        <v>609</v>
      </c>
    </row>
    <row r="648" spans="1:14" s="211" customFormat="1" ht="12.65" customHeight="1">
      <c r="A648" s="222">
        <v>8740</v>
      </c>
      <c r="B648" s="226" t="s">
        <v>610</v>
      </c>
      <c r="C648" s="227" t="str">
        <f>CA86</f>
        <v>x</v>
      </c>
      <c r="D648" s="227">
        <f>(D616/D613)*CA91</f>
        <v>0</v>
      </c>
      <c r="E648" s="229">
        <f>(E624/E613)*SUM(C648:D648)</f>
        <v>0</v>
      </c>
      <c r="F648" s="229">
        <f>(F625/F613)*CA65</f>
        <v>0</v>
      </c>
      <c r="G648" s="227">
        <f>(G626/G613)*CA92</f>
        <v>0</v>
      </c>
      <c r="H648" s="229">
        <f>(H629/H613)*CA61</f>
        <v>0</v>
      </c>
      <c r="I648" s="227">
        <f>(I630/I613)*CA93</f>
        <v>0</v>
      </c>
      <c r="J648" s="227">
        <f>(J631/J613)*CA94</f>
        <v>0</v>
      </c>
      <c r="K648" s="229">
        <v>0</v>
      </c>
      <c r="L648" s="229">
        <f>SUM(C646:K648)</f>
        <v>0</v>
      </c>
      <c r="N648" s="223" t="s">
        <v>611</v>
      </c>
    </row>
    <row r="649" spans="1:14" s="211" customFormat="1" ht="12.65" customHeight="1">
      <c r="A649" s="222"/>
      <c r="B649" s="222"/>
      <c r="C649" s="211">
        <f>SUM(C615:C648)</f>
        <v>1273225</v>
      </c>
      <c r="L649" s="225"/>
    </row>
    <row r="667" spans="1:14" s="211" customFormat="1" ht="12.65" customHeight="1">
      <c r="C667" s="220" t="s">
        <v>612</v>
      </c>
      <c r="M667" s="220" t="s">
        <v>613</v>
      </c>
    </row>
    <row r="668" spans="1:14" s="211" customFormat="1" ht="12.65" customHeight="1">
      <c r="C668" s="220" t="s">
        <v>542</v>
      </c>
      <c r="D668" s="220" t="s">
        <v>543</v>
      </c>
      <c r="E668" s="221" t="s">
        <v>544</v>
      </c>
      <c r="F668" s="220" t="s">
        <v>545</v>
      </c>
      <c r="G668" s="220" t="s">
        <v>546</v>
      </c>
      <c r="H668" s="220" t="s">
        <v>547</v>
      </c>
      <c r="I668" s="220" t="s">
        <v>548</v>
      </c>
      <c r="J668" s="220" t="s">
        <v>549</v>
      </c>
      <c r="K668" s="220" t="s">
        <v>550</v>
      </c>
      <c r="L668" s="221" t="s">
        <v>551</v>
      </c>
      <c r="M668" s="220" t="s">
        <v>614</v>
      </c>
    </row>
    <row r="669" spans="1:14" s="211" customFormat="1" ht="12.65" customHeight="1">
      <c r="A669" s="222">
        <v>6010</v>
      </c>
      <c r="B669" s="221" t="s">
        <v>341</v>
      </c>
      <c r="C669" s="227" t="str">
        <f>C86</f>
        <v>x</v>
      </c>
      <c r="D669" s="227">
        <f>(D616/D613)*C91</f>
        <v>0</v>
      </c>
      <c r="E669" s="229">
        <f>(E624/E613)*SUM(C669:D669)</f>
        <v>0</v>
      </c>
      <c r="F669" s="229">
        <f>(F625/F613)*C65</f>
        <v>0</v>
      </c>
      <c r="G669" s="227">
        <f>(G626/G613)*C92</f>
        <v>0</v>
      </c>
      <c r="H669" s="229">
        <f>(H629/H613)*C61</f>
        <v>0</v>
      </c>
      <c r="I669" s="227">
        <f>(I630/I613)*C93</f>
        <v>0</v>
      </c>
      <c r="J669" s="227">
        <f>(J631/J613)*C94</f>
        <v>0</v>
      </c>
      <c r="K669" s="227">
        <f>(K645/K613)*C90</f>
        <v>0</v>
      </c>
      <c r="L669" s="227" t="e">
        <f>(L648/L613)*C95</f>
        <v>#DIV/0!</v>
      </c>
      <c r="M669" s="211" t="e">
        <f t="shared" ref="M669:M714" si="0">ROUND(SUM(D669:L669),0)</f>
        <v>#DIV/0!</v>
      </c>
      <c r="N669" s="221" t="s">
        <v>615</v>
      </c>
    </row>
    <row r="670" spans="1:14" s="211" customFormat="1" ht="12.65" customHeight="1">
      <c r="A670" s="222">
        <v>6030</v>
      </c>
      <c r="B670" s="221" t="s">
        <v>342</v>
      </c>
      <c r="C670" s="227" t="str">
        <f>D86</f>
        <v>x</v>
      </c>
      <c r="D670" s="227">
        <f>(D616/D613)*D91</f>
        <v>0</v>
      </c>
      <c r="E670" s="229">
        <f>(E624/E613)*SUM(C670:D670)</f>
        <v>0</v>
      </c>
      <c r="F670" s="229">
        <f>(F625/F613)*D65</f>
        <v>0</v>
      </c>
      <c r="G670" s="227">
        <f>(G626/G613)*D92</f>
        <v>0</v>
      </c>
      <c r="H670" s="229">
        <f>(H629/H613)*D61</f>
        <v>0</v>
      </c>
      <c r="I670" s="227">
        <f>(I630/I613)*D93</f>
        <v>0</v>
      </c>
      <c r="J670" s="227">
        <f>(J631/J613)*D94</f>
        <v>0</v>
      </c>
      <c r="K670" s="227">
        <f>(K645/K613)*D90</f>
        <v>0</v>
      </c>
      <c r="L670" s="227" t="e">
        <f>(L648/L613)*D95</f>
        <v>#DIV/0!</v>
      </c>
      <c r="M670" s="211" t="e">
        <f t="shared" si="0"/>
        <v>#DIV/0!</v>
      </c>
      <c r="N670" s="221" t="s">
        <v>616</v>
      </c>
    </row>
    <row r="671" spans="1:14" s="211" customFormat="1" ht="12.65" customHeight="1">
      <c r="A671" s="222">
        <v>6070</v>
      </c>
      <c r="B671" s="221" t="s">
        <v>617</v>
      </c>
      <c r="C671" s="227" t="str">
        <f>E86</f>
        <v>x</v>
      </c>
      <c r="D671" s="227">
        <f>(D616/D613)*E91</f>
        <v>48818.821111476485</v>
      </c>
      <c r="E671" s="229">
        <f>(E624/E613)*SUM(C671:D671)</f>
        <v>0</v>
      </c>
      <c r="F671" s="229">
        <f>(F625/F613)*E65</f>
        <v>0</v>
      </c>
      <c r="G671" s="227">
        <f>(G626/G613)*E92</f>
        <v>0</v>
      </c>
      <c r="H671" s="229">
        <f>(H629/H613)*E61</f>
        <v>0</v>
      </c>
      <c r="I671" s="227">
        <f>(I630/I613)*E93</f>
        <v>0</v>
      </c>
      <c r="J671" s="227">
        <f>(J631/J613)*E94</f>
        <v>0</v>
      </c>
      <c r="K671" s="227">
        <f>(K645/K613)*E90</f>
        <v>0</v>
      </c>
      <c r="L671" s="227" t="e">
        <f>(L648/L613)*E95</f>
        <v>#DIV/0!</v>
      </c>
      <c r="M671" s="211" t="e">
        <f t="shared" si="0"/>
        <v>#DIV/0!</v>
      </c>
      <c r="N671" s="221" t="s">
        <v>618</v>
      </c>
    </row>
    <row r="672" spans="1:14" s="211" customFormat="1" ht="12.65" customHeight="1">
      <c r="A672" s="222">
        <v>6100</v>
      </c>
      <c r="B672" s="221" t="s">
        <v>619</v>
      </c>
      <c r="C672" s="227" t="str">
        <f>F86</f>
        <v>x</v>
      </c>
      <c r="D672" s="227">
        <f>(D616/D613)*F91</f>
        <v>0</v>
      </c>
      <c r="E672" s="229">
        <f>(E624/E613)*SUM(C672:D672)</f>
        <v>0</v>
      </c>
      <c r="F672" s="229">
        <f>(F625/F613)*F65</f>
        <v>0</v>
      </c>
      <c r="G672" s="227">
        <f>(G626/G613)*F92</f>
        <v>0</v>
      </c>
      <c r="H672" s="229">
        <f>(H629/H613)*F61</f>
        <v>0</v>
      </c>
      <c r="I672" s="227">
        <f>(I630/I613)*F93</f>
        <v>0</v>
      </c>
      <c r="J672" s="227">
        <f>(J631/J613)*F94</f>
        <v>0</v>
      </c>
      <c r="K672" s="227">
        <f>(K645/K613)*F90</f>
        <v>0</v>
      </c>
      <c r="L672" s="227" t="e">
        <f>(L648/L613)*F95</f>
        <v>#DIV/0!</v>
      </c>
      <c r="M672" s="211" t="e">
        <f t="shared" si="0"/>
        <v>#DIV/0!</v>
      </c>
      <c r="N672" s="221" t="s">
        <v>620</v>
      </c>
    </row>
    <row r="673" spans="1:14" s="211" customFormat="1" ht="12.65" customHeight="1">
      <c r="A673" s="222">
        <v>6120</v>
      </c>
      <c r="B673" s="221" t="s">
        <v>621</v>
      </c>
      <c r="C673" s="227" t="str">
        <f>G86</f>
        <v>x</v>
      </c>
      <c r="D673" s="227">
        <f>(D616/D613)*G91</f>
        <v>0</v>
      </c>
      <c r="E673" s="229">
        <f>(E624/E613)*SUM(C673:D673)</f>
        <v>0</v>
      </c>
      <c r="F673" s="229">
        <f>(F625/F613)*G65</f>
        <v>0</v>
      </c>
      <c r="G673" s="227">
        <f>(G626/G613)*G92</f>
        <v>0</v>
      </c>
      <c r="H673" s="229">
        <f>(H629/H613)*G61</f>
        <v>0</v>
      </c>
      <c r="I673" s="227">
        <f>(I630/I613)*G93</f>
        <v>0</v>
      </c>
      <c r="J673" s="227">
        <f>(J631/J613)*G94</f>
        <v>0</v>
      </c>
      <c r="K673" s="227">
        <f>(K645/K613)*G90</f>
        <v>0</v>
      </c>
      <c r="L673" s="227" t="e">
        <f>(L648/L613)*G95</f>
        <v>#DIV/0!</v>
      </c>
      <c r="M673" s="211" t="e">
        <f t="shared" si="0"/>
        <v>#DIV/0!</v>
      </c>
      <c r="N673" s="221" t="s">
        <v>622</v>
      </c>
    </row>
    <row r="674" spans="1:14" s="211" customFormat="1" ht="12.65" customHeight="1">
      <c r="A674" s="222">
        <v>6140</v>
      </c>
      <c r="B674" s="221" t="s">
        <v>623</v>
      </c>
      <c r="C674" s="227" t="str">
        <f>H86</f>
        <v>x</v>
      </c>
      <c r="D674" s="227">
        <f>(D616/D613)*H91</f>
        <v>0</v>
      </c>
      <c r="E674" s="229">
        <f>(E624/E613)*SUM(C674:D674)</f>
        <v>0</v>
      </c>
      <c r="F674" s="229">
        <f>(F625/F613)*H65</f>
        <v>0</v>
      </c>
      <c r="G674" s="227">
        <f>(G626/G613)*H92</f>
        <v>0</v>
      </c>
      <c r="H674" s="229">
        <f>(H629/H613)*H61</f>
        <v>0</v>
      </c>
      <c r="I674" s="227">
        <f>(I630/I613)*H93</f>
        <v>0</v>
      </c>
      <c r="J674" s="227">
        <f>(J631/J613)*H94</f>
        <v>0</v>
      </c>
      <c r="K674" s="227">
        <f>(K645/K613)*H90</f>
        <v>0</v>
      </c>
      <c r="L674" s="227" t="e">
        <f>(L648/L613)*H95</f>
        <v>#DIV/0!</v>
      </c>
      <c r="M674" s="211" t="e">
        <f t="shared" si="0"/>
        <v>#DIV/0!</v>
      </c>
      <c r="N674" s="221" t="s">
        <v>624</v>
      </c>
    </row>
    <row r="675" spans="1:14" s="211" customFormat="1" ht="12.65" customHeight="1">
      <c r="A675" s="222">
        <v>6150</v>
      </c>
      <c r="B675" s="221" t="s">
        <v>625</v>
      </c>
      <c r="C675" s="227" t="str">
        <f>I86</f>
        <v>x</v>
      </c>
      <c r="D675" s="227">
        <f>(D616/D613)*I91</f>
        <v>0</v>
      </c>
      <c r="E675" s="229">
        <f>(E624/E613)*SUM(C675:D675)</f>
        <v>0</v>
      </c>
      <c r="F675" s="229">
        <f>(F625/F613)*I65</f>
        <v>0</v>
      </c>
      <c r="G675" s="227">
        <f>(G626/G613)*I92</f>
        <v>0</v>
      </c>
      <c r="H675" s="229">
        <f>(H629/H613)*I61</f>
        <v>0</v>
      </c>
      <c r="I675" s="227">
        <f>(I630/I613)*I93</f>
        <v>0</v>
      </c>
      <c r="J675" s="227">
        <f>(J631/J613)*I94</f>
        <v>0</v>
      </c>
      <c r="K675" s="227">
        <f>(K645/K613)*I90</f>
        <v>0</v>
      </c>
      <c r="L675" s="227" t="e">
        <f>(L648/L613)*I95</f>
        <v>#DIV/0!</v>
      </c>
      <c r="M675" s="211" t="e">
        <f t="shared" si="0"/>
        <v>#DIV/0!</v>
      </c>
      <c r="N675" s="221" t="s">
        <v>626</v>
      </c>
    </row>
    <row r="676" spans="1:14" s="211" customFormat="1" ht="12.65" customHeight="1">
      <c r="A676" s="222">
        <v>6170</v>
      </c>
      <c r="B676" s="221" t="s">
        <v>125</v>
      </c>
      <c r="C676" s="227" t="str">
        <f>J86</f>
        <v>x</v>
      </c>
      <c r="D676" s="227">
        <f>(D616/D613)*J91</f>
        <v>0</v>
      </c>
      <c r="E676" s="229">
        <f>(E624/E613)*SUM(C676:D676)</f>
        <v>0</v>
      </c>
      <c r="F676" s="229">
        <f>(F625/F613)*J65</f>
        <v>0</v>
      </c>
      <c r="G676" s="227">
        <f>(G626/G613)*J92</f>
        <v>0</v>
      </c>
      <c r="H676" s="229">
        <f>(H629/H613)*J61</f>
        <v>0</v>
      </c>
      <c r="I676" s="227">
        <f>(I630/I613)*J93</f>
        <v>0</v>
      </c>
      <c r="J676" s="227">
        <f>(J631/J613)*J94</f>
        <v>0</v>
      </c>
      <c r="K676" s="227">
        <f>(K645/K613)*J90</f>
        <v>0</v>
      </c>
      <c r="L676" s="227" t="e">
        <f>(L648/L613)*J95</f>
        <v>#DIV/0!</v>
      </c>
      <c r="M676" s="211" t="e">
        <f t="shared" si="0"/>
        <v>#DIV/0!</v>
      </c>
      <c r="N676" s="221" t="s">
        <v>627</v>
      </c>
    </row>
    <row r="677" spans="1:14" s="211" customFormat="1" ht="12.65" customHeight="1">
      <c r="A677" s="222">
        <v>6200</v>
      </c>
      <c r="B677" s="221" t="s">
        <v>347</v>
      </c>
      <c r="C677" s="227" t="str">
        <f>K86</f>
        <v>x</v>
      </c>
      <c r="D677" s="227">
        <f>(D616/D613)*K91</f>
        <v>882172.00756330159</v>
      </c>
      <c r="E677" s="229">
        <f>(E624/E613)*SUM(C677:D677)</f>
        <v>0</v>
      </c>
      <c r="F677" s="229">
        <f>(F625/F613)*K65</f>
        <v>0</v>
      </c>
      <c r="G677" s="227">
        <f>(G626/G613)*K92</f>
        <v>0</v>
      </c>
      <c r="H677" s="229">
        <f>(H629/H613)*K61</f>
        <v>0</v>
      </c>
      <c r="I677" s="227">
        <f>(I630/I613)*K93</f>
        <v>0</v>
      </c>
      <c r="J677" s="227">
        <f>(J631/J613)*K94</f>
        <v>0</v>
      </c>
      <c r="K677" s="227">
        <f>(K645/K613)*K90</f>
        <v>0</v>
      </c>
      <c r="L677" s="227" t="e">
        <f>(L648/L613)*K95</f>
        <v>#DIV/0!</v>
      </c>
      <c r="M677" s="211" t="e">
        <f t="shared" si="0"/>
        <v>#DIV/0!</v>
      </c>
      <c r="N677" s="221" t="s">
        <v>628</v>
      </c>
    </row>
    <row r="678" spans="1:14" s="211" customFormat="1" ht="12.65" customHeight="1">
      <c r="A678" s="222">
        <v>6210</v>
      </c>
      <c r="B678" s="221" t="s">
        <v>348</v>
      </c>
      <c r="C678" s="227" t="str">
        <f>L86</f>
        <v>x</v>
      </c>
      <c r="D678" s="227">
        <f>(D616/D613)*L91</f>
        <v>332771.86122985859</v>
      </c>
      <c r="E678" s="229">
        <f>(E624/E613)*SUM(C678:D678)</f>
        <v>0</v>
      </c>
      <c r="F678" s="229">
        <f>(F625/F613)*L65</f>
        <v>0</v>
      </c>
      <c r="G678" s="227">
        <f>(G626/G613)*L92</f>
        <v>0</v>
      </c>
      <c r="H678" s="229">
        <f>(H629/H613)*L61</f>
        <v>0</v>
      </c>
      <c r="I678" s="227">
        <f>(I630/I613)*L93</f>
        <v>0</v>
      </c>
      <c r="J678" s="227">
        <f>(J631/J613)*L94</f>
        <v>0</v>
      </c>
      <c r="K678" s="227">
        <f>(K645/K613)*L90</f>
        <v>0</v>
      </c>
      <c r="L678" s="227" t="e">
        <f>(L648/L613)*L95</f>
        <v>#DIV/0!</v>
      </c>
      <c r="M678" s="211" t="e">
        <f t="shared" si="0"/>
        <v>#DIV/0!</v>
      </c>
      <c r="N678" s="221" t="s">
        <v>629</v>
      </c>
    </row>
    <row r="679" spans="1:14" s="211" customFormat="1" ht="12.65" customHeight="1">
      <c r="A679" s="222">
        <v>6330</v>
      </c>
      <c r="B679" s="221" t="s">
        <v>630</v>
      </c>
      <c r="C679" s="227" t="str">
        <f>M86</f>
        <v>x</v>
      </c>
      <c r="D679" s="227">
        <f>(D616/D613)*M91</f>
        <v>0</v>
      </c>
      <c r="E679" s="229">
        <f>(E624/E613)*SUM(C679:D679)</f>
        <v>0</v>
      </c>
      <c r="F679" s="229">
        <f>(F625/F613)*M65</f>
        <v>0</v>
      </c>
      <c r="G679" s="227">
        <f>(G626/G613)*M92</f>
        <v>0</v>
      </c>
      <c r="H679" s="229">
        <f>(H629/H613)*M61</f>
        <v>0</v>
      </c>
      <c r="I679" s="227">
        <f>(I630/I613)*M93</f>
        <v>0</v>
      </c>
      <c r="J679" s="227">
        <f>(J631/J613)*M94</f>
        <v>0</v>
      </c>
      <c r="K679" s="227">
        <f>(K645/K613)*M90</f>
        <v>0</v>
      </c>
      <c r="L679" s="227" t="e">
        <f>(L648/L613)*M95</f>
        <v>#DIV/0!</v>
      </c>
      <c r="M679" s="211" t="e">
        <f t="shared" si="0"/>
        <v>#DIV/0!</v>
      </c>
      <c r="N679" s="221" t="s">
        <v>631</v>
      </c>
    </row>
    <row r="680" spans="1:14" s="211" customFormat="1" ht="12.65" customHeight="1">
      <c r="A680" s="222">
        <v>6400</v>
      </c>
      <c r="B680" s="221" t="s">
        <v>632</v>
      </c>
      <c r="C680" s="227" t="str">
        <f>N86</f>
        <v>x</v>
      </c>
      <c r="D680" s="227">
        <f>(D616/D613)*N91</f>
        <v>0</v>
      </c>
      <c r="E680" s="229">
        <f>(E624/E613)*SUM(C680:D680)</f>
        <v>0</v>
      </c>
      <c r="F680" s="229">
        <f>(F625/F613)*N65</f>
        <v>0</v>
      </c>
      <c r="G680" s="227">
        <f>(G626/G613)*N92</f>
        <v>0</v>
      </c>
      <c r="H680" s="229">
        <f>(H629/H613)*N61</f>
        <v>0</v>
      </c>
      <c r="I680" s="227">
        <f>(I630/I613)*N93</f>
        <v>0</v>
      </c>
      <c r="J680" s="227">
        <f>(J631/J613)*N94</f>
        <v>0</v>
      </c>
      <c r="K680" s="227">
        <f>(K645/K613)*N90</f>
        <v>0</v>
      </c>
      <c r="L680" s="227" t="e">
        <f>(L648/L613)*N95</f>
        <v>#DIV/0!</v>
      </c>
      <c r="M680" s="211" t="e">
        <f t="shared" si="0"/>
        <v>#DIV/0!</v>
      </c>
      <c r="N680" s="221" t="s">
        <v>633</v>
      </c>
    </row>
    <row r="681" spans="1:14" s="211" customFormat="1" ht="12.65" customHeight="1">
      <c r="A681" s="222">
        <v>7010</v>
      </c>
      <c r="B681" s="221" t="s">
        <v>634</v>
      </c>
      <c r="C681" s="227" t="str">
        <f>O86</f>
        <v>x</v>
      </c>
      <c r="D681" s="227">
        <f>(D616/D613)*O91</f>
        <v>0</v>
      </c>
      <c r="E681" s="229">
        <f>(E624/E613)*SUM(C681:D681)</f>
        <v>0</v>
      </c>
      <c r="F681" s="229">
        <f>(F625/F613)*O65</f>
        <v>0</v>
      </c>
      <c r="G681" s="227">
        <f>(G626/G613)*O92</f>
        <v>0</v>
      </c>
      <c r="H681" s="229">
        <f>(H629/H613)*O61</f>
        <v>0</v>
      </c>
      <c r="I681" s="227">
        <f>(I630/I613)*O93</f>
        <v>0</v>
      </c>
      <c r="J681" s="227">
        <f>(J631/J613)*O94</f>
        <v>0</v>
      </c>
      <c r="K681" s="227">
        <f>(K645/K613)*O90</f>
        <v>0</v>
      </c>
      <c r="L681" s="227" t="e">
        <f>(L648/L613)*O95</f>
        <v>#DIV/0!</v>
      </c>
      <c r="M681" s="211" t="e">
        <f t="shared" si="0"/>
        <v>#DIV/0!</v>
      </c>
      <c r="N681" s="221" t="s">
        <v>635</v>
      </c>
    </row>
    <row r="682" spans="1:14" s="211" customFormat="1" ht="12.65" customHeight="1">
      <c r="A682" s="222">
        <v>7020</v>
      </c>
      <c r="B682" s="221" t="s">
        <v>636</v>
      </c>
      <c r="C682" s="227" t="str">
        <f>P86</f>
        <v>x</v>
      </c>
      <c r="D682" s="227">
        <f>(D616/D613)*P91</f>
        <v>0</v>
      </c>
      <c r="E682" s="229">
        <f>(E624/E613)*SUM(C682:D682)</f>
        <v>0</v>
      </c>
      <c r="F682" s="229">
        <f>(F625/F613)*P65</f>
        <v>0</v>
      </c>
      <c r="G682" s="227">
        <f>(G626/G613)*P92</f>
        <v>0</v>
      </c>
      <c r="H682" s="229">
        <f>(H629/H613)*P61</f>
        <v>0</v>
      </c>
      <c r="I682" s="227">
        <f>(I630/I613)*P93</f>
        <v>0</v>
      </c>
      <c r="J682" s="227">
        <f>(J631/J613)*P94</f>
        <v>0</v>
      </c>
      <c r="K682" s="227">
        <f>(K645/K613)*P90</f>
        <v>0</v>
      </c>
      <c r="L682" s="227" t="e">
        <f>(L648/L613)*P95</f>
        <v>#DIV/0!</v>
      </c>
      <c r="M682" s="211" t="e">
        <f t="shared" si="0"/>
        <v>#DIV/0!</v>
      </c>
      <c r="N682" s="221" t="s">
        <v>637</v>
      </c>
    </row>
    <row r="683" spans="1:14" s="211" customFormat="1" ht="12.65" customHeight="1">
      <c r="A683" s="222">
        <v>7030</v>
      </c>
      <c r="B683" s="221" t="s">
        <v>638</v>
      </c>
      <c r="C683" s="227" t="str">
        <f>Q86</f>
        <v>x</v>
      </c>
      <c r="D683" s="227">
        <f>(D616/D613)*Q91</f>
        <v>0</v>
      </c>
      <c r="E683" s="229">
        <f>(E624/E613)*SUM(C683:D683)</f>
        <v>0</v>
      </c>
      <c r="F683" s="229">
        <f>(F625/F613)*Q65</f>
        <v>0</v>
      </c>
      <c r="G683" s="227">
        <f>(G626/G613)*Q92</f>
        <v>0</v>
      </c>
      <c r="H683" s="229">
        <f>(H629/H613)*Q61</f>
        <v>0</v>
      </c>
      <c r="I683" s="227">
        <f>(I630/I613)*Q93</f>
        <v>0</v>
      </c>
      <c r="J683" s="227">
        <f>(J631/J613)*Q94</f>
        <v>0</v>
      </c>
      <c r="K683" s="227">
        <f>(K645/K613)*Q90</f>
        <v>0</v>
      </c>
      <c r="L683" s="227" t="e">
        <f>(L648/L613)*Q95</f>
        <v>#DIV/0!</v>
      </c>
      <c r="M683" s="211" t="e">
        <f t="shared" si="0"/>
        <v>#DIV/0!</v>
      </c>
      <c r="N683" s="221" t="s">
        <v>639</v>
      </c>
    </row>
    <row r="684" spans="1:14" s="211" customFormat="1" ht="12.65" customHeight="1">
      <c r="A684" s="222">
        <v>7040</v>
      </c>
      <c r="B684" s="221" t="s">
        <v>133</v>
      </c>
      <c r="C684" s="227" t="str">
        <f>R86</f>
        <v>x</v>
      </c>
      <c r="D684" s="227">
        <f>(D616/D613)*R91</f>
        <v>0</v>
      </c>
      <c r="E684" s="229">
        <f>(E624/E613)*SUM(C684:D684)</f>
        <v>0</v>
      </c>
      <c r="F684" s="229">
        <f>(F625/F613)*R65</f>
        <v>0</v>
      </c>
      <c r="G684" s="227">
        <f>(G626/G613)*R92</f>
        <v>0</v>
      </c>
      <c r="H684" s="229">
        <f>(H629/H613)*R61</f>
        <v>0</v>
      </c>
      <c r="I684" s="227">
        <f>(I630/I613)*R93</f>
        <v>0</v>
      </c>
      <c r="J684" s="227">
        <f>(J631/J613)*R94</f>
        <v>0</v>
      </c>
      <c r="K684" s="227">
        <f>(K645/K613)*R90</f>
        <v>0</v>
      </c>
      <c r="L684" s="227" t="e">
        <f>(L648/L613)*R95</f>
        <v>#DIV/0!</v>
      </c>
      <c r="M684" s="211" t="e">
        <f t="shared" si="0"/>
        <v>#DIV/0!</v>
      </c>
      <c r="N684" s="221" t="s">
        <v>640</v>
      </c>
    </row>
    <row r="685" spans="1:14" s="211" customFormat="1" ht="12.65" customHeight="1">
      <c r="A685" s="222">
        <v>7050</v>
      </c>
      <c r="B685" s="221" t="s">
        <v>641</v>
      </c>
      <c r="C685" s="227" t="str">
        <f>S86</f>
        <v>x</v>
      </c>
      <c r="D685" s="227">
        <f>(D616/D613)*S91</f>
        <v>0</v>
      </c>
      <c r="E685" s="229">
        <f>(E624/E613)*SUM(C685:D685)</f>
        <v>0</v>
      </c>
      <c r="F685" s="229">
        <f>(F625/F613)*S65</f>
        <v>0</v>
      </c>
      <c r="G685" s="227">
        <f>(G626/G613)*S92</f>
        <v>0</v>
      </c>
      <c r="H685" s="229">
        <f>(H629/H613)*S61</f>
        <v>0</v>
      </c>
      <c r="I685" s="227">
        <f>(I630/I613)*S93</f>
        <v>0</v>
      </c>
      <c r="J685" s="227">
        <f>(J631/J613)*S94</f>
        <v>0</v>
      </c>
      <c r="K685" s="227">
        <f>(K645/K613)*S90</f>
        <v>0</v>
      </c>
      <c r="L685" s="227" t="e">
        <f>(L648/L613)*S95</f>
        <v>#DIV/0!</v>
      </c>
      <c r="M685" s="211" t="e">
        <f t="shared" si="0"/>
        <v>#DIV/0!</v>
      </c>
      <c r="N685" s="221" t="s">
        <v>642</v>
      </c>
    </row>
    <row r="686" spans="1:14" s="211" customFormat="1" ht="12.65" customHeight="1">
      <c r="A686" s="222">
        <v>7060</v>
      </c>
      <c r="B686" s="221" t="s">
        <v>643</v>
      </c>
      <c r="C686" s="227" t="str">
        <f>T86</f>
        <v>x</v>
      </c>
      <c r="D686" s="227">
        <f>(D616/D613)*T91</f>
        <v>0</v>
      </c>
      <c r="E686" s="229">
        <f>(E624/E613)*SUM(C686:D686)</f>
        <v>0</v>
      </c>
      <c r="F686" s="229">
        <f>(F625/F613)*T65</f>
        <v>0</v>
      </c>
      <c r="G686" s="227">
        <f>(G626/G613)*T92</f>
        <v>0</v>
      </c>
      <c r="H686" s="229">
        <f>(H629/H613)*T61</f>
        <v>0</v>
      </c>
      <c r="I686" s="227">
        <f>(I630/I613)*T93</f>
        <v>0</v>
      </c>
      <c r="J686" s="227">
        <f>(J631/J613)*T94</f>
        <v>0</v>
      </c>
      <c r="K686" s="227">
        <f>(K645/K613)*T90</f>
        <v>0</v>
      </c>
      <c r="L686" s="227" t="e">
        <f>(L648/L613)*T95</f>
        <v>#DIV/0!</v>
      </c>
      <c r="M686" s="211" t="e">
        <f t="shared" si="0"/>
        <v>#DIV/0!</v>
      </c>
      <c r="N686" s="221" t="s">
        <v>644</v>
      </c>
    </row>
    <row r="687" spans="1:14" s="211" customFormat="1" ht="12.65" customHeight="1">
      <c r="A687" s="222">
        <v>7070</v>
      </c>
      <c r="B687" s="221" t="s">
        <v>136</v>
      </c>
      <c r="C687" s="227" t="str">
        <f>U86</f>
        <v>x</v>
      </c>
      <c r="D687" s="227">
        <f>(D616/D613)*U91</f>
        <v>0</v>
      </c>
      <c r="E687" s="229">
        <f>(E624/E613)*SUM(C687:D687)</f>
        <v>0</v>
      </c>
      <c r="F687" s="229">
        <f>(F625/F613)*U65</f>
        <v>0</v>
      </c>
      <c r="G687" s="227">
        <f>(G626/G613)*U92</f>
        <v>0</v>
      </c>
      <c r="H687" s="229">
        <f>(H629/H613)*U61</f>
        <v>0</v>
      </c>
      <c r="I687" s="227">
        <f>(I630/I613)*U93</f>
        <v>0</v>
      </c>
      <c r="J687" s="227">
        <f>(J631/J613)*U94</f>
        <v>0</v>
      </c>
      <c r="K687" s="227">
        <f>(K645/K613)*U90</f>
        <v>0</v>
      </c>
      <c r="L687" s="227" t="e">
        <f>(L648/L613)*U95</f>
        <v>#DIV/0!</v>
      </c>
      <c r="M687" s="211" t="e">
        <f t="shared" si="0"/>
        <v>#DIV/0!</v>
      </c>
      <c r="N687" s="221" t="s">
        <v>645</v>
      </c>
    </row>
    <row r="688" spans="1:14" s="211" customFormat="1" ht="12.65" customHeight="1">
      <c r="A688" s="222">
        <v>7110</v>
      </c>
      <c r="B688" s="221" t="s">
        <v>646</v>
      </c>
      <c r="C688" s="227" t="str">
        <f>V86</f>
        <v>x</v>
      </c>
      <c r="D688" s="227">
        <f>(D616/D613)*V91</f>
        <v>0</v>
      </c>
      <c r="E688" s="229">
        <f>(E624/E613)*SUM(C688:D688)</f>
        <v>0</v>
      </c>
      <c r="F688" s="229">
        <f>(F625/F613)*V65</f>
        <v>0</v>
      </c>
      <c r="G688" s="227">
        <f>(G626/G613)*V92</f>
        <v>0</v>
      </c>
      <c r="H688" s="229">
        <f>(H629/H613)*V61</f>
        <v>0</v>
      </c>
      <c r="I688" s="227">
        <f>(I630/I613)*V93</f>
        <v>0</v>
      </c>
      <c r="J688" s="227">
        <f>(J631/J613)*V94</f>
        <v>0</v>
      </c>
      <c r="K688" s="227">
        <f>(K645/K613)*V90</f>
        <v>0</v>
      </c>
      <c r="L688" s="227" t="e">
        <f>(L648/L613)*V95</f>
        <v>#DIV/0!</v>
      </c>
      <c r="M688" s="211" t="e">
        <f t="shared" si="0"/>
        <v>#DIV/0!</v>
      </c>
      <c r="N688" s="221" t="s">
        <v>647</v>
      </c>
    </row>
    <row r="689" spans="1:14" s="211" customFormat="1" ht="12.65" customHeight="1">
      <c r="A689" s="222">
        <v>7120</v>
      </c>
      <c r="B689" s="221" t="s">
        <v>648</v>
      </c>
      <c r="C689" s="227" t="str">
        <f>W86</f>
        <v>x</v>
      </c>
      <c r="D689" s="227">
        <f>(D616/D613)*W91</f>
        <v>0</v>
      </c>
      <c r="E689" s="229">
        <f>(E624/E613)*SUM(C689:D689)</f>
        <v>0</v>
      </c>
      <c r="F689" s="229">
        <f>(F625/F613)*W65</f>
        <v>0</v>
      </c>
      <c r="G689" s="227">
        <f>(G626/G613)*W92</f>
        <v>0</v>
      </c>
      <c r="H689" s="229">
        <f>(H629/H613)*W61</f>
        <v>0</v>
      </c>
      <c r="I689" s="227">
        <f>(I630/I613)*W93</f>
        <v>0</v>
      </c>
      <c r="J689" s="227">
        <f>(J631/J613)*W94</f>
        <v>0</v>
      </c>
      <c r="K689" s="227">
        <f>(K645/K613)*W90</f>
        <v>0</v>
      </c>
      <c r="L689" s="227" t="e">
        <f>(L648/L613)*W95</f>
        <v>#DIV/0!</v>
      </c>
      <c r="M689" s="211" t="e">
        <f t="shared" si="0"/>
        <v>#DIV/0!</v>
      </c>
      <c r="N689" s="221" t="s">
        <v>649</v>
      </c>
    </row>
    <row r="690" spans="1:14" s="211" customFormat="1" ht="12.65" customHeight="1">
      <c r="A690" s="222">
        <v>7130</v>
      </c>
      <c r="B690" s="221" t="s">
        <v>650</v>
      </c>
      <c r="C690" s="227" t="str">
        <f>X86</f>
        <v>x</v>
      </c>
      <c r="D690" s="227">
        <f>(D616/D613)*X91</f>
        <v>0</v>
      </c>
      <c r="E690" s="229">
        <f>(E624/E613)*SUM(C690:D690)</f>
        <v>0</v>
      </c>
      <c r="F690" s="229">
        <f>(F625/F613)*X65</f>
        <v>0</v>
      </c>
      <c r="G690" s="227">
        <f>(G626/G613)*X92</f>
        <v>0</v>
      </c>
      <c r="H690" s="229">
        <f>(H629/H613)*X61</f>
        <v>0</v>
      </c>
      <c r="I690" s="227">
        <f>(I630/I613)*X93</f>
        <v>0</v>
      </c>
      <c r="J690" s="227">
        <f>(J631/J613)*X94</f>
        <v>0</v>
      </c>
      <c r="K690" s="227">
        <f>(K645/K613)*X90</f>
        <v>0</v>
      </c>
      <c r="L690" s="227" t="e">
        <f>(L648/L613)*X95</f>
        <v>#DIV/0!</v>
      </c>
      <c r="M690" s="211" t="e">
        <f t="shared" si="0"/>
        <v>#DIV/0!</v>
      </c>
      <c r="N690" s="221" t="s">
        <v>651</v>
      </c>
    </row>
    <row r="691" spans="1:14" s="211" customFormat="1" ht="12.65" customHeight="1">
      <c r="A691" s="222">
        <v>7140</v>
      </c>
      <c r="B691" s="221" t="s">
        <v>652</v>
      </c>
      <c r="C691" s="227" t="str">
        <f>Y86</f>
        <v>x</v>
      </c>
      <c r="D691" s="227">
        <f>(D616/D613)*Y91</f>
        <v>0</v>
      </c>
      <c r="E691" s="229">
        <f>(E624/E613)*SUM(C691:D691)</f>
        <v>0</v>
      </c>
      <c r="F691" s="229">
        <f>(F625/F613)*Y65</f>
        <v>0</v>
      </c>
      <c r="G691" s="227">
        <f>(G626/G613)*Y92</f>
        <v>0</v>
      </c>
      <c r="H691" s="229">
        <f>(H629/H613)*Y61</f>
        <v>0</v>
      </c>
      <c r="I691" s="227">
        <f>(I630/I613)*Y93</f>
        <v>0</v>
      </c>
      <c r="J691" s="227">
        <f>(J631/J613)*Y94</f>
        <v>0</v>
      </c>
      <c r="K691" s="227">
        <f>(K645/K613)*Y90</f>
        <v>0</v>
      </c>
      <c r="L691" s="227" t="e">
        <f>(L648/L613)*Y95</f>
        <v>#DIV/0!</v>
      </c>
      <c r="M691" s="211" t="e">
        <f t="shared" si="0"/>
        <v>#DIV/0!</v>
      </c>
      <c r="N691" s="221" t="s">
        <v>653</v>
      </c>
    </row>
    <row r="692" spans="1:14" s="211" customFormat="1" ht="12.65" customHeight="1">
      <c r="A692" s="222">
        <v>7150</v>
      </c>
      <c r="B692" s="221" t="s">
        <v>654</v>
      </c>
      <c r="C692" s="227" t="str">
        <f>Z86</f>
        <v>x</v>
      </c>
      <c r="D692" s="227">
        <f>(D616/D613)*Z91</f>
        <v>0</v>
      </c>
      <c r="E692" s="229">
        <f>(E624/E613)*SUM(C692:D692)</f>
        <v>0</v>
      </c>
      <c r="F692" s="229">
        <f>(F625/F613)*Z65</f>
        <v>0</v>
      </c>
      <c r="G692" s="227">
        <f>(G626/G613)*Z92</f>
        <v>0</v>
      </c>
      <c r="H692" s="229">
        <f>(H629/H613)*Z61</f>
        <v>0</v>
      </c>
      <c r="I692" s="227">
        <f>(I630/I613)*Z93</f>
        <v>0</v>
      </c>
      <c r="J692" s="227">
        <f>(J631/J613)*Z94</f>
        <v>0</v>
      </c>
      <c r="K692" s="227">
        <f>(K645/K613)*Z90</f>
        <v>0</v>
      </c>
      <c r="L692" s="227" t="e">
        <f>(L648/L613)*Z95</f>
        <v>#DIV/0!</v>
      </c>
      <c r="M692" s="211" t="e">
        <f t="shared" si="0"/>
        <v>#DIV/0!</v>
      </c>
      <c r="N692" s="221" t="s">
        <v>655</v>
      </c>
    </row>
    <row r="693" spans="1:14" s="211" customFormat="1" ht="12.65" customHeight="1">
      <c r="A693" s="222">
        <v>7160</v>
      </c>
      <c r="B693" s="221" t="s">
        <v>656</v>
      </c>
      <c r="C693" s="227" t="str">
        <f>AA86</f>
        <v>x</v>
      </c>
      <c r="D693" s="227">
        <f>(D616/D613)*AA91</f>
        <v>0</v>
      </c>
      <c r="E693" s="229">
        <f>(E624/E613)*SUM(C693:D693)</f>
        <v>0</v>
      </c>
      <c r="F693" s="229">
        <f>(F625/F613)*AA65</f>
        <v>0</v>
      </c>
      <c r="G693" s="227">
        <f>(G626/G613)*AA92</f>
        <v>0</v>
      </c>
      <c r="H693" s="229">
        <f>(H629/H613)*AA61</f>
        <v>0</v>
      </c>
      <c r="I693" s="227">
        <f>(I630/I613)*AA93</f>
        <v>0</v>
      </c>
      <c r="J693" s="227">
        <f>(J631/J613)*AA94</f>
        <v>0</v>
      </c>
      <c r="K693" s="227">
        <f>(K645/K613)*AA90</f>
        <v>0</v>
      </c>
      <c r="L693" s="227" t="e">
        <f>(L648/L613)*AA95</f>
        <v>#DIV/0!</v>
      </c>
      <c r="M693" s="211" t="e">
        <f t="shared" si="0"/>
        <v>#DIV/0!</v>
      </c>
      <c r="N693" s="221" t="s">
        <v>657</v>
      </c>
    </row>
    <row r="694" spans="1:14" s="211" customFormat="1" ht="12.65" customHeight="1">
      <c r="A694" s="222">
        <v>7170</v>
      </c>
      <c r="B694" s="221" t="s">
        <v>142</v>
      </c>
      <c r="C694" s="227" t="str">
        <f>AB86</f>
        <v>x</v>
      </c>
      <c r="D694" s="227">
        <f>(D616/D613)*AB91</f>
        <v>0</v>
      </c>
      <c r="E694" s="229">
        <f>(E624/E613)*SUM(C694:D694)</f>
        <v>0</v>
      </c>
      <c r="F694" s="229">
        <f>(F625/F613)*AB65</f>
        <v>0</v>
      </c>
      <c r="G694" s="227">
        <f>(G626/G613)*AB92</f>
        <v>0</v>
      </c>
      <c r="H694" s="229">
        <f>(H629/H613)*AB61</f>
        <v>0</v>
      </c>
      <c r="I694" s="227">
        <f>(I630/I613)*AB93</f>
        <v>0</v>
      </c>
      <c r="J694" s="227">
        <f>(J631/J613)*AB94</f>
        <v>0</v>
      </c>
      <c r="K694" s="227">
        <f>(K645/K613)*AB90</f>
        <v>0</v>
      </c>
      <c r="L694" s="227" t="e">
        <f>(L648/L613)*AB95</f>
        <v>#DIV/0!</v>
      </c>
      <c r="M694" s="211" t="e">
        <f t="shared" si="0"/>
        <v>#DIV/0!</v>
      </c>
      <c r="N694" s="221" t="s">
        <v>658</v>
      </c>
    </row>
    <row r="695" spans="1:14" s="211" customFormat="1" ht="12.65" customHeight="1">
      <c r="A695" s="222">
        <v>7180</v>
      </c>
      <c r="B695" s="221" t="s">
        <v>659</v>
      </c>
      <c r="C695" s="227" t="str">
        <f>AC86</f>
        <v>x</v>
      </c>
      <c r="D695" s="227">
        <f>(D616/D613)*AC91</f>
        <v>0</v>
      </c>
      <c r="E695" s="229">
        <f>(E624/E613)*SUM(C695:D695)</f>
        <v>0</v>
      </c>
      <c r="F695" s="229">
        <f>(F625/F613)*AC65</f>
        <v>0</v>
      </c>
      <c r="G695" s="227">
        <f>(G626/G613)*AC92</f>
        <v>0</v>
      </c>
      <c r="H695" s="229">
        <f>(H629/H613)*AC61</f>
        <v>0</v>
      </c>
      <c r="I695" s="227">
        <f>(I630/I613)*AC93</f>
        <v>0</v>
      </c>
      <c r="J695" s="227">
        <f>(J631/J613)*AC94</f>
        <v>0</v>
      </c>
      <c r="K695" s="227">
        <f>(K645/K613)*AC90</f>
        <v>0</v>
      </c>
      <c r="L695" s="227" t="e">
        <f>(L648/L613)*AC95</f>
        <v>#DIV/0!</v>
      </c>
      <c r="M695" s="211" t="e">
        <f t="shared" si="0"/>
        <v>#DIV/0!</v>
      </c>
      <c r="N695" s="221" t="s">
        <v>660</v>
      </c>
    </row>
    <row r="696" spans="1:14" s="211" customFormat="1" ht="12.65" customHeight="1">
      <c r="A696" s="222">
        <v>7190</v>
      </c>
      <c r="B696" s="221" t="s">
        <v>144</v>
      </c>
      <c r="C696" s="227" t="str">
        <f>AD86</f>
        <v>x</v>
      </c>
      <c r="D696" s="227">
        <f>(D616/D613)*AD91</f>
        <v>0</v>
      </c>
      <c r="E696" s="229">
        <f>(E624/E613)*SUM(C696:D696)</f>
        <v>0</v>
      </c>
      <c r="F696" s="229">
        <f>(F625/F613)*AD65</f>
        <v>0</v>
      </c>
      <c r="G696" s="227">
        <f>(G626/G613)*AD92</f>
        <v>0</v>
      </c>
      <c r="H696" s="229">
        <f>(H629/H613)*AD61</f>
        <v>0</v>
      </c>
      <c r="I696" s="227">
        <f>(I630/I613)*AD93</f>
        <v>0</v>
      </c>
      <c r="J696" s="227">
        <f>(J631/J613)*AD94</f>
        <v>0</v>
      </c>
      <c r="K696" s="227">
        <f>(K645/K613)*AD90</f>
        <v>0</v>
      </c>
      <c r="L696" s="227" t="e">
        <f>(L648/L613)*AD95</f>
        <v>#DIV/0!</v>
      </c>
      <c r="M696" s="211" t="e">
        <f t="shared" si="0"/>
        <v>#DIV/0!</v>
      </c>
      <c r="N696" s="221" t="s">
        <v>661</v>
      </c>
    </row>
    <row r="697" spans="1:14" s="211" customFormat="1" ht="12.65" customHeight="1">
      <c r="A697" s="222">
        <v>7200</v>
      </c>
      <c r="B697" s="221" t="s">
        <v>662</v>
      </c>
      <c r="C697" s="227" t="str">
        <f>AE86</f>
        <v>x</v>
      </c>
      <c r="D697" s="227">
        <f>(D616/D613)*AE91</f>
        <v>0</v>
      </c>
      <c r="E697" s="229">
        <f>(E624/E613)*SUM(C697:D697)</f>
        <v>0</v>
      </c>
      <c r="F697" s="229">
        <f>(F625/F613)*AE65</f>
        <v>0</v>
      </c>
      <c r="G697" s="227">
        <f>(G626/G613)*AE92</f>
        <v>0</v>
      </c>
      <c r="H697" s="229">
        <f>(H629/H613)*AE61</f>
        <v>0</v>
      </c>
      <c r="I697" s="227">
        <f>(I630/I613)*AE93</f>
        <v>0</v>
      </c>
      <c r="J697" s="227">
        <f>(J631/J613)*AE94</f>
        <v>0</v>
      </c>
      <c r="K697" s="227">
        <f>(K645/K613)*AE90</f>
        <v>0</v>
      </c>
      <c r="L697" s="227" t="e">
        <f>(L648/L613)*AE95</f>
        <v>#DIV/0!</v>
      </c>
      <c r="M697" s="211" t="e">
        <f t="shared" si="0"/>
        <v>#DIV/0!</v>
      </c>
      <c r="N697" s="221" t="s">
        <v>663</v>
      </c>
    </row>
    <row r="698" spans="1:14" s="211" customFormat="1" ht="12.65" customHeight="1">
      <c r="A698" s="222">
        <v>7220</v>
      </c>
      <c r="B698" s="221" t="s">
        <v>664</v>
      </c>
      <c r="C698" s="227" t="str">
        <f>AF86</f>
        <v>x</v>
      </c>
      <c r="D698" s="227">
        <f>(D616/D613)*AF91</f>
        <v>0</v>
      </c>
      <c r="E698" s="229">
        <f>(E624/E613)*SUM(C698:D698)</f>
        <v>0</v>
      </c>
      <c r="F698" s="229">
        <f>(F625/F613)*AF65</f>
        <v>0</v>
      </c>
      <c r="G698" s="227">
        <f>(G626/G613)*AF92</f>
        <v>0</v>
      </c>
      <c r="H698" s="229">
        <f>(H629/H613)*AF61</f>
        <v>0</v>
      </c>
      <c r="I698" s="227">
        <f>(I630/I613)*AF93</f>
        <v>0</v>
      </c>
      <c r="J698" s="227">
        <f>(J631/J613)*AF94</f>
        <v>0</v>
      </c>
      <c r="K698" s="227">
        <f>(K645/K613)*AF90</f>
        <v>0</v>
      </c>
      <c r="L698" s="227" t="e">
        <f>(L648/L613)*AF95</f>
        <v>#DIV/0!</v>
      </c>
      <c r="M698" s="211" t="e">
        <f t="shared" si="0"/>
        <v>#DIV/0!</v>
      </c>
      <c r="N698" s="221" t="s">
        <v>665</v>
      </c>
    </row>
    <row r="699" spans="1:14" s="211" customFormat="1" ht="12.65" customHeight="1">
      <c r="A699" s="222">
        <v>7230</v>
      </c>
      <c r="B699" s="221" t="s">
        <v>666</v>
      </c>
      <c r="C699" s="227" t="str">
        <f>AG86</f>
        <v>x</v>
      </c>
      <c r="D699" s="227">
        <f>(D616/D613)*AG91</f>
        <v>0</v>
      </c>
      <c r="E699" s="229">
        <f>(E624/E613)*SUM(C699:D699)</f>
        <v>0</v>
      </c>
      <c r="F699" s="229">
        <f>(F625/F613)*AG65</f>
        <v>0</v>
      </c>
      <c r="G699" s="227">
        <f>(G626/G613)*AG92</f>
        <v>0</v>
      </c>
      <c r="H699" s="229">
        <f>(H629/H613)*AG61</f>
        <v>0</v>
      </c>
      <c r="I699" s="227">
        <f>(I630/I613)*AG93</f>
        <v>0</v>
      </c>
      <c r="J699" s="227">
        <f>(J631/J613)*AG94</f>
        <v>0</v>
      </c>
      <c r="K699" s="227">
        <f>(K645/K613)*AG90</f>
        <v>0</v>
      </c>
      <c r="L699" s="227" t="e">
        <f>(L648/L613)*AG95</f>
        <v>#DIV/0!</v>
      </c>
      <c r="M699" s="211" t="e">
        <f t="shared" si="0"/>
        <v>#DIV/0!</v>
      </c>
      <c r="N699" s="221" t="s">
        <v>667</v>
      </c>
    </row>
    <row r="700" spans="1:14" s="211" customFormat="1" ht="12.65" customHeight="1">
      <c r="A700" s="222">
        <v>7240</v>
      </c>
      <c r="B700" s="221" t="s">
        <v>146</v>
      </c>
      <c r="C700" s="227" t="str">
        <f>AH86</f>
        <v>x</v>
      </c>
      <c r="D700" s="227">
        <f>(D616/D613)*AH91</f>
        <v>0</v>
      </c>
      <c r="E700" s="229">
        <f>(E624/E613)*SUM(C700:D700)</f>
        <v>0</v>
      </c>
      <c r="F700" s="229">
        <f>(F625/F613)*AH65</f>
        <v>0</v>
      </c>
      <c r="G700" s="227">
        <f>(G626/G613)*AH92</f>
        <v>0</v>
      </c>
      <c r="H700" s="229">
        <f>(H629/H613)*AH61</f>
        <v>0</v>
      </c>
      <c r="I700" s="227">
        <f>(I630/I613)*AH93</f>
        <v>0</v>
      </c>
      <c r="J700" s="227">
        <f>(J631/J613)*AH94</f>
        <v>0</v>
      </c>
      <c r="K700" s="227">
        <f>(K645/K613)*AH90</f>
        <v>0</v>
      </c>
      <c r="L700" s="227" t="e">
        <f>(L648/L613)*AH95</f>
        <v>#DIV/0!</v>
      </c>
      <c r="M700" s="211" t="e">
        <f t="shared" si="0"/>
        <v>#DIV/0!</v>
      </c>
      <c r="N700" s="221" t="s">
        <v>668</v>
      </c>
    </row>
    <row r="701" spans="1:14" s="211" customFormat="1" ht="12.65" customHeight="1">
      <c r="A701" s="222">
        <v>7250</v>
      </c>
      <c r="B701" s="221" t="s">
        <v>669</v>
      </c>
      <c r="C701" s="227" t="str">
        <f>AI86</f>
        <v>x</v>
      </c>
      <c r="D701" s="227">
        <f>(D616/D613)*AI91</f>
        <v>0</v>
      </c>
      <c r="E701" s="229">
        <f>(E624/E613)*SUM(C701:D701)</f>
        <v>0</v>
      </c>
      <c r="F701" s="229">
        <f>(F625/F613)*AI65</f>
        <v>0</v>
      </c>
      <c r="G701" s="227">
        <f>(G626/G613)*AI92</f>
        <v>0</v>
      </c>
      <c r="H701" s="229">
        <f>(H629/H613)*AI61</f>
        <v>0</v>
      </c>
      <c r="I701" s="227">
        <f>(I630/I613)*AI93</f>
        <v>0</v>
      </c>
      <c r="J701" s="227">
        <f>(J631/J613)*AI94</f>
        <v>0</v>
      </c>
      <c r="K701" s="227">
        <f>(K645/K613)*AI90</f>
        <v>0</v>
      </c>
      <c r="L701" s="227" t="e">
        <f>(L648/L613)*AI95</f>
        <v>#DIV/0!</v>
      </c>
      <c r="M701" s="211" t="e">
        <f t="shared" si="0"/>
        <v>#DIV/0!</v>
      </c>
      <c r="N701" s="221" t="s">
        <v>670</v>
      </c>
    </row>
    <row r="702" spans="1:14" s="211" customFormat="1" ht="12.65" customHeight="1">
      <c r="A702" s="222">
        <v>7260</v>
      </c>
      <c r="B702" s="221" t="s">
        <v>148</v>
      </c>
      <c r="C702" s="227" t="str">
        <f>AJ86</f>
        <v>x</v>
      </c>
      <c r="D702" s="227">
        <f>(D616/D613)*AJ91</f>
        <v>0</v>
      </c>
      <c r="E702" s="229">
        <f>(E624/E613)*SUM(C702:D702)</f>
        <v>0</v>
      </c>
      <c r="F702" s="229">
        <f>(F625/F613)*AJ65</f>
        <v>0</v>
      </c>
      <c r="G702" s="227">
        <f>(G626/G613)*AJ92</f>
        <v>0</v>
      </c>
      <c r="H702" s="229">
        <f>(H629/H613)*AJ61</f>
        <v>0</v>
      </c>
      <c r="I702" s="227">
        <f>(I630/I613)*AJ93</f>
        <v>0</v>
      </c>
      <c r="J702" s="227">
        <f>(J631/J613)*AJ94</f>
        <v>0</v>
      </c>
      <c r="K702" s="227">
        <f>(K645/K613)*AJ90</f>
        <v>0</v>
      </c>
      <c r="L702" s="227" t="e">
        <f>(L648/L613)*AJ95</f>
        <v>#DIV/0!</v>
      </c>
      <c r="M702" s="211" t="e">
        <f t="shared" si="0"/>
        <v>#DIV/0!</v>
      </c>
      <c r="N702" s="221" t="s">
        <v>671</v>
      </c>
    </row>
    <row r="703" spans="1:14" s="211" customFormat="1" ht="12.65" customHeight="1">
      <c r="A703" s="222">
        <v>7310</v>
      </c>
      <c r="B703" s="221" t="s">
        <v>672</v>
      </c>
      <c r="C703" s="227" t="str">
        <f>AK86</f>
        <v>x</v>
      </c>
      <c r="D703" s="227">
        <f>(D616/D613)*AK91</f>
        <v>0</v>
      </c>
      <c r="E703" s="229">
        <f>(E624/E613)*SUM(C703:D703)</f>
        <v>0</v>
      </c>
      <c r="F703" s="229">
        <f>(F625/F613)*AK65</f>
        <v>0</v>
      </c>
      <c r="G703" s="227">
        <f>(G626/G613)*AK92</f>
        <v>0</v>
      </c>
      <c r="H703" s="229">
        <f>(H629/H613)*AK61</f>
        <v>0</v>
      </c>
      <c r="I703" s="227">
        <f>(I630/I613)*AK93</f>
        <v>0</v>
      </c>
      <c r="J703" s="227">
        <f>(J631/J613)*AK94</f>
        <v>0</v>
      </c>
      <c r="K703" s="227">
        <f>(K645/K613)*AK90</f>
        <v>0</v>
      </c>
      <c r="L703" s="227" t="e">
        <f>(L648/L613)*AK95</f>
        <v>#DIV/0!</v>
      </c>
      <c r="M703" s="211" t="e">
        <f t="shared" si="0"/>
        <v>#DIV/0!</v>
      </c>
      <c r="N703" s="221" t="s">
        <v>673</v>
      </c>
    </row>
    <row r="704" spans="1:14" s="211" customFormat="1" ht="12.65" customHeight="1">
      <c r="A704" s="222">
        <v>7320</v>
      </c>
      <c r="B704" s="221" t="s">
        <v>674</v>
      </c>
      <c r="C704" s="227" t="str">
        <f>AL86</f>
        <v>x</v>
      </c>
      <c r="D704" s="227">
        <f>(D616/D613)*AL91</f>
        <v>0</v>
      </c>
      <c r="E704" s="229">
        <f>(E624/E613)*SUM(C704:D704)</f>
        <v>0</v>
      </c>
      <c r="F704" s="229">
        <f>(F625/F613)*AL65</f>
        <v>0</v>
      </c>
      <c r="G704" s="227">
        <f>(G626/G613)*AL92</f>
        <v>0</v>
      </c>
      <c r="H704" s="229">
        <f>(H629/H613)*AL61</f>
        <v>0</v>
      </c>
      <c r="I704" s="227">
        <f>(I630/I613)*AL93</f>
        <v>0</v>
      </c>
      <c r="J704" s="227">
        <f>(J631/J613)*AL94</f>
        <v>0</v>
      </c>
      <c r="K704" s="227">
        <f>(K645/K613)*AL90</f>
        <v>0</v>
      </c>
      <c r="L704" s="227" t="e">
        <f>(L648/L613)*AL95</f>
        <v>#DIV/0!</v>
      </c>
      <c r="M704" s="211" t="e">
        <f t="shared" si="0"/>
        <v>#DIV/0!</v>
      </c>
      <c r="N704" s="221" t="s">
        <v>675</v>
      </c>
    </row>
    <row r="705" spans="1:14" s="211" customFormat="1" ht="12.65" customHeight="1">
      <c r="A705" s="222">
        <v>7330</v>
      </c>
      <c r="B705" s="221" t="s">
        <v>676</v>
      </c>
      <c r="C705" s="227" t="str">
        <f>AM86</f>
        <v>x</v>
      </c>
      <c r="D705" s="227">
        <f>(D616/D613)*AM91</f>
        <v>0</v>
      </c>
      <c r="E705" s="229">
        <f>(E624/E613)*SUM(C705:D705)</f>
        <v>0</v>
      </c>
      <c r="F705" s="229">
        <f>(F625/F613)*AM65</f>
        <v>0</v>
      </c>
      <c r="G705" s="227">
        <f>(G626/G613)*AM92</f>
        <v>0</v>
      </c>
      <c r="H705" s="229">
        <f>(H629/H613)*AM61</f>
        <v>0</v>
      </c>
      <c r="I705" s="227">
        <f>(I630/I613)*AM93</f>
        <v>0</v>
      </c>
      <c r="J705" s="227">
        <f>(J631/J613)*AM94</f>
        <v>0</v>
      </c>
      <c r="K705" s="227">
        <f>(K645/K613)*AM90</f>
        <v>0</v>
      </c>
      <c r="L705" s="227" t="e">
        <f>(L648/L613)*AM95</f>
        <v>#DIV/0!</v>
      </c>
      <c r="M705" s="211" t="e">
        <f t="shared" si="0"/>
        <v>#DIV/0!</v>
      </c>
      <c r="N705" s="221" t="s">
        <v>677</v>
      </c>
    </row>
    <row r="706" spans="1:14" s="211" customFormat="1" ht="12.65" customHeight="1">
      <c r="A706" s="222">
        <v>7340</v>
      </c>
      <c r="B706" s="221" t="s">
        <v>678</v>
      </c>
      <c r="C706" s="227" t="str">
        <f>AN86</f>
        <v>x</v>
      </c>
      <c r="D706" s="227">
        <f>(D616/D613)*AN91</f>
        <v>0</v>
      </c>
      <c r="E706" s="229">
        <f>(E624/E613)*SUM(C706:D706)</f>
        <v>0</v>
      </c>
      <c r="F706" s="229">
        <f>(F625/F613)*AN65</f>
        <v>0</v>
      </c>
      <c r="G706" s="227">
        <f>(G626/G613)*AN92</f>
        <v>0</v>
      </c>
      <c r="H706" s="229">
        <f>(H629/H613)*AN61</f>
        <v>0</v>
      </c>
      <c r="I706" s="227">
        <f>(I630/I613)*AN93</f>
        <v>0</v>
      </c>
      <c r="J706" s="227">
        <f>(J631/J613)*AN94</f>
        <v>0</v>
      </c>
      <c r="K706" s="227">
        <f>(K645/K613)*AN90</f>
        <v>0</v>
      </c>
      <c r="L706" s="227" t="e">
        <f>(L648/L613)*AN95</f>
        <v>#DIV/0!</v>
      </c>
      <c r="M706" s="211" t="e">
        <f t="shared" si="0"/>
        <v>#DIV/0!</v>
      </c>
      <c r="N706" s="221" t="s">
        <v>679</v>
      </c>
    </row>
    <row r="707" spans="1:14" s="211" customFormat="1" ht="12.65" customHeight="1">
      <c r="A707" s="222">
        <v>7350</v>
      </c>
      <c r="B707" s="221" t="s">
        <v>680</v>
      </c>
      <c r="C707" s="227" t="str">
        <f>AO86</f>
        <v>x</v>
      </c>
      <c r="D707" s="227">
        <f>(D616/D613)*AO91</f>
        <v>9462.3100953633675</v>
      </c>
      <c r="E707" s="229">
        <f>(E624/E613)*SUM(C707:D707)</f>
        <v>0</v>
      </c>
      <c r="F707" s="229">
        <f>(F625/F613)*AO65</f>
        <v>0</v>
      </c>
      <c r="G707" s="227">
        <f>(G626/G613)*AO92</f>
        <v>0</v>
      </c>
      <c r="H707" s="229">
        <f>(H629/H613)*AO61</f>
        <v>0</v>
      </c>
      <c r="I707" s="227">
        <f>(I630/I613)*AO93</f>
        <v>0</v>
      </c>
      <c r="J707" s="227">
        <f>(J631/J613)*AO94</f>
        <v>0</v>
      </c>
      <c r="K707" s="227">
        <f>(K645/K613)*AO90</f>
        <v>0</v>
      </c>
      <c r="L707" s="227" t="e">
        <f>(L648/L613)*AO95</f>
        <v>#DIV/0!</v>
      </c>
      <c r="M707" s="211" t="e">
        <f t="shared" si="0"/>
        <v>#DIV/0!</v>
      </c>
      <c r="N707" s="221" t="s">
        <v>681</v>
      </c>
    </row>
    <row r="708" spans="1:14" s="211" customFormat="1" ht="12.65" customHeight="1">
      <c r="A708" s="222">
        <v>7380</v>
      </c>
      <c r="B708" s="221" t="s">
        <v>682</v>
      </c>
      <c r="C708" s="227" t="str">
        <f>AP86</f>
        <v>x</v>
      </c>
      <c r="D708" s="227">
        <f>(D616/D613)*AP91</f>
        <v>0</v>
      </c>
      <c r="E708" s="229">
        <f>(E624/E613)*SUM(C708:D708)</f>
        <v>0</v>
      </c>
      <c r="F708" s="229">
        <f>(F625/F613)*AP65</f>
        <v>0</v>
      </c>
      <c r="G708" s="227">
        <f>(G626/G613)*AP92</f>
        <v>0</v>
      </c>
      <c r="H708" s="229">
        <f>(H629/H613)*AP61</f>
        <v>0</v>
      </c>
      <c r="I708" s="227">
        <f>(I630/I613)*AP93</f>
        <v>0</v>
      </c>
      <c r="J708" s="227">
        <f>(J631/J613)*AP94</f>
        <v>0</v>
      </c>
      <c r="K708" s="227">
        <f>(K645/K613)*AP90</f>
        <v>0</v>
      </c>
      <c r="L708" s="227" t="e">
        <f>(L648/L613)*AP95</f>
        <v>#DIV/0!</v>
      </c>
      <c r="M708" s="211" t="e">
        <f t="shared" si="0"/>
        <v>#DIV/0!</v>
      </c>
      <c r="N708" s="221" t="s">
        <v>683</v>
      </c>
    </row>
    <row r="709" spans="1:14" s="211" customFormat="1" ht="12.65" customHeight="1">
      <c r="A709" s="222">
        <v>7390</v>
      </c>
      <c r="B709" s="221" t="s">
        <v>684</v>
      </c>
      <c r="C709" s="227" t="str">
        <f>AQ86</f>
        <v>x</v>
      </c>
      <c r="D709" s="227">
        <f>(D616/D613)*AQ91</f>
        <v>0</v>
      </c>
      <c r="E709" s="229">
        <f>(E624/E613)*SUM(C709:D709)</f>
        <v>0</v>
      </c>
      <c r="F709" s="229">
        <f>(F625/F613)*AQ65</f>
        <v>0</v>
      </c>
      <c r="G709" s="227">
        <f>(G626/G613)*AQ92</f>
        <v>0</v>
      </c>
      <c r="H709" s="229">
        <f>(H629/H613)*AQ61</f>
        <v>0</v>
      </c>
      <c r="I709" s="227">
        <f>(I630/I613)*AQ93</f>
        <v>0</v>
      </c>
      <c r="J709" s="227">
        <f>(J631/J613)*AQ94</f>
        <v>0</v>
      </c>
      <c r="K709" s="227">
        <f>(K645/K613)*AQ90</f>
        <v>0</v>
      </c>
      <c r="L709" s="227" t="e">
        <f>(L648/L613)*AQ95</f>
        <v>#DIV/0!</v>
      </c>
      <c r="M709" s="211" t="e">
        <f t="shared" si="0"/>
        <v>#DIV/0!</v>
      </c>
      <c r="N709" s="221" t="s">
        <v>685</v>
      </c>
    </row>
    <row r="710" spans="1:14" s="211" customFormat="1" ht="12.65" customHeight="1">
      <c r="A710" s="222">
        <v>7400</v>
      </c>
      <c r="B710" s="221" t="s">
        <v>686</v>
      </c>
      <c r="C710" s="227" t="str">
        <f>AR86</f>
        <v>x</v>
      </c>
      <c r="D710" s="227">
        <f>(D616/D613)*AR91</f>
        <v>0</v>
      </c>
      <c r="E710" s="229">
        <f>(E624/E613)*SUM(C710:D710)</f>
        <v>0</v>
      </c>
      <c r="F710" s="229">
        <f>(F625/F613)*AR65</f>
        <v>0</v>
      </c>
      <c r="G710" s="227">
        <f>(G626/G613)*AR92</f>
        <v>0</v>
      </c>
      <c r="H710" s="229">
        <f>(H629/H613)*AR61</f>
        <v>0</v>
      </c>
      <c r="I710" s="227">
        <f>(I630/I613)*AR93</f>
        <v>0</v>
      </c>
      <c r="J710" s="227">
        <f>(J631/J613)*AR94</f>
        <v>0</v>
      </c>
      <c r="K710" s="227">
        <f>(K645/K613)*AR90</f>
        <v>0</v>
      </c>
      <c r="L710" s="227" t="e">
        <f>(L648/L613)*AR95</f>
        <v>#DIV/0!</v>
      </c>
      <c r="M710" s="211" t="e">
        <f t="shared" si="0"/>
        <v>#DIV/0!</v>
      </c>
      <c r="N710" s="221" t="s">
        <v>687</v>
      </c>
    </row>
    <row r="711" spans="1:14" s="211" customFormat="1" ht="12.65" customHeight="1">
      <c r="A711" s="222">
        <v>7410</v>
      </c>
      <c r="B711" s="221" t="s">
        <v>156</v>
      </c>
      <c r="C711" s="227" t="str">
        <f>AS86</f>
        <v>x</v>
      </c>
      <c r="D711" s="227">
        <f>(D616/D613)*AS91</f>
        <v>0</v>
      </c>
      <c r="E711" s="229">
        <f>(E624/E613)*SUM(C711:D711)</f>
        <v>0</v>
      </c>
      <c r="F711" s="229">
        <f>(F625/F613)*AS65</f>
        <v>0</v>
      </c>
      <c r="G711" s="227">
        <f>(G626/G613)*AS92</f>
        <v>0</v>
      </c>
      <c r="H711" s="229">
        <f>(H629/H613)*AS61</f>
        <v>0</v>
      </c>
      <c r="I711" s="227">
        <f>(I630/I613)*AS93</f>
        <v>0</v>
      </c>
      <c r="J711" s="227">
        <f>(J631/J613)*AS94</f>
        <v>0</v>
      </c>
      <c r="K711" s="227">
        <f>(K645/K613)*AS90</f>
        <v>0</v>
      </c>
      <c r="L711" s="227" t="e">
        <f>(L648/L613)*AS95</f>
        <v>#DIV/0!</v>
      </c>
      <c r="M711" s="211" t="e">
        <f t="shared" si="0"/>
        <v>#DIV/0!</v>
      </c>
      <c r="N711" s="221" t="s">
        <v>688</v>
      </c>
    </row>
    <row r="712" spans="1:14" s="211" customFormat="1" ht="12.65" customHeight="1">
      <c r="A712" s="222">
        <v>7420</v>
      </c>
      <c r="B712" s="221" t="s">
        <v>689</v>
      </c>
      <c r="C712" s="227" t="str">
        <f>AT86</f>
        <v>x</v>
      </c>
      <c r="D712" s="227">
        <f>(D616/D613)*AT91</f>
        <v>0</v>
      </c>
      <c r="E712" s="229">
        <f>(E624/E613)*SUM(C712:D712)</f>
        <v>0</v>
      </c>
      <c r="F712" s="229">
        <f>(F625/F613)*AT65</f>
        <v>0</v>
      </c>
      <c r="G712" s="227">
        <f>(G626/G613)*AT92</f>
        <v>0</v>
      </c>
      <c r="H712" s="229">
        <f>(H629/H613)*AT61</f>
        <v>0</v>
      </c>
      <c r="I712" s="227">
        <f>(I630/I613)*AT93</f>
        <v>0</v>
      </c>
      <c r="J712" s="227">
        <f>(J631/J613)*AT94</f>
        <v>0</v>
      </c>
      <c r="K712" s="227">
        <f>(K645/K613)*AT90</f>
        <v>0</v>
      </c>
      <c r="L712" s="227" t="e">
        <f>(L648/L613)*AT95</f>
        <v>#DIV/0!</v>
      </c>
      <c r="M712" s="211" t="e">
        <f t="shared" si="0"/>
        <v>#DIV/0!</v>
      </c>
      <c r="N712" s="221" t="s">
        <v>690</v>
      </c>
    </row>
    <row r="713" spans="1:14" s="211" customFormat="1" ht="12.65" customHeight="1">
      <c r="A713" s="222">
        <v>7430</v>
      </c>
      <c r="B713" s="221" t="s">
        <v>691</v>
      </c>
      <c r="C713" s="227" t="str">
        <f>AU86</f>
        <v>x</v>
      </c>
      <c r="D713" s="227">
        <f>(D616/D613)*AU91</f>
        <v>0</v>
      </c>
      <c r="E713" s="229">
        <f>(E624/E613)*SUM(C713:D713)</f>
        <v>0</v>
      </c>
      <c r="F713" s="229">
        <f>(F625/F613)*AU65</f>
        <v>0</v>
      </c>
      <c r="G713" s="227">
        <f>(G626/G613)*AU92</f>
        <v>0</v>
      </c>
      <c r="H713" s="229">
        <f>(H629/H613)*AU61</f>
        <v>0</v>
      </c>
      <c r="I713" s="227">
        <f>(I630/I613)*AU93</f>
        <v>0</v>
      </c>
      <c r="J713" s="227">
        <f>(J631/J613)*AU94</f>
        <v>0</v>
      </c>
      <c r="K713" s="227">
        <f>(K645/K613)*AU90</f>
        <v>0</v>
      </c>
      <c r="L713" s="227" t="e">
        <f>(L648/L613)*AU95</f>
        <v>#DIV/0!</v>
      </c>
      <c r="M713" s="211" t="e">
        <f t="shared" si="0"/>
        <v>#DIV/0!</v>
      </c>
      <c r="N713" s="221" t="s">
        <v>692</v>
      </c>
    </row>
    <row r="714" spans="1:14" s="211" customFormat="1" ht="12.65" customHeight="1">
      <c r="A714" s="222">
        <v>7490</v>
      </c>
      <c r="B714" s="221" t="s">
        <v>693</v>
      </c>
      <c r="C714" s="227" t="str">
        <f>AV86</f>
        <v>x</v>
      </c>
      <c r="D714" s="227">
        <f>(D616/D613)*AV91</f>
        <v>0</v>
      </c>
      <c r="E714" s="229">
        <f>(E624/E613)*SUM(C714:D714)</f>
        <v>0</v>
      </c>
      <c r="F714" s="229">
        <f>(F625/F613)*AV65</f>
        <v>0</v>
      </c>
      <c r="G714" s="227">
        <f>(G626/G613)*AV92</f>
        <v>0</v>
      </c>
      <c r="H714" s="229">
        <f>(H629/H613)*AV61</f>
        <v>0</v>
      </c>
      <c r="I714" s="227">
        <f>(I630/I613)*AV93</f>
        <v>0</v>
      </c>
      <c r="J714" s="227">
        <f>(J631/J613)*AV94</f>
        <v>0</v>
      </c>
      <c r="K714" s="227">
        <f>(K645/K613)*AV90</f>
        <v>0</v>
      </c>
      <c r="L714" s="227" t="e">
        <f>(L648/L613)*AV95</f>
        <v>#DIV/0!</v>
      </c>
      <c r="M714" s="211" t="e">
        <f t="shared" si="0"/>
        <v>#DIV/0!</v>
      </c>
      <c r="N714" s="223" t="s">
        <v>694</v>
      </c>
    </row>
    <row r="715" spans="1:14" s="211" customFormat="1" ht="12.65" customHeight="1"/>
    <row r="716" spans="1:14" s="211" customFormat="1" ht="12.65" customHeight="1">
      <c r="C716" s="224">
        <f>SUM(C615:C648)+SUM(C669:C714)</f>
        <v>1273225</v>
      </c>
      <c r="D716" s="211">
        <f>SUM(D617:D648)+SUM(D669:D714)</f>
        <v>1273225</v>
      </c>
      <c r="E716" s="211">
        <f>SUM(E625:E648)+SUM(E669:E714)</f>
        <v>0</v>
      </c>
      <c r="F716" s="211">
        <f>SUM(F626:F649)+SUM(F669:F714)</f>
        <v>0</v>
      </c>
      <c r="G716" s="211">
        <f>SUM(G627:G648)+SUM(G669:G714)</f>
        <v>0</v>
      </c>
      <c r="H716" s="211">
        <f>SUM(H630:H648)+SUM(H669:H714)</f>
        <v>0</v>
      </c>
      <c r="I716" s="211">
        <f>SUM(I631:I648)+SUM(I669:I714)</f>
        <v>0</v>
      </c>
      <c r="J716" s="211">
        <f>SUM(J632:J648)+SUM(J669:J714)</f>
        <v>0</v>
      </c>
      <c r="K716" s="211">
        <f>SUM(K669:K714)</f>
        <v>0</v>
      </c>
      <c r="L716" s="211" t="e">
        <f>SUM(L669:L714)</f>
        <v>#DIV/0!</v>
      </c>
      <c r="M716" s="211" t="e">
        <f>SUM(M669:M714)</f>
        <v>#DIV/0!</v>
      </c>
      <c r="N716" s="221" t="s">
        <v>695</v>
      </c>
    </row>
    <row r="717" spans="1:14" s="211" customFormat="1" ht="12.65" customHeight="1">
      <c r="C717" s="224">
        <f>CE86</f>
        <v>-1393781</v>
      </c>
      <c r="D717" s="211">
        <f>D616</f>
        <v>1273225</v>
      </c>
      <c r="E717" s="211">
        <f>E624</f>
        <v>0</v>
      </c>
      <c r="F717" s="211">
        <f>F625</f>
        <v>0</v>
      </c>
      <c r="G717" s="211">
        <f>G626</f>
        <v>0</v>
      </c>
      <c r="H717" s="211">
        <f>H629</f>
        <v>0</v>
      </c>
      <c r="I717" s="211">
        <f>I630</f>
        <v>0</v>
      </c>
      <c r="J717" s="211">
        <f>J631</f>
        <v>0</v>
      </c>
      <c r="K717" s="211">
        <f>K645</f>
        <v>0</v>
      </c>
      <c r="L717" s="211">
        <f>L648</f>
        <v>0</v>
      </c>
      <c r="M717" s="211">
        <f>C649</f>
        <v>1273225</v>
      </c>
      <c r="N717" s="221" t="s">
        <v>696</v>
      </c>
    </row>
  </sheetData>
  <sheetProtection sheet="1"/>
  <mergeCells count="1">
    <mergeCell ref="B236:C236"/>
  </mergeCells>
  <hyperlinks>
    <hyperlink ref="C30" r:id="rId1" xr:uid="{00000000-0004-0000-0B00-000000000000}"/>
    <hyperlink ref="F42" r:id="rId2" xr:uid="{00000000-0004-0000-0B00-000001000000}"/>
    <hyperlink ref="A43" r:id="rId3" xr:uid="{00000000-0004-0000-0B00-000002000000}"/>
  </hyperlinks>
  <printOptions horizontalCentered="1" gridLines="1" gridLinesSet="0"/>
  <pageMargins left="0.25" right="0.25" top="0.5" bottom="0.5" header="0.5" footer="0.5"/>
  <pageSetup scale="95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655D1-F61B-4BDF-ACFA-472AD24ECDFB}">
  <sheetPr codeName="Sheet13"/>
  <dimension ref="A1:N2"/>
  <sheetViews>
    <sheetView workbookViewId="0"/>
  </sheetViews>
  <sheetFormatPr defaultColWidth="9" defaultRowHeight="14.5"/>
  <cols>
    <col min="1" max="2" width="9" style="11" customWidth="1"/>
    <col min="3" max="3" width="38.75" style="11" bestFit="1" customWidth="1"/>
    <col min="4" max="10" width="9" style="11" customWidth="1"/>
    <col min="11" max="11" width="13.33203125" style="11" customWidth="1"/>
    <col min="12" max="12" width="12.08203125" style="11" customWidth="1"/>
    <col min="13" max="15" width="9" style="11" customWidth="1"/>
    <col min="16" max="16384" width="9" style="11"/>
  </cols>
  <sheetData>
    <row r="1" spans="1:14">
      <c r="A1" s="14" t="s">
        <v>1044</v>
      </c>
      <c r="B1" s="11" t="s">
        <v>1045</v>
      </c>
      <c r="C1" s="11" t="s">
        <v>1046</v>
      </c>
      <c r="D1" s="11" t="s">
        <v>1047</v>
      </c>
      <c r="E1" s="11" t="s">
        <v>1048</v>
      </c>
      <c r="F1" s="11" t="s">
        <v>1049</v>
      </c>
      <c r="G1" s="11" t="s">
        <v>1050</v>
      </c>
      <c r="H1" s="11" t="s">
        <v>1051</v>
      </c>
      <c r="I1" s="11" t="s">
        <v>1052</v>
      </c>
      <c r="J1" s="11" t="s">
        <v>1053</v>
      </c>
      <c r="K1" s="11" t="s">
        <v>1054</v>
      </c>
      <c r="L1" s="11" t="s">
        <v>1055</v>
      </c>
      <c r="M1" s="11" t="s">
        <v>1056</v>
      </c>
      <c r="N1" s="11" t="s">
        <v>1057</v>
      </c>
    </row>
    <row r="2" spans="1:14">
      <c r="A2" s="11" t="str">
        <f>MONTH(data!C96) &amp; "-" &amp; DAY(data!C96)</f>
        <v>12-31</v>
      </c>
      <c r="B2" s="210" t="str">
        <f>RIGHT(data!C97, 3)</f>
        <v>141</v>
      </c>
      <c r="C2" s="11" t="str">
        <f>SUBSTITUTE(LEFT(data!C98,49),",","")</f>
        <v>Columbia County Public Hospital District No. 1</v>
      </c>
      <c r="D2" s="11" t="str">
        <f>LEFT(data!C99, 49)</f>
        <v>1012 South Third Street</v>
      </c>
      <c r="E2" s="11" t="str">
        <f>LEFT(data!C100, 100)</f>
        <v>Dayton</v>
      </c>
      <c r="F2" s="11" t="str">
        <f>LEFT(data!C101, 2)</f>
        <v>WA</v>
      </c>
      <c r="G2" s="11" t="str">
        <f>LEFT(data!C102, 100)</f>
        <v>99328</v>
      </c>
      <c r="H2" s="11" t="str">
        <f>LEFT(data!C103, 100)</f>
        <v>Columbia</v>
      </c>
      <c r="I2" s="11" t="str">
        <f>LEFT(data!C104, 49)</f>
        <v>Shane McGuire</v>
      </c>
      <c r="J2" s="11" t="str">
        <f>LEFT(data!C105, 49)</f>
        <v>Matt Minor</v>
      </c>
      <c r="K2" s="11" t="str">
        <f>LEFT(data!C107, 49)</f>
        <v>509.382.2531</v>
      </c>
      <c r="L2" s="11" t="str">
        <f>LEFT(data!C108, 49)</f>
        <v>509.382.3205</v>
      </c>
      <c r="M2" s="11" t="str">
        <f>LEFT(data!C109, 49)</f>
        <v>Jeannette Ring</v>
      </c>
      <c r="N2" s="11" t="str">
        <f>LEFT(data!C110, 49)</f>
        <v>jring@dza.cpa</v>
      </c>
    </row>
  </sheetData>
  <sheetProtection algorithmName="SHA-512" hashValue="fzarjCCgl7IebmF0vJ+Xeed5La1gL5A2fJb4me0xsQxRzPiWhyYdnHB8FZKq1ARabRaH678wap/adJzJxiM5wg==" saltValue="6dBqu/FUvwz+GYdHsb71Zg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68B6B-81B5-4AAD-92E0-14F4AF781928}">
  <sheetPr codeName="Sheet14"/>
  <dimension ref="A1:CF2"/>
  <sheetViews>
    <sheetView workbookViewId="0"/>
  </sheetViews>
  <sheetFormatPr defaultColWidth="8.6640625" defaultRowHeight="15.5"/>
  <cols>
    <col min="1" max="3" width="10.4140625" style="9" customWidth="1"/>
    <col min="4" max="4" width="10.58203125" style="9" bestFit="1" customWidth="1"/>
    <col min="5" max="5" width="9.6640625" style="9" bestFit="1" customWidth="1"/>
    <col min="6" max="6" width="9.58203125" style="9" bestFit="1" customWidth="1"/>
    <col min="7" max="7" width="10.58203125" style="9" bestFit="1" customWidth="1"/>
    <col min="8" max="8" width="8.6640625" style="9" bestFit="1" customWidth="1"/>
    <col min="9" max="9" width="10.58203125" style="9" bestFit="1" customWidth="1"/>
    <col min="10" max="10" width="9.6640625" style="9" bestFit="1" customWidth="1"/>
    <col min="11" max="11" width="10.58203125" style="9" bestFit="1" customWidth="1"/>
    <col min="12" max="12" width="9.58203125" style="9" bestFit="1" customWidth="1"/>
    <col min="13" max="13" width="26.4140625" style="9" bestFit="1" customWidth="1"/>
    <col min="14" max="14" width="21.08203125" style="9" bestFit="1" customWidth="1"/>
    <col min="15" max="15" width="13" style="9" bestFit="1" customWidth="1"/>
    <col min="16" max="16" width="24.4140625" style="9" bestFit="1" customWidth="1"/>
    <col min="17" max="17" width="23.33203125" style="9" bestFit="1" customWidth="1"/>
    <col min="18" max="18" width="36.08203125" style="9" bestFit="1" customWidth="1"/>
    <col min="19" max="19" width="19.4140625" style="9" bestFit="1" customWidth="1"/>
    <col min="20" max="20" width="9.75" style="9" bestFit="1" customWidth="1"/>
    <col min="21" max="22" width="10.58203125" style="9" bestFit="1" customWidth="1"/>
    <col min="23" max="24" width="9.58203125" style="9" bestFit="1" customWidth="1"/>
    <col min="25" max="25" width="10" style="9" bestFit="1" customWidth="1"/>
    <col min="26" max="27" width="11.58203125" style="9" bestFit="1" customWidth="1"/>
    <col min="28" max="28" width="10.58203125" style="9" bestFit="1" customWidth="1"/>
    <col min="29" max="29" width="11.58203125" style="9" bestFit="1" customWidth="1"/>
    <col min="30" max="30" width="10.58203125" style="9" bestFit="1" customWidth="1"/>
    <col min="31" max="31" width="9.33203125" style="9" bestFit="1" customWidth="1"/>
    <col min="32" max="32" width="9.58203125" style="9" bestFit="1" customWidth="1"/>
    <col min="33" max="33" width="8.25" style="9" bestFit="1" customWidth="1"/>
    <col min="34" max="34" width="10.9140625" style="9" bestFit="1" customWidth="1"/>
    <col min="35" max="35" width="11.58203125" style="9" bestFit="1" customWidth="1"/>
    <col min="36" max="36" width="10.58203125" style="9" bestFit="1" customWidth="1"/>
    <col min="37" max="37" width="11.33203125" style="9" bestFit="1" customWidth="1"/>
    <col min="38" max="38" width="8.58203125" style="9" bestFit="1" customWidth="1"/>
    <col min="39" max="39" width="7.25" style="9" bestFit="1" customWidth="1"/>
    <col min="40" max="40" width="9.75" style="9" bestFit="1" customWidth="1"/>
    <col min="41" max="41" width="9" style="9" bestFit="1" customWidth="1"/>
    <col min="42" max="42" width="7.25" style="9" bestFit="1" customWidth="1"/>
    <col min="43" max="43" width="9.75" style="9" bestFit="1" customWidth="1"/>
    <col min="44" max="45" width="10.58203125" style="9" bestFit="1" customWidth="1"/>
    <col min="46" max="46" width="10" style="9" bestFit="1" customWidth="1"/>
    <col min="47" max="47" width="9.4140625" style="9" bestFit="1" customWidth="1"/>
    <col min="48" max="48" width="9.33203125" style="9" bestFit="1" customWidth="1"/>
    <col min="49" max="49" width="10.6640625" style="9" bestFit="1" customWidth="1"/>
    <col min="50" max="51" width="9.58203125" style="9" bestFit="1" customWidth="1"/>
    <col min="52" max="52" width="10.25" style="9" bestFit="1" customWidth="1"/>
    <col min="53" max="54" width="11.58203125" style="9" bestFit="1" customWidth="1"/>
    <col min="55" max="55" width="10.9140625" style="9" bestFit="1" customWidth="1"/>
    <col min="56" max="57" width="10.58203125" style="9" bestFit="1" customWidth="1"/>
    <col min="58" max="58" width="9.58203125" style="9" bestFit="1" customWidth="1"/>
    <col min="59" max="59" width="9.9140625" style="9" bestFit="1" customWidth="1"/>
    <col min="60" max="60" width="9.6640625" style="9" bestFit="1" customWidth="1"/>
    <col min="61" max="61" width="11.08203125" style="9" bestFit="1" customWidth="1"/>
    <col min="62" max="62" width="11.58203125" style="9" bestFit="1" customWidth="1"/>
    <col min="63" max="63" width="10.58203125" style="9" bestFit="1" customWidth="1"/>
    <col min="64" max="64" width="11.58203125" style="9" bestFit="1" customWidth="1"/>
    <col min="65" max="65" width="8.75" style="9" bestFit="1" customWidth="1"/>
    <col min="66" max="66" width="8.6640625" style="9" bestFit="1" customWidth="1"/>
    <col min="67" max="67" width="10" style="9" bestFit="1" customWidth="1"/>
    <col min="68" max="68" width="8.75" style="9" bestFit="1" customWidth="1"/>
    <col min="69" max="69" width="8.6640625" style="9" bestFit="1" customWidth="1"/>
    <col min="70" max="70" width="10" style="9" bestFit="1" customWidth="1"/>
    <col min="71" max="71" width="9" style="9" bestFit="1" customWidth="1"/>
    <col min="72" max="72" width="8.9140625" style="9" bestFit="1" customWidth="1"/>
    <col min="73" max="73" width="10.25" style="9" bestFit="1" customWidth="1"/>
    <col min="74" max="75" width="11.58203125" style="9" bestFit="1" customWidth="1"/>
    <col min="76" max="76" width="8.25" style="9" bestFit="1" customWidth="1"/>
    <col min="77" max="77" width="9" style="9" bestFit="1" customWidth="1"/>
    <col min="78" max="78" width="10.58203125" style="9" bestFit="1" customWidth="1"/>
    <col min="79" max="79" width="11.58203125" style="9" bestFit="1" customWidth="1"/>
    <col min="80" max="80" width="10.08203125" style="9" bestFit="1" customWidth="1"/>
    <col min="81" max="82" width="21.4140625" style="9" bestFit="1" customWidth="1"/>
    <col min="83" max="83" width="7.6640625" style="9" bestFit="1" customWidth="1"/>
    <col min="84" max="84" width="9.58203125" style="9" bestFit="1" customWidth="1"/>
    <col min="85" max="87" width="8.6640625" style="9" customWidth="1"/>
    <col min="88" max="16384" width="8.6640625" style="9"/>
  </cols>
  <sheetData>
    <row r="1" spans="1:84" s="10" customFormat="1" ht="12.65" customHeight="1">
      <c r="A1" s="10" t="s">
        <v>1058</v>
      </c>
      <c r="B1" s="12" t="s">
        <v>1059</v>
      </c>
      <c r="C1" s="10" t="s">
        <v>1060</v>
      </c>
      <c r="D1" s="10" t="s">
        <v>1061</v>
      </c>
      <c r="E1" s="10" t="s">
        <v>1062</v>
      </c>
      <c r="F1" s="10" t="s">
        <v>1063</v>
      </c>
      <c r="G1" s="10" t="s">
        <v>1064</v>
      </c>
      <c r="H1" s="10" t="s">
        <v>1065</v>
      </c>
      <c r="I1" s="10" t="s">
        <v>1066</v>
      </c>
      <c r="J1" s="10" t="s">
        <v>1067</v>
      </c>
      <c r="K1" s="10" t="s">
        <v>1068</v>
      </c>
      <c r="L1" s="10" t="s">
        <v>1069</v>
      </c>
      <c r="M1" s="10" t="s">
        <v>1070</v>
      </c>
      <c r="N1" s="10" t="s">
        <v>1071</v>
      </c>
      <c r="O1" s="10" t="s">
        <v>1072</v>
      </c>
      <c r="P1" s="10" t="s">
        <v>1073</v>
      </c>
      <c r="Q1" s="10" t="s">
        <v>1074</v>
      </c>
      <c r="R1" s="10" t="s">
        <v>1075</v>
      </c>
      <c r="S1" s="10" t="s">
        <v>1076</v>
      </c>
      <c r="T1" s="10" t="s">
        <v>1077</v>
      </c>
      <c r="U1" s="10" t="s">
        <v>1078</v>
      </c>
      <c r="V1" s="10" t="s">
        <v>1079</v>
      </c>
      <c r="W1" s="10" t="s">
        <v>1080</v>
      </c>
      <c r="X1" s="10" t="s">
        <v>1081</v>
      </c>
      <c r="Y1" s="10" t="s">
        <v>1082</v>
      </c>
      <c r="Z1" s="10" t="s">
        <v>1083</v>
      </c>
      <c r="AA1" s="10" t="s">
        <v>1084</v>
      </c>
      <c r="AB1" s="10" t="s">
        <v>1085</v>
      </c>
      <c r="AC1" s="10" t="s">
        <v>1086</v>
      </c>
      <c r="AD1" s="10" t="s">
        <v>1087</v>
      </c>
      <c r="AE1" s="10" t="s">
        <v>1088</v>
      </c>
      <c r="AF1" s="10" t="s">
        <v>1089</v>
      </c>
      <c r="AG1" s="10" t="s">
        <v>1090</v>
      </c>
      <c r="AH1" s="10" t="s">
        <v>1091</v>
      </c>
      <c r="AI1" s="10" t="s">
        <v>1092</v>
      </c>
      <c r="AJ1" s="10" t="s">
        <v>1093</v>
      </c>
      <c r="AK1" s="10" t="s">
        <v>1094</v>
      </c>
      <c r="AL1" s="10" t="s">
        <v>1095</v>
      </c>
      <c r="AM1" s="10" t="s">
        <v>1096</v>
      </c>
      <c r="AN1" s="10" t="s">
        <v>1097</v>
      </c>
      <c r="AO1" s="10" t="s">
        <v>1098</v>
      </c>
      <c r="AP1" s="10" t="s">
        <v>1099</v>
      </c>
      <c r="AQ1" s="10" t="s">
        <v>1100</v>
      </c>
      <c r="AR1" s="10" t="s">
        <v>1101</v>
      </c>
      <c r="AS1" s="10" t="s">
        <v>1102</v>
      </c>
      <c r="AT1" s="10" t="s">
        <v>1103</v>
      </c>
      <c r="AU1" s="10" t="s">
        <v>1104</v>
      </c>
      <c r="AV1" s="10" t="s">
        <v>1105</v>
      </c>
      <c r="AW1" s="10" t="s">
        <v>1106</v>
      </c>
      <c r="AX1" s="10" t="s">
        <v>1107</v>
      </c>
      <c r="AY1" s="10" t="s">
        <v>1108</v>
      </c>
      <c r="AZ1" s="10" t="s">
        <v>1109</v>
      </c>
      <c r="BA1" s="10" t="s">
        <v>1110</v>
      </c>
      <c r="BB1" s="10" t="s">
        <v>1111</v>
      </c>
      <c r="BC1" s="10" t="s">
        <v>1112</v>
      </c>
      <c r="BD1" s="10" t="s">
        <v>1113</v>
      </c>
      <c r="BE1" s="10" t="s">
        <v>1114</v>
      </c>
      <c r="BF1" s="10" t="s">
        <v>1115</v>
      </c>
      <c r="BG1" s="10" t="s">
        <v>1116</v>
      </c>
      <c r="BH1" s="10" t="s">
        <v>1117</v>
      </c>
      <c r="BI1" s="10" t="s">
        <v>1118</v>
      </c>
      <c r="BJ1" s="10" t="s">
        <v>1119</v>
      </c>
      <c r="BK1" s="10" t="s">
        <v>1120</v>
      </c>
      <c r="BL1" s="10" t="s">
        <v>1121</v>
      </c>
      <c r="BM1" s="10" t="s">
        <v>1122</v>
      </c>
      <c r="BN1" s="10" t="s">
        <v>1123</v>
      </c>
      <c r="BO1" s="10" t="s">
        <v>1124</v>
      </c>
      <c r="BP1" s="10" t="s">
        <v>1125</v>
      </c>
      <c r="BQ1" s="10" t="s">
        <v>1126</v>
      </c>
      <c r="BR1" s="10" t="s">
        <v>1127</v>
      </c>
      <c r="BS1" s="10" t="s">
        <v>1128</v>
      </c>
      <c r="BT1" s="10" t="s">
        <v>1129</v>
      </c>
      <c r="BU1" s="10" t="s">
        <v>1130</v>
      </c>
      <c r="BV1" s="10" t="s">
        <v>1131</v>
      </c>
      <c r="BW1" s="10" t="s">
        <v>1132</v>
      </c>
      <c r="BX1" s="10" t="s">
        <v>1133</v>
      </c>
      <c r="BY1" s="10" t="s">
        <v>1134</v>
      </c>
      <c r="BZ1" s="10" t="s">
        <v>1135</v>
      </c>
      <c r="CA1" s="10" t="s">
        <v>1136</v>
      </c>
      <c r="CB1" s="10" t="s">
        <v>1137</v>
      </c>
      <c r="CC1" s="10" t="s">
        <v>1138</v>
      </c>
      <c r="CD1" s="10" t="s">
        <v>1139</v>
      </c>
      <c r="CE1" s="10" t="s">
        <v>1140</v>
      </c>
      <c r="CF1" s="10" t="s">
        <v>1141</v>
      </c>
    </row>
    <row r="2" spans="1:84" s="178" customFormat="1" ht="12.65" customHeight="1">
      <c r="A2" s="12" t="str">
        <f>RIGHT(data!C97,3)</f>
        <v>141</v>
      </c>
      <c r="B2" s="209" t="str">
        <f>RIGHT(data!C96,4)</f>
        <v>2023</v>
      </c>
      <c r="C2" s="12" t="s">
        <v>1142</v>
      </c>
      <c r="D2" s="208">
        <f>ROUND(N(data!C181),0)</f>
        <v>1111233</v>
      </c>
      <c r="E2" s="208">
        <f>ROUND(N(data!C182),0)</f>
        <v>49345</v>
      </c>
      <c r="F2" s="208">
        <f>ROUND(N(data!C183),0)</f>
        <v>415103</v>
      </c>
      <c r="G2" s="208">
        <f>ROUND(N(data!C184),0)</f>
        <v>1911396</v>
      </c>
      <c r="H2" s="208">
        <f>ROUND(N(data!C185),0)</f>
        <v>0</v>
      </c>
      <c r="I2" s="208">
        <f>ROUND(N(data!C186),0)</f>
        <v>129826</v>
      </c>
      <c r="J2" s="208">
        <f>ROUND(N(data!C187)+N(data!C188),0)</f>
        <v>-17494</v>
      </c>
      <c r="K2" s="208">
        <f>ROUND(N(data!C191),0)</f>
        <v>81744</v>
      </c>
      <c r="L2" s="208">
        <f>ROUND(N(data!C192),0)</f>
        <v>402498</v>
      </c>
      <c r="M2" s="208">
        <f>ROUND(N(data!C195),0)</f>
        <v>140297</v>
      </c>
      <c r="N2" s="208">
        <f>ROUND(N(data!C196),0)</f>
        <v>66225</v>
      </c>
      <c r="O2" s="208">
        <f>ROUND(N(data!C199),0)</f>
        <v>64173</v>
      </c>
      <c r="P2" s="208">
        <f>ROUND(N(data!C200),0)</f>
        <v>203481</v>
      </c>
      <c r="Q2" s="208">
        <f>ROUND(N(data!C201),0)</f>
        <v>0</v>
      </c>
      <c r="R2" s="208">
        <f>ROUND(N(data!C204),0)</f>
        <v>0</v>
      </c>
      <c r="S2" s="208">
        <f>ROUND(N(data!C205),0)</f>
        <v>1155804</v>
      </c>
      <c r="T2" s="208">
        <f>ROUND(N(data!B211),0)</f>
        <v>204226</v>
      </c>
      <c r="U2" s="208">
        <f>ROUND(N(data!C211),0)</f>
        <v>0</v>
      </c>
      <c r="V2" s="208">
        <f>ROUND(N(data!D211),0)</f>
        <v>0</v>
      </c>
      <c r="W2" s="208">
        <f>ROUND(N(data!B212),0)</f>
        <v>618680</v>
      </c>
      <c r="X2" s="208">
        <f>ROUND(N(data!C212),0)</f>
        <v>2914</v>
      </c>
      <c r="Y2" s="208">
        <f>ROUND(N(data!D212),0)</f>
        <v>0</v>
      </c>
      <c r="Z2" s="208">
        <f>ROUND(N(data!B213),0)</f>
        <v>19482597</v>
      </c>
      <c r="AA2" s="208">
        <f>ROUND(N(data!C213),0)</f>
        <v>294074</v>
      </c>
      <c r="AB2" s="208">
        <f>ROUND(N(data!D213),0)</f>
        <v>0</v>
      </c>
      <c r="AC2" s="208">
        <f>ROUND(N(data!B214),0)</f>
        <v>0</v>
      </c>
      <c r="AD2" s="208">
        <f>ROUND(N(data!C214),0)</f>
        <v>0</v>
      </c>
      <c r="AE2" s="208">
        <f>ROUND(N(data!D214),0)</f>
        <v>0</v>
      </c>
      <c r="AF2" s="208">
        <f>ROUND(N(data!B215),0)</f>
        <v>8245577</v>
      </c>
      <c r="AG2" s="208">
        <f>ROUND(N(data!C215),0)</f>
        <v>433763</v>
      </c>
      <c r="AH2" s="208">
        <f>ROUND(N(data!D215),0)</f>
        <v>0</v>
      </c>
      <c r="AI2" s="208">
        <f>ROUND(N(data!B216),0)</f>
        <v>5132456</v>
      </c>
      <c r="AJ2" s="208">
        <f>ROUND(N(data!C216),0)</f>
        <v>343823</v>
      </c>
      <c r="AK2" s="208">
        <f>ROUND(N(data!D216),0)</f>
        <v>0</v>
      </c>
      <c r="AL2" s="208">
        <f>ROUND(N(data!B217),0)</f>
        <v>0</v>
      </c>
      <c r="AM2" s="208">
        <f>ROUND(N(data!C217),0)</f>
        <v>0</v>
      </c>
      <c r="AN2" s="208">
        <f>ROUND(N(data!D217),0)</f>
        <v>0</v>
      </c>
      <c r="AO2" s="208">
        <f>ROUND(N(data!B218),0)</f>
        <v>0</v>
      </c>
      <c r="AP2" s="208">
        <f>ROUND(N(data!C218),0)</f>
        <v>0</v>
      </c>
      <c r="AQ2" s="208">
        <f>ROUND(N(data!D218),0)</f>
        <v>0</v>
      </c>
      <c r="AR2" s="208">
        <f>ROUND(N(data!B219),0)</f>
        <v>745367</v>
      </c>
      <c r="AS2" s="208">
        <f>ROUND(N(data!C219),0)</f>
        <v>523282</v>
      </c>
      <c r="AT2" s="208">
        <f>ROUND(N(data!D219),0)</f>
        <v>744416</v>
      </c>
      <c r="AU2" s="208">
        <v>0</v>
      </c>
      <c r="AV2" s="208">
        <v>0</v>
      </c>
      <c r="AW2" s="208">
        <v>0</v>
      </c>
      <c r="AX2" s="208">
        <f>ROUND(N(data!B225),0)</f>
        <v>409127</v>
      </c>
      <c r="AY2" s="208">
        <f>ROUND(N(data!C225),0)</f>
        <v>38682</v>
      </c>
      <c r="AZ2" s="208">
        <f>ROUND(N(data!D225),0)</f>
        <v>0</v>
      </c>
      <c r="BA2" s="208">
        <f>ROUND(N(data!B226),0)</f>
        <v>6722560</v>
      </c>
      <c r="BB2" s="208">
        <f>ROUND(N(data!C226),0)</f>
        <v>805265</v>
      </c>
      <c r="BC2" s="208">
        <f>ROUND(N(data!D226),0)</f>
        <v>0</v>
      </c>
      <c r="BD2" s="208">
        <f>ROUND(N(data!B227),0)</f>
        <v>0</v>
      </c>
      <c r="BE2" s="208">
        <f>ROUND(N(data!C227),0)</f>
        <v>0</v>
      </c>
      <c r="BF2" s="208">
        <f>ROUND(N(data!D227),0)</f>
        <v>0</v>
      </c>
      <c r="BG2" s="208">
        <f>ROUND(N(data!B228),0)</f>
        <v>6374417</v>
      </c>
      <c r="BH2" s="208">
        <f>ROUND(N(data!C228),0)</f>
        <v>187858</v>
      </c>
      <c r="BI2" s="208">
        <f>ROUND(N(data!D228),0)</f>
        <v>0</v>
      </c>
      <c r="BJ2" s="208">
        <f>ROUND(N(data!B229),0)</f>
        <v>4234034</v>
      </c>
      <c r="BK2" s="208">
        <f>ROUND(N(data!C229),0)</f>
        <v>301189</v>
      </c>
      <c r="BL2" s="208">
        <f>ROUND(N(data!D229),0)</f>
        <v>0</v>
      </c>
      <c r="BM2" s="208">
        <f>ROUND(N(data!B230),0)</f>
        <v>0</v>
      </c>
      <c r="BN2" s="208">
        <f>ROUND(N(data!C230),0)</f>
        <v>0</v>
      </c>
      <c r="BO2" s="208">
        <f>ROUND(N(data!D230),0)</f>
        <v>0</v>
      </c>
      <c r="BP2" s="208">
        <f>ROUND(N(data!B231),0)</f>
        <v>0</v>
      </c>
      <c r="BQ2" s="208">
        <f>ROUND(N(data!C231),0)</f>
        <v>0</v>
      </c>
      <c r="BR2" s="208">
        <f>ROUND(N(data!D231),0)</f>
        <v>0</v>
      </c>
      <c r="BS2" s="208">
        <f>ROUND(N(data!B232),0)</f>
        <v>0</v>
      </c>
      <c r="BT2" s="208">
        <f>ROUND(N(data!C232),0)</f>
        <v>0</v>
      </c>
      <c r="BU2" s="208">
        <f>ROUND(N(data!D232),0)</f>
        <v>0</v>
      </c>
      <c r="BV2" s="208">
        <f>ROUND(N(data!C239),0)</f>
        <v>5806210</v>
      </c>
      <c r="BW2" s="208">
        <f>ROUND(N(data!C240),0)</f>
        <v>3788514</v>
      </c>
      <c r="BX2" s="208">
        <f>ROUND(N(data!C241),0)</f>
        <v>0</v>
      </c>
      <c r="BY2" s="208">
        <f>ROUND(N(data!C242),0)</f>
        <v>0</v>
      </c>
      <c r="BZ2" s="208">
        <f>ROUND(N(data!C243),0)</f>
        <v>0</v>
      </c>
      <c r="CA2" s="208">
        <f>ROUND(N(data!C244),0)</f>
        <v>3827312</v>
      </c>
      <c r="CB2" s="208">
        <f>ROUND(N(data!C247),0)</f>
        <v>47</v>
      </c>
      <c r="CC2" s="208">
        <f>ROUND(N(data!C249),0)</f>
        <v>113420</v>
      </c>
      <c r="CD2" s="208">
        <f>ROUND(N(data!C250),0)</f>
        <v>0</v>
      </c>
      <c r="CE2" s="208">
        <f>ROUND(N(data!C254)+N(data!C255),0)</f>
        <v>0</v>
      </c>
      <c r="CF2" s="208">
        <f>ROUND(N(data!D237),0)</f>
        <v>641178</v>
      </c>
    </row>
  </sheetData>
  <sheetProtection algorithmName="SHA-512" hashValue="TB8O7iY4GYUW7dzGJyWMMJ88NXspZawizMdIsoBT3E71M8Y6NhpHf0l2dyDKnms46Et9TtMsysqBw4RsZsAkxQ==" saltValue="wvxX+J+hJpL6k9zqDFYx7Q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3C4BA-954B-4820-9309-0D721BF618FD}">
  <sheetPr codeName="Sheet15"/>
  <dimension ref="A1:CI2"/>
  <sheetViews>
    <sheetView workbookViewId="0"/>
  </sheetViews>
  <sheetFormatPr defaultColWidth="8.6640625" defaultRowHeight="15.5"/>
  <cols>
    <col min="1" max="69" width="13.58203125" style="9" customWidth="1"/>
    <col min="70" max="70" width="32.75" style="9" bestFit="1" customWidth="1"/>
    <col min="71" max="71" width="33" style="9" bestFit="1" customWidth="1"/>
    <col min="72" max="74" width="8.6640625" style="9" customWidth="1"/>
    <col min="75" max="16384" width="8.6640625" style="9"/>
  </cols>
  <sheetData>
    <row r="1" spans="1:87" s="10" customFormat="1" ht="12.65" customHeight="1">
      <c r="A1" s="10" t="s">
        <v>1143</v>
      </c>
      <c r="B1" s="12" t="s">
        <v>1144</v>
      </c>
      <c r="C1" s="12" t="s">
        <v>1145</v>
      </c>
      <c r="D1" s="10" t="s">
        <v>1146</v>
      </c>
      <c r="E1" s="10" t="s">
        <v>1147</v>
      </c>
      <c r="F1" s="10" t="s">
        <v>1148</v>
      </c>
      <c r="G1" s="10" t="s">
        <v>1149</v>
      </c>
      <c r="H1" s="10" t="s">
        <v>1150</v>
      </c>
      <c r="I1" s="10" t="s">
        <v>1151</v>
      </c>
      <c r="J1" s="10" t="s">
        <v>1152</v>
      </c>
      <c r="K1" s="10" t="s">
        <v>1153</v>
      </c>
      <c r="L1" s="10" t="s">
        <v>1154</v>
      </c>
      <c r="M1" s="10" t="s">
        <v>1155</v>
      </c>
      <c r="N1" s="10" t="s">
        <v>1156</v>
      </c>
      <c r="O1" s="10" t="s">
        <v>1157</v>
      </c>
      <c r="P1" s="10" t="s">
        <v>1158</v>
      </c>
      <c r="Q1" s="10" t="s">
        <v>1159</v>
      </c>
      <c r="R1" s="10" t="s">
        <v>1160</v>
      </c>
      <c r="S1" s="10" t="s">
        <v>1161</v>
      </c>
      <c r="T1" s="10" t="s">
        <v>1162</v>
      </c>
      <c r="U1" s="10" t="s">
        <v>1163</v>
      </c>
      <c r="V1" s="10" t="s">
        <v>1164</v>
      </c>
      <c r="W1" s="10" t="s">
        <v>1165</v>
      </c>
      <c r="X1" s="10" t="s">
        <v>1166</v>
      </c>
      <c r="Y1" s="10" t="s">
        <v>1167</v>
      </c>
      <c r="Z1" s="10" t="s">
        <v>1168</v>
      </c>
      <c r="AA1" s="10" t="s">
        <v>1169</v>
      </c>
      <c r="AB1" s="10" t="s">
        <v>1170</v>
      </c>
      <c r="AC1" s="10" t="s">
        <v>1171</v>
      </c>
      <c r="AD1" s="10" t="s">
        <v>1172</v>
      </c>
      <c r="AE1" s="10" t="s">
        <v>1173</v>
      </c>
      <c r="AF1" s="10" t="s">
        <v>1174</v>
      </c>
      <c r="AG1" s="10" t="s">
        <v>1175</v>
      </c>
      <c r="AH1" s="10" t="s">
        <v>1176</v>
      </c>
      <c r="AI1" s="10" t="s">
        <v>1177</v>
      </c>
      <c r="AJ1" s="10" t="s">
        <v>1178</v>
      </c>
      <c r="AK1" s="10" t="s">
        <v>1179</v>
      </c>
      <c r="AL1" s="10" t="s">
        <v>1180</v>
      </c>
      <c r="AM1" s="10" t="s">
        <v>1181</v>
      </c>
      <c r="AN1" s="10" t="s">
        <v>1182</v>
      </c>
      <c r="AO1" s="10" t="s">
        <v>1183</v>
      </c>
      <c r="AP1" s="10" t="s">
        <v>1184</v>
      </c>
      <c r="AQ1" s="10" t="s">
        <v>1185</v>
      </c>
      <c r="AR1" s="10" t="s">
        <v>1186</v>
      </c>
      <c r="AS1" s="10" t="s">
        <v>1187</v>
      </c>
      <c r="AT1" s="10" t="s">
        <v>1188</v>
      </c>
      <c r="AU1" s="10" t="s">
        <v>1189</v>
      </c>
      <c r="AV1" s="10" t="s">
        <v>1190</v>
      </c>
      <c r="AW1" s="10" t="s">
        <v>1191</v>
      </c>
      <c r="AX1" s="10" t="s">
        <v>1192</v>
      </c>
      <c r="AY1" s="10" t="s">
        <v>1193</v>
      </c>
      <c r="AZ1" s="10" t="s">
        <v>1194</v>
      </c>
      <c r="BA1" s="10" t="s">
        <v>1195</v>
      </c>
      <c r="BB1" s="10" t="s">
        <v>1196</v>
      </c>
      <c r="BC1" s="10" t="s">
        <v>1197</v>
      </c>
      <c r="BD1" s="10" t="s">
        <v>1198</v>
      </c>
      <c r="BE1" s="10" t="s">
        <v>1199</v>
      </c>
      <c r="BF1" s="10" t="s">
        <v>1200</v>
      </c>
      <c r="BG1" s="10" t="s">
        <v>1201</v>
      </c>
      <c r="BH1" s="10" t="s">
        <v>1202</v>
      </c>
      <c r="BI1" s="10" t="s">
        <v>1203</v>
      </c>
      <c r="BJ1" s="10" t="s">
        <v>1204</v>
      </c>
      <c r="BK1" s="10" t="s">
        <v>1205</v>
      </c>
      <c r="BL1" s="10" t="s">
        <v>1206</v>
      </c>
      <c r="BM1" s="10" t="s">
        <v>1207</v>
      </c>
      <c r="BN1" s="10" t="s">
        <v>1208</v>
      </c>
      <c r="BO1" s="10" t="s">
        <v>1209</v>
      </c>
      <c r="BP1" s="10" t="s">
        <v>1210</v>
      </c>
      <c r="BQ1" s="10" t="s">
        <v>1211</v>
      </c>
      <c r="BR1" s="10" t="s">
        <v>1212</v>
      </c>
      <c r="BS1" s="10" t="s">
        <v>1213</v>
      </c>
    </row>
    <row r="2" spans="1:87" s="178" customFormat="1" ht="12.65" customHeight="1">
      <c r="A2" s="12" t="str">
        <f>RIGHT(data!C97,3)</f>
        <v>141</v>
      </c>
      <c r="B2" s="12" t="str">
        <f>RIGHT(data!C96,4)</f>
        <v>2023</v>
      </c>
      <c r="C2" s="12" t="s">
        <v>1142</v>
      </c>
      <c r="D2" s="207">
        <f>ROUND(N(data!C127),0)</f>
        <v>163</v>
      </c>
      <c r="E2" s="207">
        <f>ROUND(N(data!C128),0)</f>
        <v>107</v>
      </c>
      <c r="F2" s="207">
        <f>ROUND(N(data!C129),0)</f>
        <v>0</v>
      </c>
      <c r="G2" s="207">
        <f>ROUND(N(data!C130),0)</f>
        <v>0</v>
      </c>
      <c r="H2" s="207">
        <f>ROUND(N(data!D127),0)</f>
        <v>480</v>
      </c>
      <c r="I2" s="207">
        <f>ROUND(N(data!D128),0)</f>
        <v>3220</v>
      </c>
      <c r="J2" s="207">
        <f>ROUND(N(data!D129),0)</f>
        <v>0</v>
      </c>
      <c r="K2" s="207">
        <f>ROUND(N(data!D130),0)</f>
        <v>0</v>
      </c>
      <c r="L2" s="207">
        <f>ROUND(N(data!C132),0)</f>
        <v>0</v>
      </c>
      <c r="M2" s="207">
        <f>ROUND(N(data!C133),0)</f>
        <v>0</v>
      </c>
      <c r="N2" s="207">
        <f>ROUND(N(data!C134),0)</f>
        <v>25</v>
      </c>
      <c r="O2" s="207">
        <f>ROUND(N(data!C135),0)</f>
        <v>0</v>
      </c>
      <c r="P2" s="207">
        <f>ROUND(N(data!C136),0)</f>
        <v>0</v>
      </c>
      <c r="Q2" s="207">
        <f>ROUND(N(data!C137),0)</f>
        <v>0</v>
      </c>
      <c r="R2" s="207">
        <f>ROUND(N(data!C138),0)</f>
        <v>0</v>
      </c>
      <c r="S2" s="207">
        <f>ROUND(N(data!C139),0)</f>
        <v>23</v>
      </c>
      <c r="T2" s="207">
        <f>ROUND(N(data!C140),0)</f>
        <v>0</v>
      </c>
      <c r="U2" s="207">
        <f>ROUND(N(data!C141),0)</f>
        <v>0</v>
      </c>
      <c r="V2" s="207">
        <f>ROUND(N(data!C142),0)</f>
        <v>0</v>
      </c>
      <c r="W2" s="207">
        <f>ROUND(N(data!C144),0)</f>
        <v>48</v>
      </c>
      <c r="X2" s="207">
        <f>ROUND(N(data!C145),0)</f>
        <v>0</v>
      </c>
      <c r="Y2" s="207">
        <f>ROUND(N(data!B154),0)</f>
        <v>91</v>
      </c>
      <c r="Z2" s="207">
        <f>ROUND(N(data!B155),0)</f>
        <v>268</v>
      </c>
      <c r="AA2" s="207">
        <f>ROUND(N(data!B156),0)</f>
        <v>46113</v>
      </c>
      <c r="AB2" s="207">
        <f>ROUND(N(data!B157),0)</f>
        <v>3183556</v>
      </c>
      <c r="AC2" s="207">
        <f>ROUND(N(data!B158),0)</f>
        <v>18174345</v>
      </c>
      <c r="AD2" s="207">
        <f>ROUND(N(data!C154),0)</f>
        <v>18</v>
      </c>
      <c r="AE2" s="207">
        <f>ROUND(N(data!C155),0)</f>
        <v>54</v>
      </c>
      <c r="AF2" s="207">
        <f>ROUND(N(data!C156),0)</f>
        <v>17051</v>
      </c>
      <c r="AG2" s="207">
        <f>ROUND(N(data!C157),0)</f>
        <v>1177180</v>
      </c>
      <c r="AH2" s="207">
        <f>ROUND(N(data!C158),0)</f>
        <v>6720302</v>
      </c>
      <c r="AI2" s="207">
        <f>ROUND(N(data!D154),0)</f>
        <v>54</v>
      </c>
      <c r="AJ2" s="207">
        <f>ROUND(N(data!D155),0)</f>
        <v>158</v>
      </c>
      <c r="AK2" s="207">
        <f>ROUND(N(data!D156),0)</f>
        <v>28698</v>
      </c>
      <c r="AL2" s="207">
        <f>ROUND(N(data!D157),0)</f>
        <v>3868091</v>
      </c>
      <c r="AM2" s="207">
        <f>ROUND(N(data!D158),0)</f>
        <v>9423636</v>
      </c>
      <c r="AN2" s="207">
        <f>ROUND(N(data!B160),0)</f>
        <v>30</v>
      </c>
      <c r="AO2" s="207">
        <f>ROUND(N(data!B161),0)</f>
        <v>907</v>
      </c>
      <c r="AP2" s="207">
        <f>ROUND(N(data!B162),0)</f>
        <v>0</v>
      </c>
      <c r="AQ2" s="207">
        <f>ROUND(N(data!B163),0)</f>
        <v>1233490</v>
      </c>
      <c r="AR2" s="207">
        <f>ROUND(N(data!B164),0)</f>
        <v>0</v>
      </c>
      <c r="AS2" s="207">
        <f>ROUND(N(data!C160),0)</f>
        <v>36</v>
      </c>
      <c r="AT2" s="207">
        <f>ROUND(N(data!C161),0)</f>
        <v>1084</v>
      </c>
      <c r="AU2" s="207">
        <f>ROUND(N(data!C162),0)</f>
        <v>0</v>
      </c>
      <c r="AV2" s="207">
        <f>ROUND(N(data!C163),0)</f>
        <v>456106</v>
      </c>
      <c r="AW2" s="207">
        <f>ROUND(N(data!C164),0)</f>
        <v>0</v>
      </c>
      <c r="AX2" s="207">
        <f>ROUND(N(data!D160),0)</f>
        <v>41</v>
      </c>
      <c r="AY2" s="207">
        <f>ROUND(N(data!D161),0)</f>
        <v>1229</v>
      </c>
      <c r="AZ2" s="207">
        <f>ROUND(N(data!D162),0)</f>
        <v>0</v>
      </c>
      <c r="BA2" s="207">
        <f>ROUND(N(data!D163),0)</f>
        <v>767642</v>
      </c>
      <c r="BB2" s="207">
        <f>ROUND(N(data!D164),0)</f>
        <v>0</v>
      </c>
      <c r="BC2" s="207">
        <f>ROUND(N(data!B166),0)</f>
        <v>0</v>
      </c>
      <c r="BD2" s="207">
        <f>ROUND(N(data!B167),0)</f>
        <v>0</v>
      </c>
      <c r="BE2" s="207">
        <f>ROUND(N(data!B168),0)</f>
        <v>0</v>
      </c>
      <c r="BF2" s="207">
        <f>ROUND(N(data!B169),0)</f>
        <v>0</v>
      </c>
      <c r="BG2" s="207">
        <f>ROUND(N(data!B170),0)</f>
        <v>0</v>
      </c>
      <c r="BH2" s="207">
        <f>ROUND(N(data!C166),0)</f>
        <v>0</v>
      </c>
      <c r="BI2" s="207">
        <f>ROUND(N(data!C167),0)</f>
        <v>0</v>
      </c>
      <c r="BJ2" s="207">
        <f>ROUND(N(data!C168),0)</f>
        <v>0</v>
      </c>
      <c r="BK2" s="207">
        <f>ROUND(N(data!C169),0)</f>
        <v>0</v>
      </c>
      <c r="BL2" s="207">
        <f>ROUND(N(data!C170),0)</f>
        <v>0</v>
      </c>
      <c r="BM2" s="207">
        <f>ROUND(N(data!D166),0)</f>
        <v>0</v>
      </c>
      <c r="BN2" s="207">
        <f>ROUND(N(data!D167),0)</f>
        <v>0</v>
      </c>
      <c r="BO2" s="207">
        <f>ROUND(N(data!D168),0)</f>
        <v>0</v>
      </c>
      <c r="BP2" s="207">
        <f>ROUND(N(data!D169),0)</f>
        <v>0</v>
      </c>
      <c r="BQ2" s="207">
        <f>ROUND(N(data!D170),0)</f>
        <v>0</v>
      </c>
      <c r="BR2" s="207">
        <f>ROUND(N(data!B173),0)</f>
        <v>3064873</v>
      </c>
      <c r="BS2" s="207">
        <f>ROUND(N(data!C173),0)</f>
        <v>1033222</v>
      </c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</row>
  </sheetData>
  <sheetProtection algorithmName="SHA-512" hashValue="adDxc50ISvKzuLFjp38ibk20OhlX2ZRRIyFloqeQN5QXUJohWCfHKAKxrIW1fmtQiimWWbjN0lTSNUStZVJUEA==" saltValue="wcIC+7nCgGgXCAWreZThEA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F5F4D-656F-4B28-8B44-F86D9F97A28B}">
  <sheetPr codeName="Sheet16"/>
  <dimension ref="A1:DH2"/>
  <sheetViews>
    <sheetView workbookViewId="0"/>
  </sheetViews>
  <sheetFormatPr defaultColWidth="8.6640625" defaultRowHeight="15.5"/>
  <cols>
    <col min="1" max="1" width="13.4140625" style="9" bestFit="1" customWidth="1"/>
    <col min="2" max="2" width="5.25" style="9" bestFit="1" customWidth="1"/>
    <col min="3" max="4" width="10.58203125" style="9" bestFit="1" customWidth="1"/>
    <col min="5" max="5" width="6.58203125" style="9" bestFit="1" customWidth="1"/>
    <col min="6" max="7" width="10.58203125" style="9" bestFit="1" customWidth="1"/>
    <col min="8" max="8" width="8.9140625" style="9" bestFit="1" customWidth="1"/>
    <col min="9" max="9" width="9.75" style="9" bestFit="1" customWidth="1"/>
    <col min="10" max="10" width="7.58203125" style="9" bestFit="1" customWidth="1"/>
    <col min="11" max="13" width="9.58203125" style="9" bestFit="1" customWidth="1"/>
    <col min="14" max="14" width="10.58203125" style="9" bestFit="1" customWidth="1"/>
    <col min="15" max="15" width="8.75" style="9" bestFit="1" customWidth="1"/>
    <col min="16" max="16" width="8.9140625" style="9" bestFit="1" customWidth="1"/>
    <col min="17" max="17" width="9.75" style="9" bestFit="1" customWidth="1"/>
    <col min="18" max="18" width="9.58203125" style="9" bestFit="1" customWidth="1"/>
    <col min="19" max="20" width="10.58203125" style="9" bestFit="1" customWidth="1"/>
    <col min="21" max="21" width="9.9140625" style="9" bestFit="1" customWidth="1"/>
    <col min="22" max="22" width="10.58203125" style="9" bestFit="1" customWidth="1"/>
    <col min="23" max="23" width="9.58203125" style="9" bestFit="1" customWidth="1"/>
    <col min="24" max="25" width="9.9140625" style="9" bestFit="1" customWidth="1"/>
    <col min="26" max="26" width="11.9140625" style="9" bestFit="1" customWidth="1"/>
    <col min="27" max="27" width="9.58203125" style="9" bestFit="1" customWidth="1"/>
    <col min="28" max="28" width="8.9140625" style="9" bestFit="1" customWidth="1"/>
    <col min="29" max="30" width="10.58203125" style="9" bestFit="1" customWidth="1"/>
    <col min="31" max="31" width="8.25" style="9" bestFit="1" customWidth="1"/>
    <col min="32" max="32" width="8.75" style="9" bestFit="1" customWidth="1"/>
    <col min="33" max="33" width="10.58203125" style="9" bestFit="1" customWidth="1"/>
    <col min="34" max="34" width="8.25" style="9" bestFit="1" customWidth="1"/>
    <col min="35" max="35" width="7.25" style="9" bestFit="1" customWidth="1"/>
    <col min="36" max="37" width="9.58203125" style="9" bestFit="1" customWidth="1"/>
    <col min="38" max="38" width="8.6640625" style="9" bestFit="1" customWidth="1"/>
    <col min="39" max="39" width="10.58203125" style="9" bestFit="1" customWidth="1"/>
    <col min="40" max="40" width="9.58203125" style="9" bestFit="1" customWidth="1"/>
    <col min="41" max="41" width="7.58203125" style="9" bestFit="1" customWidth="1"/>
    <col min="42" max="42" width="6.58203125" style="9" bestFit="1" customWidth="1"/>
    <col min="43" max="44" width="9.58203125" style="9" bestFit="1" customWidth="1"/>
    <col min="45" max="45" width="6.75" style="9" bestFit="1" customWidth="1"/>
    <col min="46" max="46" width="7.75" style="9" bestFit="1" customWidth="1"/>
    <col min="47" max="47" width="10.58203125" style="9" bestFit="1" customWidth="1"/>
    <col min="48" max="48" width="8.4140625" style="9" bestFit="1" customWidth="1"/>
    <col min="49" max="49" width="8.58203125" style="9" bestFit="1" customWidth="1"/>
    <col min="50" max="50" width="8.25" style="9" bestFit="1" customWidth="1"/>
    <col min="51" max="52" width="9.58203125" style="9" bestFit="1" customWidth="1"/>
    <col min="53" max="53" width="10.58203125" style="9" bestFit="1" customWidth="1"/>
    <col min="54" max="54" width="8.25" style="9" bestFit="1" customWidth="1"/>
    <col min="55" max="57" width="10.58203125" style="9" bestFit="1" customWidth="1"/>
    <col min="58" max="59" width="7.58203125" style="9" bestFit="1" customWidth="1"/>
    <col min="60" max="60" width="8.58203125" style="9" bestFit="1" customWidth="1"/>
    <col min="61" max="61" width="7.58203125" style="9" bestFit="1" customWidth="1"/>
    <col min="62" max="62" width="7.4140625" style="9" bestFit="1" customWidth="1"/>
    <col min="63" max="63" width="11.9140625" style="9" customWidth="1"/>
    <col min="64" max="66" width="11.9140625" style="9" bestFit="1" customWidth="1"/>
    <col min="67" max="67" width="9.58203125" style="9" bestFit="1" customWidth="1"/>
    <col min="68" max="68" width="7.58203125" style="9" bestFit="1" customWidth="1"/>
    <col min="69" max="70" width="10.58203125" style="9" bestFit="1" customWidth="1"/>
    <col min="71" max="71" width="9.4140625" style="9" bestFit="1" customWidth="1"/>
    <col min="72" max="73" width="9.9140625" style="9" bestFit="1" customWidth="1"/>
    <col min="74" max="74" width="10.58203125" style="9" bestFit="1" customWidth="1"/>
    <col min="75" max="75" width="9.25" style="9" bestFit="1" customWidth="1"/>
    <col min="76" max="76" width="9.9140625" style="9" bestFit="1" customWidth="1"/>
    <col min="77" max="77" width="10.25" style="9" bestFit="1" customWidth="1"/>
    <col min="78" max="78" width="9.75" style="9" bestFit="1" customWidth="1"/>
    <col min="79" max="80" width="10.58203125" style="9" bestFit="1" customWidth="1"/>
    <col min="81" max="81" width="8.6640625" style="9" bestFit="1" customWidth="1"/>
    <col min="82" max="85" width="10.58203125" style="9" bestFit="1" customWidth="1"/>
    <col min="86" max="86" width="9" style="9" bestFit="1" customWidth="1"/>
    <col min="87" max="87" width="10.58203125" style="9" bestFit="1" customWidth="1"/>
    <col min="88" max="89" width="9.58203125" style="9" bestFit="1" customWidth="1"/>
    <col min="90" max="90" width="8.6640625" style="9" bestFit="1" customWidth="1"/>
    <col min="91" max="91" width="9" style="9" bestFit="1" customWidth="1"/>
    <col min="92" max="92" width="9.58203125" style="9" bestFit="1" customWidth="1"/>
    <col min="93" max="93" width="9" style="9" bestFit="1" customWidth="1"/>
    <col min="94" max="95" width="8.6640625" style="9" bestFit="1" customWidth="1"/>
    <col min="96" max="96" width="6.6640625" style="9" bestFit="1" customWidth="1"/>
    <col min="97" max="97" width="5.9140625" style="9" bestFit="1" customWidth="1"/>
    <col min="98" max="98" width="6.58203125" style="9" bestFit="1" customWidth="1"/>
    <col min="99" max="100" width="7.4140625" style="9" bestFit="1" customWidth="1"/>
    <col min="101" max="101" width="6.9140625" style="9" bestFit="1" customWidth="1"/>
    <col min="102" max="106" width="7.4140625" style="9" bestFit="1" customWidth="1"/>
    <col min="107" max="108" width="7.58203125" style="9" bestFit="1" customWidth="1"/>
    <col min="109" max="109" width="10.58203125" style="11" bestFit="1" customWidth="1"/>
    <col min="110" max="110" width="11.4140625" style="9" bestFit="1" customWidth="1"/>
    <col min="111" max="111" width="7.4140625" style="9" bestFit="1" customWidth="1"/>
    <col min="112" max="112" width="6.4140625" style="9" customWidth="1"/>
    <col min="113" max="115" width="8.6640625" style="9" customWidth="1"/>
    <col min="116" max="16384" width="8.6640625" style="9"/>
  </cols>
  <sheetData>
    <row r="1" spans="1:112" s="10" customFormat="1" ht="12.75" customHeight="1">
      <c r="A1" s="10" t="s">
        <v>1214</v>
      </c>
      <c r="B1" s="12" t="s">
        <v>1215</v>
      </c>
      <c r="C1" s="12" t="s">
        <v>1216</v>
      </c>
      <c r="D1" s="10" t="s">
        <v>1217</v>
      </c>
      <c r="E1" s="10" t="s">
        <v>1218</v>
      </c>
      <c r="F1" s="10" t="s">
        <v>1219</v>
      </c>
      <c r="G1" s="10" t="s">
        <v>1220</v>
      </c>
      <c r="H1" s="10" t="s">
        <v>1221</v>
      </c>
      <c r="I1" s="10" t="s">
        <v>1222</v>
      </c>
      <c r="J1" s="10" t="s">
        <v>1223</v>
      </c>
      <c r="K1" s="10" t="s">
        <v>1224</v>
      </c>
      <c r="L1" s="10" t="s">
        <v>1225</v>
      </c>
      <c r="M1" s="10" t="s">
        <v>1226</v>
      </c>
      <c r="N1" s="10" t="s">
        <v>1227</v>
      </c>
      <c r="O1" s="10" t="s">
        <v>1228</v>
      </c>
      <c r="P1" s="10" t="s">
        <v>1229</v>
      </c>
      <c r="Q1" s="10" t="s">
        <v>1230</v>
      </c>
      <c r="R1" s="10" t="s">
        <v>1231</v>
      </c>
      <c r="S1" s="10" t="s">
        <v>1232</v>
      </c>
      <c r="T1" s="10" t="s">
        <v>1233</v>
      </c>
      <c r="U1" s="10" t="s">
        <v>1234</v>
      </c>
      <c r="V1" s="10" t="s">
        <v>1235</v>
      </c>
      <c r="W1" s="10" t="s">
        <v>1236</v>
      </c>
      <c r="X1" s="10" t="s">
        <v>1237</v>
      </c>
      <c r="Y1" s="10" t="s">
        <v>1238</v>
      </c>
      <c r="Z1" s="10" t="s">
        <v>1239</v>
      </c>
      <c r="AA1" s="10" t="s">
        <v>1240</v>
      </c>
      <c r="AB1" s="10" t="s">
        <v>1241</v>
      </c>
      <c r="AC1" s="10" t="s">
        <v>1242</v>
      </c>
      <c r="AD1" s="10" t="s">
        <v>1243</v>
      </c>
      <c r="AE1" s="10" t="s">
        <v>1244</v>
      </c>
      <c r="AF1" s="10" t="s">
        <v>1245</v>
      </c>
      <c r="AG1" s="10" t="s">
        <v>1246</v>
      </c>
      <c r="AH1" s="10" t="s">
        <v>1247</v>
      </c>
      <c r="AI1" s="10" t="s">
        <v>1248</v>
      </c>
      <c r="AJ1" s="10" t="s">
        <v>1249</v>
      </c>
      <c r="AK1" s="10" t="s">
        <v>1250</v>
      </c>
      <c r="AL1" s="10" t="s">
        <v>1251</v>
      </c>
      <c r="AM1" s="10" t="s">
        <v>1252</v>
      </c>
      <c r="AN1" s="10" t="s">
        <v>1253</v>
      </c>
      <c r="AO1" s="10" t="s">
        <v>1254</v>
      </c>
      <c r="AP1" s="10" t="s">
        <v>1255</v>
      </c>
      <c r="AQ1" s="10" t="s">
        <v>1256</v>
      </c>
      <c r="AR1" s="10" t="s">
        <v>1257</v>
      </c>
      <c r="AS1" s="10" t="s">
        <v>1258</v>
      </c>
      <c r="AT1" s="10" t="s">
        <v>1259</v>
      </c>
      <c r="AU1" s="10" t="s">
        <v>1260</v>
      </c>
      <c r="AV1" s="10" t="s">
        <v>1261</v>
      </c>
      <c r="AW1" s="10" t="s">
        <v>1262</v>
      </c>
      <c r="AX1" s="10" t="s">
        <v>1263</v>
      </c>
      <c r="AY1" s="10" t="s">
        <v>1264</v>
      </c>
      <c r="AZ1" s="10" t="s">
        <v>1265</v>
      </c>
      <c r="BA1" s="10" t="s">
        <v>1266</v>
      </c>
      <c r="BB1" s="10" t="s">
        <v>1267</v>
      </c>
      <c r="BC1" s="10" t="s">
        <v>1268</v>
      </c>
      <c r="BD1" s="10" t="s">
        <v>1269</v>
      </c>
      <c r="BE1" s="10" t="s">
        <v>1270</v>
      </c>
      <c r="BF1" s="10" t="s">
        <v>1271</v>
      </c>
      <c r="BG1" s="10" t="s">
        <v>1272</v>
      </c>
      <c r="BH1" s="10" t="s">
        <v>1273</v>
      </c>
      <c r="BI1" s="10" t="s">
        <v>1274</v>
      </c>
      <c r="BJ1" s="10" t="s">
        <v>1275</v>
      </c>
      <c r="BK1" s="10" t="s">
        <v>1276</v>
      </c>
      <c r="BL1" s="10" t="s">
        <v>1277</v>
      </c>
      <c r="BM1" s="10" t="s">
        <v>1278</v>
      </c>
      <c r="BN1" s="10" t="s">
        <v>1279</v>
      </c>
      <c r="BO1" s="10" t="s">
        <v>1280</v>
      </c>
      <c r="BP1" s="10" t="s">
        <v>1281</v>
      </c>
      <c r="BQ1" s="10" t="s">
        <v>1282</v>
      </c>
      <c r="BR1" s="10" t="s">
        <v>1283</v>
      </c>
      <c r="BS1" s="10" t="s">
        <v>1284</v>
      </c>
      <c r="BT1" s="10" t="s">
        <v>1285</v>
      </c>
      <c r="BU1" s="10" t="s">
        <v>1286</v>
      </c>
      <c r="BV1" s="10" t="s">
        <v>1287</v>
      </c>
      <c r="BW1" s="10" t="s">
        <v>1288</v>
      </c>
      <c r="BX1" s="10" t="s">
        <v>1289</v>
      </c>
      <c r="BY1" s="10" t="s">
        <v>1290</v>
      </c>
      <c r="BZ1" s="10" t="s">
        <v>1291</v>
      </c>
      <c r="CA1" s="10" t="s">
        <v>1292</v>
      </c>
      <c r="CB1" s="10" t="s">
        <v>1293</v>
      </c>
      <c r="CC1" s="10" t="s">
        <v>1294</v>
      </c>
      <c r="CD1" s="10" t="s">
        <v>1295</v>
      </c>
      <c r="CE1" s="10" t="s">
        <v>1296</v>
      </c>
      <c r="CF1" s="10" t="s">
        <v>1297</v>
      </c>
      <c r="CG1" s="10" t="s">
        <v>1298</v>
      </c>
      <c r="CH1" s="10" t="s">
        <v>1299</v>
      </c>
      <c r="CI1" s="10" t="s">
        <v>1300</v>
      </c>
      <c r="CJ1" s="10" t="s">
        <v>1301</v>
      </c>
      <c r="CK1" s="10" t="s">
        <v>1302</v>
      </c>
      <c r="CL1" s="10" t="s">
        <v>1303</v>
      </c>
      <c r="CM1" s="10" t="s">
        <v>1304</v>
      </c>
      <c r="CN1" s="10" t="s">
        <v>1305</v>
      </c>
      <c r="CO1" s="10" t="s">
        <v>1306</v>
      </c>
      <c r="CP1" s="10" t="s">
        <v>1307</v>
      </c>
      <c r="CQ1" s="206" t="s">
        <v>1308</v>
      </c>
      <c r="CR1" s="206" t="s">
        <v>1309</v>
      </c>
      <c r="CS1" s="206" t="s">
        <v>1310</v>
      </c>
      <c r="CT1" s="206" t="s">
        <v>1311</v>
      </c>
      <c r="CU1" s="206" t="s">
        <v>1312</v>
      </c>
      <c r="CV1" s="206" t="s">
        <v>1313</v>
      </c>
      <c r="CW1" s="206" t="s">
        <v>1314</v>
      </c>
      <c r="CX1" s="206" t="s">
        <v>1315</v>
      </c>
      <c r="CY1" s="206" t="s">
        <v>1316</v>
      </c>
      <c r="CZ1" s="206" t="s">
        <v>1317</v>
      </c>
      <c r="DA1" s="206" t="s">
        <v>1318</v>
      </c>
      <c r="DB1" s="206" t="s">
        <v>1319</v>
      </c>
      <c r="DC1" s="206" t="s">
        <v>1320</v>
      </c>
      <c r="DD1" s="206" t="s">
        <v>1321</v>
      </c>
      <c r="DE1" s="10" t="s">
        <v>1322</v>
      </c>
      <c r="DF1" s="10" t="s">
        <v>1323</v>
      </c>
      <c r="DG1" s="10" t="s">
        <v>1324</v>
      </c>
      <c r="DH1" s="10" t="s">
        <v>1325</v>
      </c>
    </row>
    <row r="2" spans="1:112" s="178" customFormat="1" ht="12.65" customHeight="1">
      <c r="A2" s="208" t="str">
        <f>RIGHT(data!C97,3)</f>
        <v>141</v>
      </c>
      <c r="B2" s="209" t="str">
        <f>RIGHT(data!C96,4)</f>
        <v>2023</v>
      </c>
      <c r="C2" s="12" t="s">
        <v>1142</v>
      </c>
      <c r="D2" s="207">
        <f>ROUND(N(data!C181),0)</f>
        <v>1111233</v>
      </c>
      <c r="E2" s="207">
        <f>ROUND(N(data!C267),0)</f>
        <v>0</v>
      </c>
      <c r="F2" s="207">
        <f>ROUND(N(data!C268),0)</f>
        <v>13156349</v>
      </c>
      <c r="G2" s="207">
        <f>ROUND(N(data!C269),0)</f>
        <v>4703843</v>
      </c>
      <c r="H2" s="207">
        <f>ROUND(N(data!C270),0)</f>
        <v>246090</v>
      </c>
      <c r="I2" s="207">
        <f>ROUND(N(data!C271),0)</f>
        <v>82019</v>
      </c>
      <c r="J2" s="207">
        <f>ROUND(N(data!C272),0)</f>
        <v>0</v>
      </c>
      <c r="K2" s="207">
        <f>ROUND(N(data!C273),0)</f>
        <v>298341</v>
      </c>
      <c r="L2" s="207">
        <f>ROUND(N(data!C274),0)</f>
        <v>222567</v>
      </c>
      <c r="M2" s="207">
        <f>ROUND(N(data!C275),0)</f>
        <v>0</v>
      </c>
      <c r="N2" s="207">
        <f>ROUND(N(data!C278),0)</f>
        <v>0</v>
      </c>
      <c r="O2" s="207">
        <f>ROUND(N(data!C279),0)</f>
        <v>0</v>
      </c>
      <c r="P2" s="207">
        <f>ROUND(N(data!C280),0)</f>
        <v>0</v>
      </c>
      <c r="Q2" s="207">
        <f>ROUND(N(data!C283),0)</f>
        <v>204226</v>
      </c>
      <c r="R2" s="207">
        <f>ROUND(N(data!C284),0)</f>
        <v>621594</v>
      </c>
      <c r="S2" s="207">
        <f>ROUND(N(data!C285),0)</f>
        <v>19776671</v>
      </c>
      <c r="T2" s="207">
        <f>ROUND(N(data!C286),0)</f>
        <v>0</v>
      </c>
      <c r="U2" s="207">
        <f>ROUND(N(data!C287),0)</f>
        <v>8679340</v>
      </c>
      <c r="V2" s="207">
        <f>ROUND(N(data!C288),0)</f>
        <v>5476279</v>
      </c>
      <c r="W2" s="207">
        <f>ROUND(N(data!C289),0)</f>
        <v>0</v>
      </c>
      <c r="X2" s="207">
        <f>ROUND(N(data!C290),0)</f>
        <v>524233</v>
      </c>
      <c r="Y2" s="207">
        <f>ROUND(N(data!C291),0)</f>
        <v>0</v>
      </c>
      <c r="Z2" s="207">
        <f>ROUND(N(data!C292),0)</f>
        <v>19073132</v>
      </c>
      <c r="AA2" s="207">
        <f>ROUND(N(data!C295),0)</f>
        <v>0</v>
      </c>
      <c r="AB2" s="207">
        <f>ROUND(N(data!C296),0)</f>
        <v>0</v>
      </c>
      <c r="AC2" s="207">
        <f>ROUND(N(data!C297),0)</f>
        <v>0</v>
      </c>
      <c r="AD2" s="207">
        <f>ROUND(N(data!C298),0)</f>
        <v>3013693</v>
      </c>
      <c r="AE2" s="207">
        <f>ROUND(N(data!C302),0)</f>
        <v>0</v>
      </c>
      <c r="AF2" s="207">
        <f>ROUND(N(data!C303),0)</f>
        <v>0</v>
      </c>
      <c r="AG2" s="207">
        <f>ROUND(N(data!C304),0)</f>
        <v>0</v>
      </c>
      <c r="AH2" s="207">
        <f>ROUND(N(data!C305),0)</f>
        <v>0</v>
      </c>
      <c r="AI2" s="207">
        <f>ROUND(N(data!C314),0)</f>
        <v>0</v>
      </c>
      <c r="AJ2" s="207">
        <f>ROUND(N(data!C315),0)</f>
        <v>5568300</v>
      </c>
      <c r="AK2" s="207">
        <f>ROUND(N(data!C316),0)</f>
        <v>1591077</v>
      </c>
      <c r="AL2" s="207">
        <f>ROUND(N(data!C317),0)</f>
        <v>59160</v>
      </c>
      <c r="AM2" s="207">
        <f>ROUND(N(data!C318),0)</f>
        <v>0</v>
      </c>
      <c r="AN2" s="207">
        <f>ROUND(N(data!C319),0)</f>
        <v>316546</v>
      </c>
      <c r="AO2" s="207">
        <f>ROUND(N(data!C320),0)</f>
        <v>0</v>
      </c>
      <c r="AP2" s="207">
        <f>ROUND(N(data!C321),0)</f>
        <v>0</v>
      </c>
      <c r="AQ2" s="207">
        <f>ROUND(N(data!C322),0)</f>
        <v>1014</v>
      </c>
      <c r="AR2" s="207">
        <f>ROUND(N(data!C323),0)</f>
        <v>756523</v>
      </c>
      <c r="AS2" s="207">
        <f>ROUND(N(data!C326),0)</f>
        <v>0</v>
      </c>
      <c r="AT2" s="207">
        <f>ROUND(N(data!C327),0)</f>
        <v>0</v>
      </c>
      <c r="AU2" s="207">
        <f>ROUND(N(data!C328),0)</f>
        <v>3013693</v>
      </c>
      <c r="AV2" s="207">
        <f>ROUND(N(data!C331),0)</f>
        <v>0</v>
      </c>
      <c r="AW2" s="207">
        <f>ROUND(N(data!C332),0)</f>
        <v>0</v>
      </c>
      <c r="AX2" s="207">
        <f>ROUND(N(data!C333),0)</f>
        <v>423439</v>
      </c>
      <c r="AY2" s="207">
        <f>ROUND(N(data!C334),0)</f>
        <v>7763724</v>
      </c>
      <c r="AZ2" s="207">
        <f>ROUND(N(data!C335),0)</f>
        <v>6428976</v>
      </c>
      <c r="BA2" s="207">
        <f>ROUND(N(data!C336),0)</f>
        <v>0</v>
      </c>
      <c r="BB2" s="207">
        <f>ROUND(N(data!C337),0)</f>
        <v>0</v>
      </c>
      <c r="BC2" s="207">
        <f>ROUND(N(data!C338),0)</f>
        <v>0</v>
      </c>
      <c r="BD2" s="207">
        <f>ROUND(N(data!C339),0)</f>
        <v>0</v>
      </c>
      <c r="BE2" s="207">
        <f>ROUND(N(data!C343),0)</f>
        <v>5147291</v>
      </c>
      <c r="BF2" s="207">
        <f>ROUND(N(data!C345),0)</f>
        <v>0</v>
      </c>
      <c r="BG2" s="207">
        <f>ROUND(N(data!C346),0)</f>
        <v>0</v>
      </c>
      <c r="BH2" s="207">
        <f>ROUND(N(data!C347),0)</f>
        <v>0</v>
      </c>
      <c r="BI2" s="207">
        <f>ROUND(N(data!C348),0)</f>
        <v>0</v>
      </c>
      <c r="BJ2" s="207">
        <f>ROUND(N(data!C349),0)</f>
        <v>0</v>
      </c>
      <c r="BK2" s="207">
        <f>ROUND(N(data!CE60),2)</f>
        <v>245.51</v>
      </c>
      <c r="BL2" s="207">
        <f>ROUND(N(data!C358),0)</f>
        <v>10686064</v>
      </c>
      <c r="BM2" s="207">
        <f>ROUND(N(data!C359),0)</f>
        <v>34318281</v>
      </c>
      <c r="BN2" s="207">
        <f>ROUND(N(data!C363),0)</f>
        <v>13422036</v>
      </c>
      <c r="BO2" s="207">
        <f>ROUND(N(data!C364),0)</f>
        <v>113420</v>
      </c>
      <c r="BP2" s="207">
        <f>ROUND(N(data!C365),0)</f>
        <v>0</v>
      </c>
      <c r="BQ2" s="207">
        <f>ROUND(N(data!D381),0)</f>
        <v>1271306</v>
      </c>
      <c r="BR2" s="207">
        <f>ROUND(N(data!C370),0)</f>
        <v>1471</v>
      </c>
      <c r="BS2" s="207">
        <f>ROUND(N(data!C371),0)</f>
        <v>782859</v>
      </c>
      <c r="BT2" s="207">
        <f>ROUND(N(data!C372),0)</f>
        <v>0</v>
      </c>
      <c r="BU2" s="207">
        <f>ROUND(N(data!C373),0)</f>
        <v>0</v>
      </c>
      <c r="BV2" s="207">
        <f>ROUND(N(data!C374),0)</f>
        <v>0</v>
      </c>
      <c r="BW2" s="207">
        <f>ROUND(N(data!C375),0)</f>
        <v>0</v>
      </c>
      <c r="BX2" s="207">
        <f>ROUND(N(data!C376),0)</f>
        <v>0</v>
      </c>
      <c r="BY2" s="207">
        <f>ROUND(N(data!C377),0)</f>
        <v>0</v>
      </c>
      <c r="BZ2" s="207">
        <f>ROUND(N(data!C378),0)</f>
        <v>8507</v>
      </c>
      <c r="CA2" s="207">
        <f>ROUND(N(data!C379),0)</f>
        <v>267403</v>
      </c>
      <c r="CB2" s="207">
        <f>ROUND(N(data!C380),0)</f>
        <v>211066</v>
      </c>
      <c r="CC2" s="207">
        <f>ROUND(N(data!C382),0)</f>
        <v>1405482</v>
      </c>
      <c r="CD2" s="207">
        <f>ROUND(N(data!C389),0)</f>
        <v>16438660</v>
      </c>
      <c r="CE2" s="207">
        <f>ROUND(N(data!C390),0)</f>
        <v>3599409</v>
      </c>
      <c r="CF2" s="207">
        <f>ROUND(N(data!C391),0)</f>
        <v>2886529</v>
      </c>
      <c r="CG2" s="207">
        <f>ROUND(N(data!C392),0)</f>
        <v>2363999</v>
      </c>
      <c r="CH2" s="207">
        <f>ROUND(N(data!C393),0)</f>
        <v>547206</v>
      </c>
      <c r="CI2" s="207">
        <f>ROUND(N(data!C394),0)</f>
        <v>7152928</v>
      </c>
      <c r="CJ2" s="207">
        <f>ROUND(N(data!C395),0)</f>
        <v>1332996</v>
      </c>
      <c r="CK2" s="207">
        <f>ROUND(N(data!C396),0)</f>
        <v>484242</v>
      </c>
      <c r="CL2" s="207">
        <f>ROUND(N(data!C397),0)</f>
        <v>206522</v>
      </c>
      <c r="CM2" s="207">
        <f>ROUND(N(data!C398),0)</f>
        <v>267654</v>
      </c>
      <c r="CN2" s="207">
        <f>ROUND(N(data!C399),0)</f>
        <v>1155804</v>
      </c>
      <c r="CO2" s="207">
        <f>ROUND(N(data!C362),0)</f>
        <v>641178</v>
      </c>
      <c r="CP2" s="207">
        <f>ROUND(N(data!D415),0)</f>
        <v>675350</v>
      </c>
      <c r="CQ2" s="61">
        <f>ROUND(N(data!C401),0)</f>
        <v>0</v>
      </c>
      <c r="CR2" s="61">
        <f>ROUND(N(data!C402),0)</f>
        <v>0</v>
      </c>
      <c r="CS2" s="61">
        <f>ROUND(N(data!C403),0)</f>
        <v>2410</v>
      </c>
      <c r="CT2" s="61">
        <f>ROUND(N(data!C404),0)</f>
        <v>0</v>
      </c>
      <c r="CU2" s="61">
        <f>ROUND(N(data!C405),0)</f>
        <v>3599</v>
      </c>
      <c r="CV2" s="61">
        <f>ROUND(N(data!C406),0)</f>
        <v>0</v>
      </c>
      <c r="CW2" s="61">
        <f>ROUND(N(data!C407),0)</f>
        <v>0</v>
      </c>
      <c r="CX2" s="61">
        <f>ROUND(N(data!C408),0)</f>
        <v>0</v>
      </c>
      <c r="CY2" s="61">
        <f>ROUND(N(data!C409),0)</f>
        <v>0</v>
      </c>
      <c r="CZ2" s="61">
        <f>ROUND(N(data!C410),0)</f>
        <v>0</v>
      </c>
      <c r="DA2" s="61">
        <f>ROUND(N(data!C411),0)</f>
        <v>200391</v>
      </c>
      <c r="DB2" s="61">
        <f>ROUND(N(data!C412),0)</f>
        <v>0</v>
      </c>
      <c r="DC2" s="61">
        <f>ROUND(N(data!C413),0)</f>
        <v>0</v>
      </c>
      <c r="DD2" s="61">
        <f>ROUND(N(data!C414),0)</f>
        <v>468950</v>
      </c>
      <c r="DE2" s="61">
        <f>ROUND(N(data!C419),0)</f>
        <v>0</v>
      </c>
      <c r="DF2" s="207">
        <f>ROUND(N(data!D420),0)</f>
        <v>29169</v>
      </c>
      <c r="DG2" s="207">
        <f>ROUND(N(data!C422),0)</f>
        <v>0</v>
      </c>
      <c r="DH2" s="207">
        <f>ROUND(N(data!C423),0)</f>
        <v>0</v>
      </c>
    </row>
  </sheetData>
  <sheetProtection algorithmName="SHA-512" hashValue="C3wNTkp9XBSvRanqh0zz96nK7VCyr+s0vVv8MYvC397mS2JBrRREtBL0coTDBqe6lbp+3vhSobO+Ew171lqmXw==" saltValue="Dt4hBLHrPS7h4tLtq3VkIg==" spinCount="100000" sheet="1" objects="1" scenarios="1"/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F77B5-D28E-44AA-8DDE-F5B2DE36BF57}">
  <sheetPr codeName="Sheet17"/>
  <dimension ref="A1:CK80"/>
  <sheetViews>
    <sheetView workbookViewId="0"/>
  </sheetViews>
  <sheetFormatPr defaultColWidth="8.6640625" defaultRowHeight="15.5"/>
  <cols>
    <col min="1" max="1" width="12.6640625" style="9" bestFit="1" customWidth="1"/>
    <col min="2" max="2" width="5.25" style="9" bestFit="1" customWidth="1"/>
    <col min="3" max="3" width="13.9140625" style="9" bestFit="1" customWidth="1"/>
    <col min="4" max="4" width="10.58203125" style="9" bestFit="1" customWidth="1"/>
    <col min="5" max="37" width="12.58203125" style="9" customWidth="1"/>
    <col min="38" max="40" width="8.6640625" style="9" customWidth="1"/>
    <col min="41" max="16384" width="8.6640625" style="9"/>
  </cols>
  <sheetData>
    <row r="1" spans="1:89" s="10" customFormat="1" ht="12.65" customHeight="1">
      <c r="A1" s="10" t="s">
        <v>1326</v>
      </c>
      <c r="B1" s="12" t="s">
        <v>1327</v>
      </c>
      <c r="C1" s="10" t="s">
        <v>1328</v>
      </c>
      <c r="D1" s="12" t="s">
        <v>1329</v>
      </c>
      <c r="E1" s="10" t="s">
        <v>1330</v>
      </c>
      <c r="F1" s="10" t="s">
        <v>1331</v>
      </c>
      <c r="G1" s="10" t="s">
        <v>1332</v>
      </c>
      <c r="H1" s="10" t="s">
        <v>1333</v>
      </c>
      <c r="I1" s="10" t="s">
        <v>1334</v>
      </c>
      <c r="J1" s="10" t="s">
        <v>1335</v>
      </c>
      <c r="K1" s="10" t="s">
        <v>1336</v>
      </c>
      <c r="L1" s="10" t="s">
        <v>1337</v>
      </c>
      <c r="M1" s="10" t="s">
        <v>1338</v>
      </c>
      <c r="N1" s="10" t="s">
        <v>1339</v>
      </c>
      <c r="O1" s="10" t="s">
        <v>1340</v>
      </c>
      <c r="P1" s="10" t="s">
        <v>1308</v>
      </c>
      <c r="Q1" s="10" t="s">
        <v>1309</v>
      </c>
      <c r="R1" s="10" t="s">
        <v>1310</v>
      </c>
      <c r="S1" s="10" t="s">
        <v>1311</v>
      </c>
      <c r="T1" s="10" t="s">
        <v>1312</v>
      </c>
      <c r="U1" s="10" t="s">
        <v>1313</v>
      </c>
      <c r="V1" s="10" t="s">
        <v>1314</v>
      </c>
      <c r="W1" s="10" t="s">
        <v>1315</v>
      </c>
      <c r="X1" s="10" t="s">
        <v>1316</v>
      </c>
      <c r="Y1" s="10" t="s">
        <v>1317</v>
      </c>
      <c r="Z1" s="10" t="s">
        <v>1318</v>
      </c>
      <c r="AA1" s="10" t="s">
        <v>1319</v>
      </c>
      <c r="AB1" s="10" t="s">
        <v>1320</v>
      </c>
      <c r="AC1" s="10" t="s">
        <v>1321</v>
      </c>
      <c r="AD1" s="10" t="s">
        <v>1341</v>
      </c>
      <c r="AE1" s="10" t="s">
        <v>1342</v>
      </c>
      <c r="AF1" s="10" t="s">
        <v>1343</v>
      </c>
      <c r="AG1" s="10" t="s">
        <v>1344</v>
      </c>
      <c r="AH1" s="10" t="s">
        <v>1345</v>
      </c>
      <c r="AI1" s="10" t="s">
        <v>1346</v>
      </c>
      <c r="AJ1" s="10" t="s">
        <v>1347</v>
      </c>
      <c r="AK1" s="10" t="s">
        <v>1348</v>
      </c>
      <c r="AM1" s="14"/>
      <c r="AN1" s="14"/>
      <c r="AO1" s="14"/>
      <c r="AP1" s="14"/>
    </row>
    <row r="2" spans="1:89" s="178" customFormat="1" ht="12.65" customHeight="1">
      <c r="A2" s="12" t="str">
        <f>RIGHT(data!$C$97,3)</f>
        <v>141</v>
      </c>
      <c r="B2" s="209" t="str">
        <f>RIGHT(data!$C$96,4)</f>
        <v>2023</v>
      </c>
      <c r="C2" s="12" t="str">
        <f>data!C$55</f>
        <v>6010</v>
      </c>
      <c r="D2" s="12" t="s">
        <v>1142</v>
      </c>
      <c r="E2" s="207">
        <f>ROUND(N(data!C59), 0)</f>
        <v>0</v>
      </c>
      <c r="F2" s="318">
        <f>ROUND(N(data!C60), 2)</f>
        <v>0</v>
      </c>
      <c r="G2" s="207">
        <f>ROUND(N(data!C61), 0)</f>
        <v>0</v>
      </c>
      <c r="H2" s="207">
        <f>ROUND(N(data!C62), 0)</f>
        <v>0</v>
      </c>
      <c r="I2" s="207">
        <f>ROUND(N(data!C63), 0)</f>
        <v>0</v>
      </c>
      <c r="J2" s="207">
        <f>ROUND(N(data!C64), 0)</f>
        <v>0</v>
      </c>
      <c r="K2" s="207">
        <f>ROUND(N(data!C65), 0)</f>
        <v>0</v>
      </c>
      <c r="L2" s="207">
        <f>ROUND(N(data!C66), 0)</f>
        <v>0</v>
      </c>
      <c r="M2" s="207">
        <f>ROUND(N(data!C67), 0)</f>
        <v>0</v>
      </c>
      <c r="N2" s="207">
        <f>ROUND(N(data!C68), 0)</f>
        <v>0</v>
      </c>
      <c r="O2" s="207">
        <f>ROUND(N(data!C69), 0)</f>
        <v>0</v>
      </c>
      <c r="P2" s="207">
        <f>ROUND(N(data!C70), 0)</f>
        <v>0</v>
      </c>
      <c r="Q2" s="207">
        <f>ROUND(N(data!C71), 0)</f>
        <v>0</v>
      </c>
      <c r="R2" s="207">
        <f>ROUND(N(data!C72), 0)</f>
        <v>0</v>
      </c>
      <c r="S2" s="207">
        <f>ROUND(N(data!C73), 0)</f>
        <v>0</v>
      </c>
      <c r="T2" s="207">
        <f>ROUND(N(data!C74), 0)</f>
        <v>0</v>
      </c>
      <c r="U2" s="207">
        <f>ROUND(N(data!C75), 0)</f>
        <v>0</v>
      </c>
      <c r="V2" s="207">
        <f>ROUND(N(data!C76), 0)</f>
        <v>0</v>
      </c>
      <c r="W2" s="207">
        <f>ROUND(N(data!C77), 0)</f>
        <v>0</v>
      </c>
      <c r="X2" s="207">
        <f>ROUND(N(data!C78), 0)</f>
        <v>0</v>
      </c>
      <c r="Y2" s="207">
        <f>ROUND(N(data!C79), 0)</f>
        <v>0</v>
      </c>
      <c r="Z2" s="207">
        <f>ROUND(N(data!C80), 0)</f>
        <v>0</v>
      </c>
      <c r="AA2" s="207">
        <f>ROUND(N(data!C81), 0)</f>
        <v>0</v>
      </c>
      <c r="AB2" s="207">
        <f>ROUND(N(data!C82), 0)</f>
        <v>0</v>
      </c>
      <c r="AC2" s="207">
        <f>ROUND(N(data!C83), 0)</f>
        <v>0</v>
      </c>
      <c r="AD2" s="207">
        <f>ROUND(N(data!C84), 0)</f>
        <v>0</v>
      </c>
      <c r="AE2" s="207">
        <f>ROUND(N(data!C89), 0)</f>
        <v>0</v>
      </c>
      <c r="AF2" s="207">
        <f>ROUND(N(data!C87), 0)</f>
        <v>0</v>
      </c>
      <c r="AG2" s="207">
        <f>ROUND(N(data!C90), 0)</f>
        <v>0</v>
      </c>
      <c r="AH2" s="207">
        <f>ROUND(N(data!C91), 0)</f>
        <v>0</v>
      </c>
      <c r="AI2" s="207">
        <f>ROUND(N(data!C92), 0)</f>
        <v>0</v>
      </c>
      <c r="AJ2" s="207">
        <f>ROUND(N(data!C93), 0)</f>
        <v>0</v>
      </c>
      <c r="AK2" s="318">
        <f>ROUND(N(data!C94), 2)</f>
        <v>0</v>
      </c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</row>
    <row r="3" spans="1:89" s="11" customFormat="1" ht="12.65" customHeight="1">
      <c r="A3" s="12" t="str">
        <f>RIGHT(data!$C$97,3)</f>
        <v>141</v>
      </c>
      <c r="B3" s="209" t="str">
        <f>RIGHT(data!$C$96,4)</f>
        <v>2023</v>
      </c>
      <c r="C3" s="12" t="str">
        <f>data!D$55</f>
        <v>6030</v>
      </c>
      <c r="D3" s="12" t="s">
        <v>1142</v>
      </c>
      <c r="E3" s="207">
        <f>ROUND(N(data!D59), 0)</f>
        <v>0</v>
      </c>
      <c r="F3" s="318">
        <f>ROUND(N(data!D60), 2)</f>
        <v>0</v>
      </c>
      <c r="G3" s="207">
        <f>ROUND(N(data!D61), 0)</f>
        <v>0</v>
      </c>
      <c r="H3" s="207">
        <f>ROUND(N(data!D62), 0)</f>
        <v>0</v>
      </c>
      <c r="I3" s="207">
        <f>ROUND(N(data!D63), 0)</f>
        <v>0</v>
      </c>
      <c r="J3" s="207">
        <f>ROUND(N(data!D64), 0)</f>
        <v>0</v>
      </c>
      <c r="K3" s="207">
        <f>ROUND(N(data!D65), 0)</f>
        <v>0</v>
      </c>
      <c r="L3" s="207">
        <f>ROUND(N(data!D66), 0)</f>
        <v>0</v>
      </c>
      <c r="M3" s="207">
        <f>ROUND(N(data!D67), 0)</f>
        <v>0</v>
      </c>
      <c r="N3" s="207">
        <f>ROUND(N(data!D68), 0)</f>
        <v>0</v>
      </c>
      <c r="O3" s="207">
        <f>ROUND(N(data!D69), 0)</f>
        <v>0</v>
      </c>
      <c r="P3" s="207">
        <f>ROUND(N(data!D70), 0)</f>
        <v>0</v>
      </c>
      <c r="Q3" s="207">
        <f>ROUND(N(data!D71), 0)</f>
        <v>0</v>
      </c>
      <c r="R3" s="207">
        <f>ROUND(N(data!D72), 0)</f>
        <v>0</v>
      </c>
      <c r="S3" s="207">
        <f>ROUND(N(data!D73), 0)</f>
        <v>0</v>
      </c>
      <c r="T3" s="207">
        <f>ROUND(N(data!D74), 0)</f>
        <v>0</v>
      </c>
      <c r="U3" s="207">
        <f>ROUND(N(data!D75), 0)</f>
        <v>0</v>
      </c>
      <c r="V3" s="207">
        <f>ROUND(N(data!D76), 0)</f>
        <v>0</v>
      </c>
      <c r="W3" s="207">
        <f>ROUND(N(data!D77), 0)</f>
        <v>0</v>
      </c>
      <c r="X3" s="207">
        <f>ROUND(N(data!D78), 0)</f>
        <v>0</v>
      </c>
      <c r="Y3" s="207">
        <f>ROUND(N(data!D79), 0)</f>
        <v>0</v>
      </c>
      <c r="Z3" s="207">
        <f>ROUND(N(data!D80), 0)</f>
        <v>0</v>
      </c>
      <c r="AA3" s="207">
        <f>ROUND(N(data!D81), 0)</f>
        <v>0</v>
      </c>
      <c r="AB3" s="207">
        <f>ROUND(N(data!D82), 0)</f>
        <v>0</v>
      </c>
      <c r="AC3" s="207">
        <f>ROUND(N(data!D83), 0)</f>
        <v>0</v>
      </c>
      <c r="AD3" s="207">
        <f>ROUND(N(data!D84), 0)</f>
        <v>0</v>
      </c>
      <c r="AE3" s="207">
        <f>ROUND(N(data!D89), 0)</f>
        <v>0</v>
      </c>
      <c r="AF3" s="207">
        <f>ROUND(N(data!D87), 0)</f>
        <v>0</v>
      </c>
      <c r="AG3" s="207">
        <f>ROUND(N(data!D90), 0)</f>
        <v>0</v>
      </c>
      <c r="AH3" s="207">
        <f>ROUND(N(data!D91), 0)</f>
        <v>0</v>
      </c>
      <c r="AI3" s="207">
        <f>ROUND(N(data!D92), 0)</f>
        <v>0</v>
      </c>
      <c r="AJ3" s="207">
        <f>ROUND(N(data!D93), 0)</f>
        <v>0</v>
      </c>
      <c r="AK3" s="318">
        <f>ROUND(N(data!D94), 2)</f>
        <v>0</v>
      </c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</row>
    <row r="4" spans="1:89" s="11" customFormat="1" ht="12.65" customHeight="1">
      <c r="A4" s="12" t="str">
        <f>RIGHT(data!$C$97,3)</f>
        <v>141</v>
      </c>
      <c r="B4" s="209" t="str">
        <f>RIGHT(data!$C$96,4)</f>
        <v>2023</v>
      </c>
      <c r="C4" s="12" t="str">
        <f>data!E$55</f>
        <v>6070</v>
      </c>
      <c r="D4" s="12" t="s">
        <v>1142</v>
      </c>
      <c r="E4" s="207">
        <f>ROUND(N(data!E59), 0)</f>
        <v>480</v>
      </c>
      <c r="F4" s="318">
        <f>ROUND(N(data!E60), 2)</f>
        <v>6.44</v>
      </c>
      <c r="G4" s="207">
        <f>ROUND(N(data!E61), 0)</f>
        <v>473422</v>
      </c>
      <c r="H4" s="207">
        <f>ROUND(N(data!E62), 0)</f>
        <v>103660</v>
      </c>
      <c r="I4" s="207">
        <f>ROUND(N(data!E63), 0)</f>
        <v>97425</v>
      </c>
      <c r="J4" s="207">
        <f>ROUND(N(data!E64), 0)</f>
        <v>27979</v>
      </c>
      <c r="K4" s="207">
        <f>ROUND(N(data!E65), 0)</f>
        <v>668</v>
      </c>
      <c r="L4" s="207">
        <f>ROUND(N(data!E66), 0)</f>
        <v>252666</v>
      </c>
      <c r="M4" s="207">
        <f>ROUND(N(data!E67), 0)</f>
        <v>20536</v>
      </c>
      <c r="N4" s="207">
        <f>ROUND(N(data!E68), 0)</f>
        <v>4268</v>
      </c>
      <c r="O4" s="207">
        <f>ROUND(N(data!E69), 0)</f>
        <v>17060</v>
      </c>
      <c r="P4" s="207">
        <f>ROUND(N(data!E70), 0)</f>
        <v>0</v>
      </c>
      <c r="Q4" s="207">
        <f>ROUND(N(data!E71), 0)</f>
        <v>0</v>
      </c>
      <c r="R4" s="207">
        <f>ROUND(N(data!E72), 0)</f>
        <v>0</v>
      </c>
      <c r="S4" s="207">
        <f>ROUND(N(data!E73), 0)</f>
        <v>0</v>
      </c>
      <c r="T4" s="207">
        <f>ROUND(N(data!E74), 0)</f>
        <v>0</v>
      </c>
      <c r="U4" s="207">
        <f>ROUND(N(data!E75), 0)</f>
        <v>0</v>
      </c>
      <c r="V4" s="207">
        <f>ROUND(N(data!E76), 0)</f>
        <v>0</v>
      </c>
      <c r="W4" s="207">
        <f>ROUND(N(data!E77), 0)</f>
        <v>0</v>
      </c>
      <c r="X4" s="207">
        <f>ROUND(N(data!E78), 0)</f>
        <v>0</v>
      </c>
      <c r="Y4" s="207">
        <f>ROUND(N(data!E79), 0)</f>
        <v>0</v>
      </c>
      <c r="Z4" s="207">
        <f>ROUND(N(data!E80), 0)</f>
        <v>0</v>
      </c>
      <c r="AA4" s="207">
        <f>ROUND(N(data!E81), 0)</f>
        <v>0</v>
      </c>
      <c r="AB4" s="207">
        <f>ROUND(N(data!E82), 0)</f>
        <v>0</v>
      </c>
      <c r="AC4" s="207">
        <f>ROUND(N(data!E83), 0)</f>
        <v>17060</v>
      </c>
      <c r="AD4" s="207">
        <f>ROUND(N(data!E84), 0)</f>
        <v>0</v>
      </c>
      <c r="AE4" s="207">
        <f>ROUND(N(data!E89), 0)</f>
        <v>374329</v>
      </c>
      <c r="AF4" s="207">
        <f>ROUND(N(data!E87), 0)</f>
        <v>375130</v>
      </c>
      <c r="AG4" s="207">
        <f>ROUND(N(data!E90), 0)</f>
        <v>1263</v>
      </c>
      <c r="AH4" s="207">
        <f>ROUND(N(data!E91), 0)</f>
        <v>1375</v>
      </c>
      <c r="AI4" s="207">
        <f>ROUND(N(data!E92), 0)</f>
        <v>463</v>
      </c>
      <c r="AJ4" s="207">
        <f>ROUND(N(data!E93), 0)</f>
        <v>5415</v>
      </c>
      <c r="AK4" s="318">
        <f>ROUND(N(data!E94), 2)</f>
        <v>3.22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</row>
    <row r="5" spans="1:89" s="11" customFormat="1" ht="12.65" customHeight="1">
      <c r="A5" s="12" t="str">
        <f>RIGHT(data!$C$97,3)</f>
        <v>141</v>
      </c>
      <c r="B5" s="209" t="str">
        <f>RIGHT(data!$C$96,4)</f>
        <v>2023</v>
      </c>
      <c r="C5" s="12" t="str">
        <f>data!F$55</f>
        <v>6100</v>
      </c>
      <c r="D5" s="12" t="s">
        <v>1142</v>
      </c>
      <c r="E5" s="207">
        <f>ROUND(N(data!F59), 0)</f>
        <v>0</v>
      </c>
      <c r="F5" s="318">
        <f>ROUND(N(data!F60), 2)</f>
        <v>0</v>
      </c>
      <c r="G5" s="207">
        <f>ROUND(N(data!F61), 0)</f>
        <v>0</v>
      </c>
      <c r="H5" s="207">
        <f>ROUND(N(data!F62), 0)</f>
        <v>0</v>
      </c>
      <c r="I5" s="207">
        <f>ROUND(N(data!F63), 0)</f>
        <v>0</v>
      </c>
      <c r="J5" s="207">
        <f>ROUND(N(data!F64), 0)</f>
        <v>0</v>
      </c>
      <c r="K5" s="207">
        <f>ROUND(N(data!F65), 0)</f>
        <v>0</v>
      </c>
      <c r="L5" s="207">
        <f>ROUND(N(data!F66), 0)</f>
        <v>0</v>
      </c>
      <c r="M5" s="207">
        <f>ROUND(N(data!F67), 0)</f>
        <v>0</v>
      </c>
      <c r="N5" s="207">
        <f>ROUND(N(data!F68), 0)</f>
        <v>0</v>
      </c>
      <c r="O5" s="207">
        <f>ROUND(N(data!F69), 0)</f>
        <v>0</v>
      </c>
      <c r="P5" s="207">
        <f>ROUND(N(data!F70), 0)</f>
        <v>0</v>
      </c>
      <c r="Q5" s="207">
        <f>ROUND(N(data!F71), 0)</f>
        <v>0</v>
      </c>
      <c r="R5" s="207">
        <f>ROUND(N(data!F72), 0)</f>
        <v>0</v>
      </c>
      <c r="S5" s="207">
        <f>ROUND(N(data!F73), 0)</f>
        <v>0</v>
      </c>
      <c r="T5" s="207">
        <f>ROUND(N(data!F74), 0)</f>
        <v>0</v>
      </c>
      <c r="U5" s="207">
        <f>ROUND(N(data!F75), 0)</f>
        <v>0</v>
      </c>
      <c r="V5" s="207">
        <f>ROUND(N(data!F76), 0)</f>
        <v>0</v>
      </c>
      <c r="W5" s="207">
        <f>ROUND(N(data!F77), 0)</f>
        <v>0</v>
      </c>
      <c r="X5" s="207">
        <f>ROUND(N(data!F78), 0)</f>
        <v>0</v>
      </c>
      <c r="Y5" s="207">
        <f>ROUND(N(data!F79), 0)</f>
        <v>0</v>
      </c>
      <c r="Z5" s="207">
        <f>ROUND(N(data!F80), 0)</f>
        <v>0</v>
      </c>
      <c r="AA5" s="207">
        <f>ROUND(N(data!F81), 0)</f>
        <v>0</v>
      </c>
      <c r="AB5" s="207">
        <f>ROUND(N(data!F82), 0)</f>
        <v>0</v>
      </c>
      <c r="AC5" s="207">
        <f>ROUND(N(data!F83), 0)</f>
        <v>0</v>
      </c>
      <c r="AD5" s="207">
        <f>ROUND(N(data!F84), 0)</f>
        <v>0</v>
      </c>
      <c r="AE5" s="207">
        <f>ROUND(N(data!F89), 0)</f>
        <v>0</v>
      </c>
      <c r="AF5" s="207">
        <f>ROUND(N(data!F87), 0)</f>
        <v>0</v>
      </c>
      <c r="AG5" s="207">
        <f>ROUND(N(data!F90), 0)</f>
        <v>0</v>
      </c>
      <c r="AH5" s="207">
        <f>ROUND(N(data!F91), 0)</f>
        <v>0</v>
      </c>
      <c r="AI5" s="207">
        <f>ROUND(N(data!F92), 0)</f>
        <v>0</v>
      </c>
      <c r="AJ5" s="207">
        <f>ROUND(N(data!F93), 0)</f>
        <v>0</v>
      </c>
      <c r="AK5" s="318">
        <f>ROUND(N(data!F94), 2)</f>
        <v>0</v>
      </c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</row>
    <row r="6" spans="1:89" s="11" customFormat="1" ht="12.65" customHeight="1">
      <c r="A6" s="12" t="str">
        <f>RIGHT(data!$C$97,3)</f>
        <v>141</v>
      </c>
      <c r="B6" s="209" t="str">
        <f>RIGHT(data!$C$96,4)</f>
        <v>2023</v>
      </c>
      <c r="C6" s="12" t="str">
        <f>data!G$55</f>
        <v>6120</v>
      </c>
      <c r="D6" s="12" t="s">
        <v>1142</v>
      </c>
      <c r="E6" s="207">
        <f>ROUND(N(data!G59), 0)</f>
        <v>0</v>
      </c>
      <c r="F6" s="318">
        <f>ROUND(N(data!G60), 2)</f>
        <v>0</v>
      </c>
      <c r="G6" s="207">
        <f>ROUND(N(data!G61), 0)</f>
        <v>0</v>
      </c>
      <c r="H6" s="207">
        <f>ROUND(N(data!G62), 0)</f>
        <v>0</v>
      </c>
      <c r="I6" s="207">
        <f>ROUND(N(data!G63), 0)</f>
        <v>0</v>
      </c>
      <c r="J6" s="207">
        <f>ROUND(N(data!G64), 0)</f>
        <v>0</v>
      </c>
      <c r="K6" s="207">
        <f>ROUND(N(data!G65), 0)</f>
        <v>0</v>
      </c>
      <c r="L6" s="207">
        <f>ROUND(N(data!G66), 0)</f>
        <v>0</v>
      </c>
      <c r="M6" s="207">
        <f>ROUND(N(data!G67), 0)</f>
        <v>0</v>
      </c>
      <c r="N6" s="207">
        <f>ROUND(N(data!G68), 0)</f>
        <v>0</v>
      </c>
      <c r="O6" s="207">
        <f>ROUND(N(data!G69), 0)</f>
        <v>0</v>
      </c>
      <c r="P6" s="207">
        <f>ROUND(N(data!G70), 0)</f>
        <v>0</v>
      </c>
      <c r="Q6" s="207">
        <f>ROUND(N(data!G71), 0)</f>
        <v>0</v>
      </c>
      <c r="R6" s="207">
        <f>ROUND(N(data!G72), 0)</f>
        <v>0</v>
      </c>
      <c r="S6" s="207">
        <f>ROUND(N(data!G73), 0)</f>
        <v>0</v>
      </c>
      <c r="T6" s="207">
        <f>ROUND(N(data!G74), 0)</f>
        <v>0</v>
      </c>
      <c r="U6" s="207">
        <f>ROUND(N(data!G75), 0)</f>
        <v>0</v>
      </c>
      <c r="V6" s="207">
        <f>ROUND(N(data!G76), 0)</f>
        <v>0</v>
      </c>
      <c r="W6" s="207">
        <f>ROUND(N(data!G77), 0)</f>
        <v>0</v>
      </c>
      <c r="X6" s="207">
        <f>ROUND(N(data!G78), 0)</f>
        <v>0</v>
      </c>
      <c r="Y6" s="207">
        <f>ROUND(N(data!G79), 0)</f>
        <v>0</v>
      </c>
      <c r="Z6" s="207">
        <f>ROUND(N(data!G80), 0)</f>
        <v>0</v>
      </c>
      <c r="AA6" s="207">
        <f>ROUND(N(data!G81), 0)</f>
        <v>0</v>
      </c>
      <c r="AB6" s="207">
        <f>ROUND(N(data!G82), 0)</f>
        <v>0</v>
      </c>
      <c r="AC6" s="207">
        <f>ROUND(N(data!G83), 0)</f>
        <v>0</v>
      </c>
      <c r="AD6" s="207">
        <f>ROUND(N(data!G84), 0)</f>
        <v>0</v>
      </c>
      <c r="AE6" s="207">
        <f>ROUND(N(data!G89), 0)</f>
        <v>0</v>
      </c>
      <c r="AF6" s="207">
        <f>ROUND(N(data!G87), 0)</f>
        <v>0</v>
      </c>
      <c r="AG6" s="207">
        <f>ROUND(N(data!G90), 0)</f>
        <v>0</v>
      </c>
      <c r="AH6" s="207">
        <f>ROUND(N(data!G91), 0)</f>
        <v>0</v>
      </c>
      <c r="AI6" s="207">
        <f>ROUND(N(data!G92), 0)</f>
        <v>0</v>
      </c>
      <c r="AJ6" s="207">
        <f>ROUND(N(data!G93), 0)</f>
        <v>0</v>
      </c>
      <c r="AK6" s="318">
        <f>ROUND(N(data!G94), 2)</f>
        <v>0</v>
      </c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</row>
    <row r="7" spans="1:89" s="11" customFormat="1" ht="12.65" customHeight="1">
      <c r="A7" s="12" t="str">
        <f>RIGHT(data!$C$97,3)</f>
        <v>141</v>
      </c>
      <c r="B7" s="209" t="str">
        <f>RIGHT(data!$C$96,4)</f>
        <v>2023</v>
      </c>
      <c r="C7" s="12" t="str">
        <f>data!H$55</f>
        <v>6140</v>
      </c>
      <c r="D7" s="12" t="s">
        <v>1142</v>
      </c>
      <c r="E7" s="207">
        <f>ROUND(N(data!H59), 0)</f>
        <v>0</v>
      </c>
      <c r="F7" s="318">
        <f>ROUND(N(data!H60), 2)</f>
        <v>0</v>
      </c>
      <c r="G7" s="207">
        <f>ROUND(N(data!H61), 0)</f>
        <v>0</v>
      </c>
      <c r="H7" s="207">
        <f>ROUND(N(data!H62), 0)</f>
        <v>0</v>
      </c>
      <c r="I7" s="207">
        <f>ROUND(N(data!H63), 0)</f>
        <v>0</v>
      </c>
      <c r="J7" s="207">
        <f>ROUND(N(data!H64), 0)</f>
        <v>0</v>
      </c>
      <c r="K7" s="207">
        <f>ROUND(N(data!H65), 0)</f>
        <v>0</v>
      </c>
      <c r="L7" s="207">
        <f>ROUND(N(data!H66), 0)</f>
        <v>0</v>
      </c>
      <c r="M7" s="207">
        <f>ROUND(N(data!H67), 0)</f>
        <v>0</v>
      </c>
      <c r="N7" s="207">
        <f>ROUND(N(data!H68), 0)</f>
        <v>0</v>
      </c>
      <c r="O7" s="207">
        <f>ROUND(N(data!H69), 0)</f>
        <v>0</v>
      </c>
      <c r="P7" s="207">
        <f>ROUND(N(data!H70), 0)</f>
        <v>0</v>
      </c>
      <c r="Q7" s="207">
        <f>ROUND(N(data!H71), 0)</f>
        <v>0</v>
      </c>
      <c r="R7" s="207">
        <f>ROUND(N(data!H72), 0)</f>
        <v>0</v>
      </c>
      <c r="S7" s="207">
        <f>ROUND(N(data!H73), 0)</f>
        <v>0</v>
      </c>
      <c r="T7" s="207">
        <f>ROUND(N(data!H74), 0)</f>
        <v>0</v>
      </c>
      <c r="U7" s="207">
        <f>ROUND(N(data!H75), 0)</f>
        <v>0</v>
      </c>
      <c r="V7" s="207">
        <f>ROUND(N(data!H76), 0)</f>
        <v>0</v>
      </c>
      <c r="W7" s="207">
        <f>ROUND(N(data!H77), 0)</f>
        <v>0</v>
      </c>
      <c r="X7" s="207">
        <f>ROUND(N(data!H78), 0)</f>
        <v>0</v>
      </c>
      <c r="Y7" s="207">
        <f>ROUND(N(data!H79), 0)</f>
        <v>0</v>
      </c>
      <c r="Z7" s="207">
        <f>ROUND(N(data!H80), 0)</f>
        <v>0</v>
      </c>
      <c r="AA7" s="207">
        <f>ROUND(N(data!H81), 0)</f>
        <v>0</v>
      </c>
      <c r="AB7" s="207">
        <f>ROUND(N(data!H82), 0)</f>
        <v>0</v>
      </c>
      <c r="AC7" s="207">
        <f>ROUND(N(data!H83), 0)</f>
        <v>0</v>
      </c>
      <c r="AD7" s="207">
        <f>ROUND(N(data!H84), 0)</f>
        <v>0</v>
      </c>
      <c r="AE7" s="207">
        <f>ROUND(N(data!H89), 0)</f>
        <v>0</v>
      </c>
      <c r="AF7" s="207">
        <f>ROUND(N(data!H87), 0)</f>
        <v>0</v>
      </c>
      <c r="AG7" s="207">
        <f>ROUND(N(data!H90), 0)</f>
        <v>0</v>
      </c>
      <c r="AH7" s="207">
        <f>ROUND(N(data!H91), 0)</f>
        <v>0</v>
      </c>
      <c r="AI7" s="207">
        <f>ROUND(N(data!H92), 0)</f>
        <v>0</v>
      </c>
      <c r="AJ7" s="207">
        <f>ROUND(N(data!H93), 0)</f>
        <v>0</v>
      </c>
      <c r="AK7" s="318">
        <f>ROUND(N(data!H94), 2)</f>
        <v>0</v>
      </c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</row>
    <row r="8" spans="1:89" s="11" customFormat="1" ht="12.65" customHeight="1">
      <c r="A8" s="12" t="str">
        <f>RIGHT(data!$C$97,3)</f>
        <v>141</v>
      </c>
      <c r="B8" s="209" t="str">
        <f>RIGHT(data!$C$96,4)</f>
        <v>2023</v>
      </c>
      <c r="C8" s="12" t="str">
        <f>data!I$55</f>
        <v>6150</v>
      </c>
      <c r="D8" s="12" t="s">
        <v>1142</v>
      </c>
      <c r="E8" s="207">
        <f>ROUND(N(data!I59), 0)</f>
        <v>0</v>
      </c>
      <c r="F8" s="318">
        <f>ROUND(N(data!I60), 2)</f>
        <v>0</v>
      </c>
      <c r="G8" s="207">
        <f>ROUND(N(data!I61), 0)</f>
        <v>0</v>
      </c>
      <c r="H8" s="207">
        <f>ROUND(N(data!I62), 0)</f>
        <v>0</v>
      </c>
      <c r="I8" s="207">
        <f>ROUND(N(data!I63), 0)</f>
        <v>0</v>
      </c>
      <c r="J8" s="207">
        <f>ROUND(N(data!I64), 0)</f>
        <v>0</v>
      </c>
      <c r="K8" s="207">
        <f>ROUND(N(data!I65), 0)</f>
        <v>0</v>
      </c>
      <c r="L8" s="207">
        <f>ROUND(N(data!I66), 0)</f>
        <v>0</v>
      </c>
      <c r="M8" s="207">
        <f>ROUND(N(data!I67), 0)</f>
        <v>0</v>
      </c>
      <c r="N8" s="207">
        <f>ROUND(N(data!I68), 0)</f>
        <v>0</v>
      </c>
      <c r="O8" s="207">
        <f>ROUND(N(data!I69), 0)</f>
        <v>0</v>
      </c>
      <c r="P8" s="207">
        <f>ROUND(N(data!I70), 0)</f>
        <v>0</v>
      </c>
      <c r="Q8" s="207">
        <f>ROUND(N(data!I71), 0)</f>
        <v>0</v>
      </c>
      <c r="R8" s="207">
        <f>ROUND(N(data!I72), 0)</f>
        <v>0</v>
      </c>
      <c r="S8" s="207">
        <f>ROUND(N(data!I73), 0)</f>
        <v>0</v>
      </c>
      <c r="T8" s="207">
        <f>ROUND(N(data!I74), 0)</f>
        <v>0</v>
      </c>
      <c r="U8" s="207">
        <f>ROUND(N(data!I75), 0)</f>
        <v>0</v>
      </c>
      <c r="V8" s="207">
        <f>ROUND(N(data!I76), 0)</f>
        <v>0</v>
      </c>
      <c r="W8" s="207">
        <f>ROUND(N(data!I77), 0)</f>
        <v>0</v>
      </c>
      <c r="X8" s="207">
        <f>ROUND(N(data!I78), 0)</f>
        <v>0</v>
      </c>
      <c r="Y8" s="207">
        <f>ROUND(N(data!I79), 0)</f>
        <v>0</v>
      </c>
      <c r="Z8" s="207">
        <f>ROUND(N(data!I80), 0)</f>
        <v>0</v>
      </c>
      <c r="AA8" s="207">
        <f>ROUND(N(data!I81), 0)</f>
        <v>0</v>
      </c>
      <c r="AB8" s="207">
        <f>ROUND(N(data!I82), 0)</f>
        <v>0</v>
      </c>
      <c r="AC8" s="207">
        <f>ROUND(N(data!I83), 0)</f>
        <v>0</v>
      </c>
      <c r="AD8" s="207">
        <f>ROUND(N(data!I84), 0)</f>
        <v>0</v>
      </c>
      <c r="AE8" s="207">
        <f>ROUND(N(data!I89), 0)</f>
        <v>0</v>
      </c>
      <c r="AF8" s="207">
        <f>ROUND(N(data!I87), 0)</f>
        <v>0</v>
      </c>
      <c r="AG8" s="207">
        <f>ROUND(N(data!I90), 0)</f>
        <v>0</v>
      </c>
      <c r="AH8" s="207">
        <f>ROUND(N(data!I91), 0)</f>
        <v>0</v>
      </c>
      <c r="AI8" s="207">
        <f>ROUND(N(data!I92), 0)</f>
        <v>0</v>
      </c>
      <c r="AJ8" s="207">
        <f>ROUND(N(data!I93), 0)</f>
        <v>0</v>
      </c>
      <c r="AK8" s="318">
        <f>ROUND(N(data!I94), 2)</f>
        <v>0</v>
      </c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</row>
    <row r="9" spans="1:89" s="11" customFormat="1" ht="12.65" customHeight="1">
      <c r="A9" s="12" t="str">
        <f>RIGHT(data!$C$97,3)</f>
        <v>141</v>
      </c>
      <c r="B9" s="209" t="str">
        <f>RIGHT(data!$C$96,4)</f>
        <v>2023</v>
      </c>
      <c r="C9" s="12" t="str">
        <f>data!J$55</f>
        <v>6170</v>
      </c>
      <c r="D9" s="12" t="s">
        <v>1142</v>
      </c>
      <c r="E9" s="207">
        <f>ROUND(N(data!J59), 0)</f>
        <v>0</v>
      </c>
      <c r="F9" s="318">
        <f>ROUND(N(data!J60), 2)</f>
        <v>0</v>
      </c>
      <c r="G9" s="207">
        <f>ROUND(N(data!J61), 0)</f>
        <v>0</v>
      </c>
      <c r="H9" s="207">
        <f>ROUND(N(data!J62), 0)</f>
        <v>0</v>
      </c>
      <c r="I9" s="207">
        <f>ROUND(N(data!J63), 0)</f>
        <v>0</v>
      </c>
      <c r="J9" s="207">
        <f>ROUND(N(data!J64), 0)</f>
        <v>0</v>
      </c>
      <c r="K9" s="207">
        <f>ROUND(N(data!J65), 0)</f>
        <v>0</v>
      </c>
      <c r="L9" s="207">
        <f>ROUND(N(data!J66), 0)</f>
        <v>0</v>
      </c>
      <c r="M9" s="207">
        <f>ROUND(N(data!J67), 0)</f>
        <v>0</v>
      </c>
      <c r="N9" s="207">
        <f>ROUND(N(data!J68), 0)</f>
        <v>0</v>
      </c>
      <c r="O9" s="207">
        <f>ROUND(N(data!J69), 0)</f>
        <v>0</v>
      </c>
      <c r="P9" s="207">
        <f>ROUND(N(data!J70), 0)</f>
        <v>0</v>
      </c>
      <c r="Q9" s="207">
        <f>ROUND(N(data!J71), 0)</f>
        <v>0</v>
      </c>
      <c r="R9" s="207">
        <f>ROUND(N(data!J72), 0)</f>
        <v>0</v>
      </c>
      <c r="S9" s="207">
        <f>ROUND(N(data!J73), 0)</f>
        <v>0</v>
      </c>
      <c r="T9" s="207">
        <f>ROUND(N(data!J74), 0)</f>
        <v>0</v>
      </c>
      <c r="U9" s="207">
        <f>ROUND(N(data!J75), 0)</f>
        <v>0</v>
      </c>
      <c r="V9" s="207">
        <f>ROUND(N(data!J76), 0)</f>
        <v>0</v>
      </c>
      <c r="W9" s="207">
        <f>ROUND(N(data!J77), 0)</f>
        <v>0</v>
      </c>
      <c r="X9" s="207">
        <f>ROUND(N(data!J78), 0)</f>
        <v>0</v>
      </c>
      <c r="Y9" s="207">
        <f>ROUND(N(data!J79), 0)</f>
        <v>0</v>
      </c>
      <c r="Z9" s="207">
        <f>ROUND(N(data!J80), 0)</f>
        <v>0</v>
      </c>
      <c r="AA9" s="207">
        <f>ROUND(N(data!J81), 0)</f>
        <v>0</v>
      </c>
      <c r="AB9" s="207">
        <f>ROUND(N(data!J82), 0)</f>
        <v>0</v>
      </c>
      <c r="AC9" s="207">
        <f>ROUND(N(data!J83), 0)</f>
        <v>0</v>
      </c>
      <c r="AD9" s="207">
        <f>ROUND(N(data!J84), 0)</f>
        <v>0</v>
      </c>
      <c r="AE9" s="207">
        <f>ROUND(N(data!J89), 0)</f>
        <v>0</v>
      </c>
      <c r="AF9" s="207">
        <f>ROUND(N(data!J87), 0)</f>
        <v>0</v>
      </c>
      <c r="AG9" s="207">
        <f>ROUND(N(data!J90), 0)</f>
        <v>0</v>
      </c>
      <c r="AH9" s="207">
        <f>ROUND(N(data!J91), 0)</f>
        <v>0</v>
      </c>
      <c r="AI9" s="207">
        <f>ROUND(N(data!J92), 0)</f>
        <v>0</v>
      </c>
      <c r="AJ9" s="207">
        <f>ROUND(N(data!J93), 0)</f>
        <v>0</v>
      </c>
      <c r="AK9" s="318">
        <f>ROUND(N(data!J94), 2)</f>
        <v>0</v>
      </c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</row>
    <row r="10" spans="1:89" s="11" customFormat="1" ht="12.65" customHeight="1">
      <c r="A10" s="12" t="str">
        <f>RIGHT(data!$C$97,3)</f>
        <v>141</v>
      </c>
      <c r="B10" s="209" t="str">
        <f>RIGHT(data!$C$96,4)</f>
        <v>2023</v>
      </c>
      <c r="C10" s="12" t="str">
        <f>data!K$55</f>
        <v>6200</v>
      </c>
      <c r="D10" s="12" t="s">
        <v>1142</v>
      </c>
      <c r="E10" s="207">
        <f>ROUND(N(data!K59), 0)</f>
        <v>800</v>
      </c>
      <c r="F10" s="318">
        <f>ROUND(N(data!K60), 2)</f>
        <v>4.28</v>
      </c>
      <c r="G10" s="207">
        <f>ROUND(N(data!K61), 0)</f>
        <v>140704</v>
      </c>
      <c r="H10" s="207">
        <f>ROUND(N(data!K62), 0)</f>
        <v>30809</v>
      </c>
      <c r="I10" s="207">
        <f>ROUND(N(data!K63), 0)</f>
        <v>0</v>
      </c>
      <c r="J10" s="207">
        <f>ROUND(N(data!K64), 0)</f>
        <v>6676</v>
      </c>
      <c r="K10" s="207">
        <f>ROUND(N(data!K65), 0)</f>
        <v>4022</v>
      </c>
      <c r="L10" s="207">
        <f>ROUND(N(data!K66), 0)</f>
        <v>135</v>
      </c>
      <c r="M10" s="207">
        <f>ROUND(N(data!K67), 0)</f>
        <v>4390</v>
      </c>
      <c r="N10" s="207">
        <f>ROUND(N(data!K68), 0)</f>
        <v>2651</v>
      </c>
      <c r="O10" s="207">
        <f>ROUND(N(data!K69), 0)</f>
        <v>0</v>
      </c>
      <c r="P10" s="207">
        <f>ROUND(N(data!K70), 0)</f>
        <v>0</v>
      </c>
      <c r="Q10" s="207">
        <f>ROUND(N(data!K71), 0)</f>
        <v>0</v>
      </c>
      <c r="R10" s="207">
        <f>ROUND(N(data!K72), 0)</f>
        <v>0</v>
      </c>
      <c r="S10" s="207">
        <f>ROUND(N(data!K73), 0)</f>
        <v>0</v>
      </c>
      <c r="T10" s="207">
        <f>ROUND(N(data!K74), 0)</f>
        <v>0</v>
      </c>
      <c r="U10" s="207">
        <f>ROUND(N(data!K75), 0)</f>
        <v>0</v>
      </c>
      <c r="V10" s="207">
        <f>ROUND(N(data!K76), 0)</f>
        <v>0</v>
      </c>
      <c r="W10" s="207">
        <f>ROUND(N(data!K77), 0)</f>
        <v>0</v>
      </c>
      <c r="X10" s="207">
        <f>ROUND(N(data!K78), 0)</f>
        <v>0</v>
      </c>
      <c r="Y10" s="207">
        <f>ROUND(N(data!K79), 0)</f>
        <v>0</v>
      </c>
      <c r="Z10" s="207">
        <f>ROUND(N(data!K80), 0)</f>
        <v>0</v>
      </c>
      <c r="AA10" s="207">
        <f>ROUND(N(data!K81), 0)</f>
        <v>0</v>
      </c>
      <c r="AB10" s="207">
        <f>ROUND(N(data!K82), 0)</f>
        <v>0</v>
      </c>
      <c r="AC10" s="207">
        <f>ROUND(N(data!K83), 0)</f>
        <v>0</v>
      </c>
      <c r="AD10" s="207">
        <f>ROUND(N(data!K84), 0)</f>
        <v>4524</v>
      </c>
      <c r="AE10" s="207">
        <f>ROUND(N(data!K89), 0)</f>
        <v>623882</v>
      </c>
      <c r="AF10" s="207">
        <f>ROUND(N(data!K87), 0)</f>
        <v>625217</v>
      </c>
      <c r="AG10" s="207">
        <f>ROUND(N(data!K90), 0)</f>
        <v>270</v>
      </c>
      <c r="AH10" s="207">
        <f>ROUND(N(data!K91), 0)</f>
        <v>0</v>
      </c>
      <c r="AI10" s="207">
        <f>ROUND(N(data!K92), 0)</f>
        <v>99</v>
      </c>
      <c r="AJ10" s="207">
        <f>ROUND(N(data!K93), 0)</f>
        <v>0</v>
      </c>
      <c r="AK10" s="318">
        <f>ROUND(N(data!K94), 2)</f>
        <v>3.16</v>
      </c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</row>
    <row r="11" spans="1:89" s="11" customFormat="1" ht="12.65" customHeight="1">
      <c r="A11" s="12" t="str">
        <f>RIGHT(data!$C$97,3)</f>
        <v>141</v>
      </c>
      <c r="B11" s="209" t="str">
        <f>RIGHT(data!$C$96,4)</f>
        <v>2023</v>
      </c>
      <c r="C11" s="12" t="str">
        <f>data!L$55</f>
        <v>6210</v>
      </c>
      <c r="D11" s="12" t="s">
        <v>1142</v>
      </c>
      <c r="E11" s="207">
        <f>ROUND(N(data!L59), 0)</f>
        <v>2420</v>
      </c>
      <c r="F11" s="318">
        <f>ROUND(N(data!L60), 2)</f>
        <v>32.47</v>
      </c>
      <c r="G11" s="207">
        <f>ROUND(N(data!L61), 0)</f>
        <v>2386834</v>
      </c>
      <c r="H11" s="207">
        <f>ROUND(N(data!L62), 0)</f>
        <v>522621</v>
      </c>
      <c r="I11" s="207">
        <f>ROUND(N(data!L63), 0)</f>
        <v>491187</v>
      </c>
      <c r="J11" s="207">
        <f>ROUND(N(data!L64), 0)</f>
        <v>141058</v>
      </c>
      <c r="K11" s="207">
        <f>ROUND(N(data!L65), 0)</f>
        <v>3369</v>
      </c>
      <c r="L11" s="207">
        <f>ROUND(N(data!L66), 0)</f>
        <v>1273858</v>
      </c>
      <c r="M11" s="207">
        <f>ROUND(N(data!L67), 0)</f>
        <v>103511</v>
      </c>
      <c r="N11" s="207">
        <f>ROUND(N(data!L68), 0)</f>
        <v>21515</v>
      </c>
      <c r="O11" s="207">
        <f>ROUND(N(data!L69), 0)</f>
        <v>86009</v>
      </c>
      <c r="P11" s="207">
        <f>ROUND(N(data!L70), 0)</f>
        <v>0</v>
      </c>
      <c r="Q11" s="207">
        <f>ROUND(N(data!L71), 0)</f>
        <v>0</v>
      </c>
      <c r="R11" s="207">
        <f>ROUND(N(data!L72), 0)</f>
        <v>0</v>
      </c>
      <c r="S11" s="207">
        <f>ROUND(N(data!L73), 0)</f>
        <v>0</v>
      </c>
      <c r="T11" s="207">
        <f>ROUND(N(data!L74), 0)</f>
        <v>0</v>
      </c>
      <c r="U11" s="207">
        <f>ROUND(N(data!L75), 0)</f>
        <v>0</v>
      </c>
      <c r="V11" s="207">
        <f>ROUND(N(data!L76), 0)</f>
        <v>0</v>
      </c>
      <c r="W11" s="207">
        <f>ROUND(N(data!L77), 0)</f>
        <v>0</v>
      </c>
      <c r="X11" s="207">
        <f>ROUND(N(data!L78), 0)</f>
        <v>0</v>
      </c>
      <c r="Y11" s="207">
        <f>ROUND(N(data!L79), 0)</f>
        <v>0</v>
      </c>
      <c r="Z11" s="207">
        <f>ROUND(N(data!L80), 0)</f>
        <v>0</v>
      </c>
      <c r="AA11" s="207">
        <f>ROUND(N(data!L81), 0)</f>
        <v>0</v>
      </c>
      <c r="AB11" s="207">
        <f>ROUND(N(data!L82), 0)</f>
        <v>0</v>
      </c>
      <c r="AC11" s="207">
        <f>ROUND(N(data!L83), 0)</f>
        <v>86009</v>
      </c>
      <c r="AD11" s="207">
        <f>ROUND(N(data!L84), 0)</f>
        <v>0</v>
      </c>
      <c r="AE11" s="207">
        <f>ROUND(N(data!L89), 0)</f>
        <v>1887246</v>
      </c>
      <c r="AF11" s="207">
        <f>ROUND(N(data!L87), 0)</f>
        <v>1891283</v>
      </c>
      <c r="AG11" s="207">
        <f>ROUND(N(data!L90), 0)</f>
        <v>6366</v>
      </c>
      <c r="AH11" s="207">
        <f>ROUND(N(data!L91), 0)</f>
        <v>6934</v>
      </c>
      <c r="AI11" s="207">
        <f>ROUND(N(data!L92), 0)</f>
        <v>2334</v>
      </c>
      <c r="AJ11" s="207">
        <f>ROUND(N(data!L93), 0)</f>
        <v>27300</v>
      </c>
      <c r="AK11" s="318">
        <f>ROUND(N(data!L94), 2)</f>
        <v>16.21</v>
      </c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</row>
    <row r="12" spans="1:89" s="11" customFormat="1" ht="12.65" customHeight="1">
      <c r="A12" s="12" t="str">
        <f>RIGHT(data!$C$97,3)</f>
        <v>141</v>
      </c>
      <c r="B12" s="209" t="str">
        <f>RIGHT(data!$C$96,4)</f>
        <v>2023</v>
      </c>
      <c r="C12" s="12" t="str">
        <f>data!M$55</f>
        <v>6330</v>
      </c>
      <c r="D12" s="12" t="s">
        <v>1142</v>
      </c>
      <c r="E12" s="207">
        <f>ROUND(N(data!M59), 0)</f>
        <v>0</v>
      </c>
      <c r="F12" s="318">
        <f>ROUND(N(data!M60), 2)</f>
        <v>0</v>
      </c>
      <c r="G12" s="207">
        <f>ROUND(N(data!M61), 0)</f>
        <v>0</v>
      </c>
      <c r="H12" s="207">
        <f>ROUND(N(data!M62), 0)</f>
        <v>0</v>
      </c>
      <c r="I12" s="207">
        <f>ROUND(N(data!M63), 0)</f>
        <v>0</v>
      </c>
      <c r="J12" s="207">
        <f>ROUND(N(data!M64), 0)</f>
        <v>0</v>
      </c>
      <c r="K12" s="207">
        <f>ROUND(N(data!M65), 0)</f>
        <v>0</v>
      </c>
      <c r="L12" s="207">
        <f>ROUND(N(data!M66), 0)</f>
        <v>0</v>
      </c>
      <c r="M12" s="207">
        <f>ROUND(N(data!M67), 0)</f>
        <v>0</v>
      </c>
      <c r="N12" s="207">
        <f>ROUND(N(data!M68), 0)</f>
        <v>0</v>
      </c>
      <c r="O12" s="207">
        <f>ROUND(N(data!M69), 0)</f>
        <v>0</v>
      </c>
      <c r="P12" s="207">
        <f>ROUND(N(data!M70), 0)</f>
        <v>0</v>
      </c>
      <c r="Q12" s="207">
        <f>ROUND(N(data!M71), 0)</f>
        <v>0</v>
      </c>
      <c r="R12" s="207">
        <f>ROUND(N(data!M72), 0)</f>
        <v>0</v>
      </c>
      <c r="S12" s="207">
        <f>ROUND(N(data!M73), 0)</f>
        <v>0</v>
      </c>
      <c r="T12" s="207">
        <f>ROUND(N(data!M74), 0)</f>
        <v>0</v>
      </c>
      <c r="U12" s="207">
        <f>ROUND(N(data!M75), 0)</f>
        <v>0</v>
      </c>
      <c r="V12" s="207">
        <f>ROUND(N(data!M76), 0)</f>
        <v>0</v>
      </c>
      <c r="W12" s="207">
        <f>ROUND(N(data!M77), 0)</f>
        <v>0</v>
      </c>
      <c r="X12" s="207">
        <f>ROUND(N(data!M78), 0)</f>
        <v>0</v>
      </c>
      <c r="Y12" s="207">
        <f>ROUND(N(data!M79), 0)</f>
        <v>0</v>
      </c>
      <c r="Z12" s="207">
        <f>ROUND(N(data!M80), 0)</f>
        <v>0</v>
      </c>
      <c r="AA12" s="207">
        <f>ROUND(N(data!M81), 0)</f>
        <v>0</v>
      </c>
      <c r="AB12" s="207">
        <f>ROUND(N(data!M82), 0)</f>
        <v>0</v>
      </c>
      <c r="AC12" s="207">
        <f>ROUND(N(data!M83), 0)</f>
        <v>0</v>
      </c>
      <c r="AD12" s="207">
        <f>ROUND(N(data!M84), 0)</f>
        <v>0</v>
      </c>
      <c r="AE12" s="207">
        <f>ROUND(N(data!M89), 0)</f>
        <v>0</v>
      </c>
      <c r="AF12" s="207">
        <f>ROUND(N(data!M87), 0)</f>
        <v>0</v>
      </c>
      <c r="AG12" s="207">
        <f>ROUND(N(data!M90), 0)</f>
        <v>0</v>
      </c>
      <c r="AH12" s="207">
        <f>ROUND(N(data!M91), 0)</f>
        <v>0</v>
      </c>
      <c r="AI12" s="207">
        <f>ROUND(N(data!M92), 0)</f>
        <v>0</v>
      </c>
      <c r="AJ12" s="207">
        <f>ROUND(N(data!M93), 0)</f>
        <v>0</v>
      </c>
      <c r="AK12" s="318">
        <f>ROUND(N(data!M94), 2)</f>
        <v>0</v>
      </c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</row>
    <row r="13" spans="1:89" s="11" customFormat="1" ht="12.65" customHeight="1">
      <c r="A13" s="12" t="str">
        <f>RIGHT(data!$C$97,3)</f>
        <v>141</v>
      </c>
      <c r="B13" s="209" t="str">
        <f>RIGHT(data!$C$96,4)</f>
        <v>2023</v>
      </c>
      <c r="C13" s="12" t="str">
        <f>data!N$55</f>
        <v>6400</v>
      </c>
      <c r="D13" s="12" t="s">
        <v>1142</v>
      </c>
      <c r="E13" s="207">
        <f>ROUND(N(data!N59), 0)</f>
        <v>8020</v>
      </c>
      <c r="F13" s="318">
        <f>ROUND(N(data!N60), 2)</f>
        <v>32.770000000000003</v>
      </c>
      <c r="G13" s="207">
        <f>ROUND(N(data!N61), 0)</f>
        <v>1572264</v>
      </c>
      <c r="H13" s="207">
        <f>ROUND(N(data!N62), 0)</f>
        <v>344263</v>
      </c>
      <c r="I13" s="207">
        <f>ROUND(N(data!N63), 0)</f>
        <v>10860</v>
      </c>
      <c r="J13" s="207">
        <f>ROUND(N(data!N64), 0)</f>
        <v>71597</v>
      </c>
      <c r="K13" s="207">
        <f>ROUND(N(data!N65), 0)</f>
        <v>56507</v>
      </c>
      <c r="L13" s="207">
        <f>ROUND(N(data!N66), 0)</f>
        <v>303650</v>
      </c>
      <c r="M13" s="207">
        <f>ROUND(N(data!N67), 0)</f>
        <v>380809</v>
      </c>
      <c r="N13" s="207">
        <f>ROUND(N(data!N68), 0)</f>
        <v>256</v>
      </c>
      <c r="O13" s="207">
        <f>ROUND(N(data!N69), 0)</f>
        <v>48472</v>
      </c>
      <c r="P13" s="207">
        <f>ROUND(N(data!N70), 0)</f>
        <v>0</v>
      </c>
      <c r="Q13" s="207">
        <f>ROUND(N(data!N71), 0)</f>
        <v>0</v>
      </c>
      <c r="R13" s="207">
        <f>ROUND(N(data!N72), 0)</f>
        <v>0</v>
      </c>
      <c r="S13" s="207">
        <f>ROUND(N(data!N73), 0)</f>
        <v>0</v>
      </c>
      <c r="T13" s="207">
        <f>ROUND(N(data!N74), 0)</f>
        <v>0</v>
      </c>
      <c r="U13" s="207">
        <f>ROUND(N(data!N75), 0)</f>
        <v>0</v>
      </c>
      <c r="V13" s="207">
        <f>ROUND(N(data!N76), 0)</f>
        <v>0</v>
      </c>
      <c r="W13" s="207">
        <f>ROUND(N(data!N77), 0)</f>
        <v>0</v>
      </c>
      <c r="X13" s="207">
        <f>ROUND(N(data!N78), 0)</f>
        <v>0</v>
      </c>
      <c r="Y13" s="207">
        <f>ROUND(N(data!N79), 0)</f>
        <v>0</v>
      </c>
      <c r="Z13" s="207">
        <f>ROUND(N(data!N80), 0)</f>
        <v>0</v>
      </c>
      <c r="AA13" s="207">
        <f>ROUND(N(data!N81), 0)</f>
        <v>0</v>
      </c>
      <c r="AB13" s="207">
        <f>ROUND(N(data!N82), 0)</f>
        <v>0</v>
      </c>
      <c r="AC13" s="207">
        <f>ROUND(N(data!N83), 0)</f>
        <v>48472</v>
      </c>
      <c r="AD13" s="207">
        <f>ROUND(N(data!N84), 0)</f>
        <v>0</v>
      </c>
      <c r="AE13" s="207">
        <f>ROUND(N(data!N89), 0)</f>
        <v>723573</v>
      </c>
      <c r="AF13" s="207">
        <f>ROUND(N(data!N87), 0)</f>
        <v>721261</v>
      </c>
      <c r="AG13" s="207">
        <f>ROUND(N(data!N90), 0)</f>
        <v>4182</v>
      </c>
      <c r="AH13" s="207">
        <f>ROUND(N(data!N91), 0)</f>
        <v>2352</v>
      </c>
      <c r="AI13" s="207">
        <f>ROUND(N(data!N92), 0)</f>
        <v>1533</v>
      </c>
      <c r="AJ13" s="207">
        <f>ROUND(N(data!N93), 0)</f>
        <v>9766</v>
      </c>
      <c r="AK13" s="318">
        <f>ROUND(N(data!N94), 2)</f>
        <v>4.32</v>
      </c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</row>
    <row r="14" spans="1:89" s="11" customFormat="1" ht="12.65" customHeight="1">
      <c r="A14" s="12" t="str">
        <f>RIGHT(data!$C$97,3)</f>
        <v>141</v>
      </c>
      <c r="B14" s="209" t="str">
        <f>RIGHT(data!$C$96,4)</f>
        <v>2023</v>
      </c>
      <c r="C14" s="12" t="str">
        <f>data!O$55</f>
        <v>7010</v>
      </c>
      <c r="D14" s="12" t="s">
        <v>1142</v>
      </c>
      <c r="E14" s="207">
        <f>ROUND(N(data!O59), 0)</f>
        <v>0</v>
      </c>
      <c r="F14" s="318">
        <f>ROUND(N(data!O60), 2)</f>
        <v>0</v>
      </c>
      <c r="G14" s="207">
        <f>ROUND(N(data!O61), 0)</f>
        <v>0</v>
      </c>
      <c r="H14" s="207">
        <f>ROUND(N(data!O62), 0)</f>
        <v>0</v>
      </c>
      <c r="I14" s="207">
        <f>ROUND(N(data!O63), 0)</f>
        <v>0</v>
      </c>
      <c r="J14" s="207">
        <f>ROUND(N(data!O64), 0)</f>
        <v>0</v>
      </c>
      <c r="K14" s="207">
        <f>ROUND(N(data!O65), 0)</f>
        <v>0</v>
      </c>
      <c r="L14" s="207">
        <f>ROUND(N(data!O66), 0)</f>
        <v>0</v>
      </c>
      <c r="M14" s="207">
        <f>ROUND(N(data!O67), 0)</f>
        <v>0</v>
      </c>
      <c r="N14" s="207">
        <f>ROUND(N(data!O68), 0)</f>
        <v>0</v>
      </c>
      <c r="O14" s="207">
        <f>ROUND(N(data!O69), 0)</f>
        <v>0</v>
      </c>
      <c r="P14" s="207">
        <f>ROUND(N(data!O70), 0)</f>
        <v>0</v>
      </c>
      <c r="Q14" s="207">
        <f>ROUND(N(data!O71), 0)</f>
        <v>0</v>
      </c>
      <c r="R14" s="207">
        <f>ROUND(N(data!O72), 0)</f>
        <v>0</v>
      </c>
      <c r="S14" s="207">
        <f>ROUND(N(data!O73), 0)</f>
        <v>0</v>
      </c>
      <c r="T14" s="207">
        <f>ROUND(N(data!O74), 0)</f>
        <v>0</v>
      </c>
      <c r="U14" s="207">
        <f>ROUND(N(data!O75), 0)</f>
        <v>0</v>
      </c>
      <c r="V14" s="207">
        <f>ROUND(N(data!O76), 0)</f>
        <v>0</v>
      </c>
      <c r="W14" s="207">
        <f>ROUND(N(data!O77), 0)</f>
        <v>0</v>
      </c>
      <c r="X14" s="207">
        <f>ROUND(N(data!O78), 0)</f>
        <v>0</v>
      </c>
      <c r="Y14" s="207">
        <f>ROUND(N(data!O79), 0)</f>
        <v>0</v>
      </c>
      <c r="Z14" s="207">
        <f>ROUND(N(data!O80), 0)</f>
        <v>0</v>
      </c>
      <c r="AA14" s="207">
        <f>ROUND(N(data!O81), 0)</f>
        <v>0</v>
      </c>
      <c r="AB14" s="207">
        <f>ROUND(N(data!O82), 0)</f>
        <v>0</v>
      </c>
      <c r="AC14" s="207">
        <f>ROUND(N(data!O83), 0)</f>
        <v>0</v>
      </c>
      <c r="AD14" s="207">
        <f>ROUND(N(data!O84), 0)</f>
        <v>0</v>
      </c>
      <c r="AE14" s="207">
        <f>ROUND(N(data!O89), 0)</f>
        <v>0</v>
      </c>
      <c r="AF14" s="207">
        <f>ROUND(N(data!O87), 0)</f>
        <v>0</v>
      </c>
      <c r="AG14" s="207">
        <f>ROUND(N(data!O90), 0)</f>
        <v>0</v>
      </c>
      <c r="AH14" s="207">
        <f>ROUND(N(data!O91), 0)</f>
        <v>0</v>
      </c>
      <c r="AI14" s="207">
        <f>ROUND(N(data!O92), 0)</f>
        <v>0</v>
      </c>
      <c r="AJ14" s="207">
        <f>ROUND(N(data!O93), 0)</f>
        <v>0</v>
      </c>
      <c r="AK14" s="318">
        <f>ROUND(N(data!O94), 2)</f>
        <v>0</v>
      </c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</row>
    <row r="15" spans="1:89" s="11" customFormat="1" ht="12.65" customHeight="1">
      <c r="A15" s="12" t="str">
        <f>RIGHT(data!$C$97,3)</f>
        <v>141</v>
      </c>
      <c r="B15" s="209" t="str">
        <f>RIGHT(data!$C$96,4)</f>
        <v>2023</v>
      </c>
      <c r="C15" s="12" t="str">
        <f>data!P$55</f>
        <v>7020</v>
      </c>
      <c r="D15" s="12" t="s">
        <v>1142</v>
      </c>
      <c r="E15" s="207">
        <f>ROUND(N(data!P59), 0)</f>
        <v>0</v>
      </c>
      <c r="F15" s="318">
        <f>ROUND(N(data!P60), 2)</f>
        <v>0</v>
      </c>
      <c r="G15" s="207">
        <f>ROUND(N(data!P61), 0)</f>
        <v>0</v>
      </c>
      <c r="H15" s="207">
        <f>ROUND(N(data!P62), 0)</f>
        <v>0</v>
      </c>
      <c r="I15" s="207">
        <f>ROUND(N(data!P63), 0)</f>
        <v>0</v>
      </c>
      <c r="J15" s="207">
        <f>ROUND(N(data!P64), 0)</f>
        <v>0</v>
      </c>
      <c r="K15" s="207">
        <f>ROUND(N(data!P65), 0)</f>
        <v>0</v>
      </c>
      <c r="L15" s="207">
        <f>ROUND(N(data!P66), 0)</f>
        <v>0</v>
      </c>
      <c r="M15" s="207">
        <f>ROUND(N(data!P67), 0)</f>
        <v>0</v>
      </c>
      <c r="N15" s="207">
        <f>ROUND(N(data!P68), 0)</f>
        <v>0</v>
      </c>
      <c r="O15" s="207">
        <f>ROUND(N(data!P69), 0)</f>
        <v>0</v>
      </c>
      <c r="P15" s="207">
        <f>ROUND(N(data!P70), 0)</f>
        <v>0</v>
      </c>
      <c r="Q15" s="207">
        <f>ROUND(N(data!P71), 0)</f>
        <v>0</v>
      </c>
      <c r="R15" s="207">
        <f>ROUND(N(data!P72), 0)</f>
        <v>0</v>
      </c>
      <c r="S15" s="207">
        <f>ROUND(N(data!P73), 0)</f>
        <v>0</v>
      </c>
      <c r="T15" s="207">
        <f>ROUND(N(data!P74), 0)</f>
        <v>0</v>
      </c>
      <c r="U15" s="207">
        <f>ROUND(N(data!P75), 0)</f>
        <v>0</v>
      </c>
      <c r="V15" s="207">
        <f>ROUND(N(data!P76), 0)</f>
        <v>0</v>
      </c>
      <c r="W15" s="207">
        <f>ROUND(N(data!P77), 0)</f>
        <v>0</v>
      </c>
      <c r="X15" s="207">
        <f>ROUND(N(data!P78), 0)</f>
        <v>0</v>
      </c>
      <c r="Y15" s="207">
        <f>ROUND(N(data!P79), 0)</f>
        <v>0</v>
      </c>
      <c r="Z15" s="207">
        <f>ROUND(N(data!P80), 0)</f>
        <v>0</v>
      </c>
      <c r="AA15" s="207">
        <f>ROUND(N(data!P81), 0)</f>
        <v>0</v>
      </c>
      <c r="AB15" s="207">
        <f>ROUND(N(data!P82), 0)</f>
        <v>0</v>
      </c>
      <c r="AC15" s="207">
        <f>ROUND(N(data!P83), 0)</f>
        <v>0</v>
      </c>
      <c r="AD15" s="207">
        <f>ROUND(N(data!P84), 0)</f>
        <v>0</v>
      </c>
      <c r="AE15" s="207">
        <f>ROUND(N(data!P89), 0)</f>
        <v>0</v>
      </c>
      <c r="AF15" s="207">
        <f>ROUND(N(data!P87), 0)</f>
        <v>0</v>
      </c>
      <c r="AG15" s="207">
        <f>ROUND(N(data!P90), 0)</f>
        <v>0</v>
      </c>
      <c r="AH15" s="207">
        <f>ROUND(N(data!P91), 0)</f>
        <v>0</v>
      </c>
      <c r="AI15" s="207">
        <f>ROUND(N(data!P92), 0)</f>
        <v>0</v>
      </c>
      <c r="AJ15" s="207">
        <f>ROUND(N(data!P93), 0)</f>
        <v>0</v>
      </c>
      <c r="AK15" s="318">
        <f>ROUND(N(data!P94), 2)</f>
        <v>0</v>
      </c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</row>
    <row r="16" spans="1:89" s="11" customFormat="1" ht="12.65" customHeight="1">
      <c r="A16" s="12" t="str">
        <f>RIGHT(data!$C$97,3)</f>
        <v>141</v>
      </c>
      <c r="B16" s="209" t="str">
        <f>RIGHT(data!$C$96,4)</f>
        <v>2023</v>
      </c>
      <c r="C16" s="12" t="str">
        <f>data!Q$55</f>
        <v>7030</v>
      </c>
      <c r="D16" s="12" t="s">
        <v>1142</v>
      </c>
      <c r="E16" s="207">
        <f>ROUND(N(data!Q59), 0)</f>
        <v>0</v>
      </c>
      <c r="F16" s="318">
        <f>ROUND(N(data!Q60), 2)</f>
        <v>0</v>
      </c>
      <c r="G16" s="207">
        <f>ROUND(N(data!Q61), 0)</f>
        <v>0</v>
      </c>
      <c r="H16" s="207">
        <f>ROUND(N(data!Q62), 0)</f>
        <v>0</v>
      </c>
      <c r="I16" s="207">
        <f>ROUND(N(data!Q63), 0)</f>
        <v>0</v>
      </c>
      <c r="J16" s="207">
        <f>ROUND(N(data!Q64), 0)</f>
        <v>0</v>
      </c>
      <c r="K16" s="207">
        <f>ROUND(N(data!Q65), 0)</f>
        <v>0</v>
      </c>
      <c r="L16" s="207">
        <f>ROUND(N(data!Q66), 0)</f>
        <v>0</v>
      </c>
      <c r="M16" s="207">
        <f>ROUND(N(data!Q67), 0)</f>
        <v>0</v>
      </c>
      <c r="N16" s="207">
        <f>ROUND(N(data!Q68), 0)</f>
        <v>0</v>
      </c>
      <c r="O16" s="207">
        <f>ROUND(N(data!Q69), 0)</f>
        <v>0</v>
      </c>
      <c r="P16" s="207">
        <f>ROUND(N(data!Q70), 0)</f>
        <v>0</v>
      </c>
      <c r="Q16" s="207">
        <f>ROUND(N(data!Q71), 0)</f>
        <v>0</v>
      </c>
      <c r="R16" s="207">
        <f>ROUND(N(data!Q72), 0)</f>
        <v>0</v>
      </c>
      <c r="S16" s="207">
        <f>ROUND(N(data!Q73), 0)</f>
        <v>0</v>
      </c>
      <c r="T16" s="207">
        <f>ROUND(N(data!Q74), 0)</f>
        <v>0</v>
      </c>
      <c r="U16" s="207">
        <f>ROUND(N(data!Q75), 0)</f>
        <v>0</v>
      </c>
      <c r="V16" s="207">
        <f>ROUND(N(data!Q76), 0)</f>
        <v>0</v>
      </c>
      <c r="W16" s="207">
        <f>ROUND(N(data!Q77), 0)</f>
        <v>0</v>
      </c>
      <c r="X16" s="207">
        <f>ROUND(N(data!Q78), 0)</f>
        <v>0</v>
      </c>
      <c r="Y16" s="207">
        <f>ROUND(N(data!Q79), 0)</f>
        <v>0</v>
      </c>
      <c r="Z16" s="207">
        <f>ROUND(N(data!Q80), 0)</f>
        <v>0</v>
      </c>
      <c r="AA16" s="207">
        <f>ROUND(N(data!Q81), 0)</f>
        <v>0</v>
      </c>
      <c r="AB16" s="207">
        <f>ROUND(N(data!Q82), 0)</f>
        <v>0</v>
      </c>
      <c r="AC16" s="207">
        <f>ROUND(N(data!Q83), 0)</f>
        <v>0</v>
      </c>
      <c r="AD16" s="207">
        <f>ROUND(N(data!Q84), 0)</f>
        <v>0</v>
      </c>
      <c r="AE16" s="207">
        <f>ROUND(N(data!Q89), 0)</f>
        <v>0</v>
      </c>
      <c r="AF16" s="207">
        <f>ROUND(N(data!Q87), 0)</f>
        <v>0</v>
      </c>
      <c r="AG16" s="207">
        <f>ROUND(N(data!Q90), 0)</f>
        <v>0</v>
      </c>
      <c r="AH16" s="207">
        <f>ROUND(N(data!Q91), 0)</f>
        <v>0</v>
      </c>
      <c r="AI16" s="207">
        <f>ROUND(N(data!Q92), 0)</f>
        <v>0</v>
      </c>
      <c r="AJ16" s="207">
        <f>ROUND(N(data!Q93), 0)</f>
        <v>0</v>
      </c>
      <c r="AK16" s="318">
        <f>ROUND(N(data!Q94), 2)</f>
        <v>0</v>
      </c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</row>
    <row r="17" spans="1:89" s="11" customFormat="1" ht="12.65" customHeight="1">
      <c r="A17" s="12" t="str">
        <f>RIGHT(data!$C$97,3)</f>
        <v>141</v>
      </c>
      <c r="B17" s="209" t="str">
        <f>RIGHT(data!$C$96,4)</f>
        <v>2023</v>
      </c>
      <c r="C17" s="12" t="str">
        <f>data!R$55</f>
        <v>7040</v>
      </c>
      <c r="D17" s="12" t="s">
        <v>1142</v>
      </c>
      <c r="E17" s="207">
        <f>ROUND(N(data!R59), 0)</f>
        <v>0</v>
      </c>
      <c r="F17" s="318">
        <f>ROUND(N(data!R60), 2)</f>
        <v>0</v>
      </c>
      <c r="G17" s="207">
        <f>ROUND(N(data!R61), 0)</f>
        <v>0</v>
      </c>
      <c r="H17" s="207">
        <f>ROUND(N(data!R62), 0)</f>
        <v>0</v>
      </c>
      <c r="I17" s="207">
        <f>ROUND(N(data!R63), 0)</f>
        <v>0</v>
      </c>
      <c r="J17" s="207">
        <f>ROUND(N(data!R64), 0)</f>
        <v>0</v>
      </c>
      <c r="K17" s="207">
        <f>ROUND(N(data!R65), 0)</f>
        <v>0</v>
      </c>
      <c r="L17" s="207">
        <f>ROUND(N(data!R66), 0)</f>
        <v>0</v>
      </c>
      <c r="M17" s="207">
        <f>ROUND(N(data!R67), 0)</f>
        <v>0</v>
      </c>
      <c r="N17" s="207">
        <f>ROUND(N(data!R68), 0)</f>
        <v>0</v>
      </c>
      <c r="O17" s="207">
        <f>ROUND(N(data!R69), 0)</f>
        <v>0</v>
      </c>
      <c r="P17" s="207">
        <f>ROUND(N(data!R70), 0)</f>
        <v>0</v>
      </c>
      <c r="Q17" s="207">
        <f>ROUND(N(data!R71), 0)</f>
        <v>0</v>
      </c>
      <c r="R17" s="207">
        <f>ROUND(N(data!R72), 0)</f>
        <v>0</v>
      </c>
      <c r="S17" s="207">
        <f>ROUND(N(data!R73), 0)</f>
        <v>0</v>
      </c>
      <c r="T17" s="207">
        <f>ROUND(N(data!R74), 0)</f>
        <v>0</v>
      </c>
      <c r="U17" s="207">
        <f>ROUND(N(data!R75), 0)</f>
        <v>0</v>
      </c>
      <c r="V17" s="207">
        <f>ROUND(N(data!R76), 0)</f>
        <v>0</v>
      </c>
      <c r="W17" s="207">
        <f>ROUND(N(data!R77), 0)</f>
        <v>0</v>
      </c>
      <c r="X17" s="207">
        <f>ROUND(N(data!R78), 0)</f>
        <v>0</v>
      </c>
      <c r="Y17" s="207">
        <f>ROUND(N(data!R79), 0)</f>
        <v>0</v>
      </c>
      <c r="Z17" s="207">
        <f>ROUND(N(data!R80), 0)</f>
        <v>0</v>
      </c>
      <c r="AA17" s="207">
        <f>ROUND(N(data!R81), 0)</f>
        <v>0</v>
      </c>
      <c r="AB17" s="207">
        <f>ROUND(N(data!R82), 0)</f>
        <v>0</v>
      </c>
      <c r="AC17" s="207">
        <f>ROUND(N(data!R83), 0)</f>
        <v>0</v>
      </c>
      <c r="AD17" s="207">
        <f>ROUND(N(data!R84), 0)</f>
        <v>0</v>
      </c>
      <c r="AE17" s="207">
        <f>ROUND(N(data!R89), 0)</f>
        <v>0</v>
      </c>
      <c r="AF17" s="207">
        <f>ROUND(N(data!R87), 0)</f>
        <v>0</v>
      </c>
      <c r="AG17" s="207">
        <f>ROUND(N(data!R90), 0)</f>
        <v>0</v>
      </c>
      <c r="AH17" s="207">
        <f>ROUND(N(data!R91), 0)</f>
        <v>0</v>
      </c>
      <c r="AI17" s="207">
        <f>ROUND(N(data!R92), 0)</f>
        <v>0</v>
      </c>
      <c r="AJ17" s="207">
        <f>ROUND(N(data!R93), 0)</f>
        <v>0</v>
      </c>
      <c r="AK17" s="318">
        <f>ROUND(N(data!R94), 2)</f>
        <v>0</v>
      </c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</row>
    <row r="18" spans="1:89" s="11" customFormat="1" ht="12.65" customHeight="1">
      <c r="A18" s="12" t="str">
        <f>RIGHT(data!$C$97,3)</f>
        <v>141</v>
      </c>
      <c r="B18" s="209" t="str">
        <f>RIGHT(data!$C$96,4)</f>
        <v>2023</v>
      </c>
      <c r="C18" s="12" t="str">
        <f>data!S$55</f>
        <v>7050</v>
      </c>
      <c r="D18" s="12" t="s">
        <v>1142</v>
      </c>
      <c r="E18" s="207">
        <f>ROUND(N(data!S59), 0)</f>
        <v>0</v>
      </c>
      <c r="F18" s="318">
        <f>ROUND(N(data!S60), 2)</f>
        <v>0</v>
      </c>
      <c r="G18" s="207">
        <f>ROUND(N(data!S61), 0)</f>
        <v>0</v>
      </c>
      <c r="H18" s="207">
        <f>ROUND(N(data!S62), 0)</f>
        <v>0</v>
      </c>
      <c r="I18" s="207">
        <f>ROUND(N(data!S63), 0)</f>
        <v>0</v>
      </c>
      <c r="J18" s="207">
        <f>ROUND(N(data!S64), 0)</f>
        <v>243447</v>
      </c>
      <c r="K18" s="207">
        <f>ROUND(N(data!S65), 0)</f>
        <v>0</v>
      </c>
      <c r="L18" s="207">
        <f>ROUND(N(data!S66), 0)</f>
        <v>0</v>
      </c>
      <c r="M18" s="207">
        <f>ROUND(N(data!S67), 0)</f>
        <v>0</v>
      </c>
      <c r="N18" s="207">
        <f>ROUND(N(data!S68), 0)</f>
        <v>0</v>
      </c>
      <c r="O18" s="207">
        <f>ROUND(N(data!S69), 0)</f>
        <v>0</v>
      </c>
      <c r="P18" s="207">
        <f>ROUND(N(data!S70), 0)</f>
        <v>0</v>
      </c>
      <c r="Q18" s="207">
        <f>ROUND(N(data!S71), 0)</f>
        <v>0</v>
      </c>
      <c r="R18" s="207">
        <f>ROUND(N(data!S72), 0)</f>
        <v>0</v>
      </c>
      <c r="S18" s="207">
        <f>ROUND(N(data!S73), 0)</f>
        <v>0</v>
      </c>
      <c r="T18" s="207">
        <f>ROUND(N(data!S74), 0)</f>
        <v>0</v>
      </c>
      <c r="U18" s="207">
        <f>ROUND(N(data!S75), 0)</f>
        <v>0</v>
      </c>
      <c r="V18" s="207">
        <f>ROUND(N(data!S76), 0)</f>
        <v>0</v>
      </c>
      <c r="W18" s="207">
        <f>ROUND(N(data!S77), 0)</f>
        <v>0</v>
      </c>
      <c r="X18" s="207">
        <f>ROUND(N(data!S78), 0)</f>
        <v>0</v>
      </c>
      <c r="Y18" s="207">
        <f>ROUND(N(data!S79), 0)</f>
        <v>0</v>
      </c>
      <c r="Z18" s="207">
        <f>ROUND(N(data!S80), 0)</f>
        <v>0</v>
      </c>
      <c r="AA18" s="207">
        <f>ROUND(N(data!S81), 0)</f>
        <v>0</v>
      </c>
      <c r="AB18" s="207">
        <f>ROUND(N(data!S82), 0)</f>
        <v>0</v>
      </c>
      <c r="AC18" s="207">
        <f>ROUND(N(data!S83), 0)</f>
        <v>0</v>
      </c>
      <c r="AD18" s="207">
        <f>ROUND(N(data!S84), 0)</f>
        <v>0</v>
      </c>
      <c r="AE18" s="207">
        <f>ROUND(N(data!S89), 0)</f>
        <v>579252</v>
      </c>
      <c r="AF18" s="207">
        <f>ROUND(N(data!S87), 0)</f>
        <v>304630</v>
      </c>
      <c r="AG18" s="207">
        <f>ROUND(N(data!S90), 0)</f>
        <v>0</v>
      </c>
      <c r="AH18" s="207">
        <f>ROUND(N(data!S91), 0)</f>
        <v>0</v>
      </c>
      <c r="AI18" s="207">
        <f>ROUND(N(data!S92), 0)</f>
        <v>0</v>
      </c>
      <c r="AJ18" s="207">
        <f>ROUND(N(data!S93), 0)</f>
        <v>0</v>
      </c>
      <c r="AK18" s="318">
        <f>ROUND(N(data!S94), 2)</f>
        <v>0</v>
      </c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</row>
    <row r="19" spans="1:89" s="11" customFormat="1" ht="12.65" customHeight="1">
      <c r="A19" s="12" t="str">
        <f>RIGHT(data!$C$97,3)</f>
        <v>141</v>
      </c>
      <c r="B19" s="209" t="str">
        <f>RIGHT(data!$C$96,4)</f>
        <v>2023</v>
      </c>
      <c r="C19" s="12" t="str">
        <f>data!T$55</f>
        <v>7060</v>
      </c>
      <c r="D19" s="12" t="s">
        <v>1142</v>
      </c>
      <c r="E19" s="207">
        <f>ROUND(N(data!T59), 0)</f>
        <v>0</v>
      </c>
      <c r="F19" s="318">
        <f>ROUND(N(data!T60), 2)</f>
        <v>0</v>
      </c>
      <c r="G19" s="207">
        <f>ROUND(N(data!T61), 0)</f>
        <v>0</v>
      </c>
      <c r="H19" s="207">
        <f>ROUND(N(data!T62), 0)</f>
        <v>0</v>
      </c>
      <c r="I19" s="207">
        <f>ROUND(N(data!T63), 0)</f>
        <v>0</v>
      </c>
      <c r="J19" s="207">
        <f>ROUND(N(data!T64), 0)</f>
        <v>0</v>
      </c>
      <c r="K19" s="207">
        <f>ROUND(N(data!T65), 0)</f>
        <v>0</v>
      </c>
      <c r="L19" s="207">
        <f>ROUND(N(data!T66), 0)</f>
        <v>0</v>
      </c>
      <c r="M19" s="207">
        <f>ROUND(N(data!T67), 0)</f>
        <v>0</v>
      </c>
      <c r="N19" s="207">
        <f>ROUND(N(data!T68), 0)</f>
        <v>0</v>
      </c>
      <c r="O19" s="207">
        <f>ROUND(N(data!T69), 0)</f>
        <v>0</v>
      </c>
      <c r="P19" s="207">
        <f>ROUND(N(data!T70), 0)</f>
        <v>0</v>
      </c>
      <c r="Q19" s="207">
        <f>ROUND(N(data!T71), 0)</f>
        <v>0</v>
      </c>
      <c r="R19" s="207">
        <f>ROUND(N(data!T72), 0)</f>
        <v>0</v>
      </c>
      <c r="S19" s="207">
        <f>ROUND(N(data!T73), 0)</f>
        <v>0</v>
      </c>
      <c r="T19" s="207">
        <f>ROUND(N(data!T74), 0)</f>
        <v>0</v>
      </c>
      <c r="U19" s="207">
        <f>ROUND(N(data!T75), 0)</f>
        <v>0</v>
      </c>
      <c r="V19" s="207">
        <f>ROUND(N(data!T76), 0)</f>
        <v>0</v>
      </c>
      <c r="W19" s="207">
        <f>ROUND(N(data!T77), 0)</f>
        <v>0</v>
      </c>
      <c r="X19" s="207">
        <f>ROUND(N(data!T78), 0)</f>
        <v>0</v>
      </c>
      <c r="Y19" s="207">
        <f>ROUND(N(data!T79), 0)</f>
        <v>0</v>
      </c>
      <c r="Z19" s="207">
        <f>ROUND(N(data!T80), 0)</f>
        <v>0</v>
      </c>
      <c r="AA19" s="207">
        <f>ROUND(N(data!T81), 0)</f>
        <v>0</v>
      </c>
      <c r="AB19" s="207">
        <f>ROUND(N(data!T82), 0)</f>
        <v>0</v>
      </c>
      <c r="AC19" s="207">
        <f>ROUND(N(data!T83), 0)</f>
        <v>0</v>
      </c>
      <c r="AD19" s="207">
        <f>ROUND(N(data!T84), 0)</f>
        <v>0</v>
      </c>
      <c r="AE19" s="207">
        <f>ROUND(N(data!T89), 0)</f>
        <v>0</v>
      </c>
      <c r="AF19" s="207">
        <f>ROUND(N(data!T87), 0)</f>
        <v>0</v>
      </c>
      <c r="AG19" s="207">
        <f>ROUND(N(data!T90), 0)</f>
        <v>0</v>
      </c>
      <c r="AH19" s="207">
        <f>ROUND(N(data!T91), 0)</f>
        <v>0</v>
      </c>
      <c r="AI19" s="207">
        <f>ROUND(N(data!T92), 0)</f>
        <v>0</v>
      </c>
      <c r="AJ19" s="207">
        <f>ROUND(N(data!T93), 0)</f>
        <v>0</v>
      </c>
      <c r="AK19" s="318">
        <f>ROUND(N(data!T94), 2)</f>
        <v>0</v>
      </c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</row>
    <row r="20" spans="1:89" s="11" customFormat="1" ht="12.65" customHeight="1">
      <c r="A20" s="12" t="str">
        <f>RIGHT(data!$C$97,3)</f>
        <v>141</v>
      </c>
      <c r="B20" s="209" t="str">
        <f>RIGHT(data!$C$96,4)</f>
        <v>2023</v>
      </c>
      <c r="C20" s="12" t="str">
        <f>data!U$55</f>
        <v>7070</v>
      </c>
      <c r="D20" s="12" t="s">
        <v>1142</v>
      </c>
      <c r="E20" s="207">
        <f>ROUND(N(data!U59), 0)</f>
        <v>37122</v>
      </c>
      <c r="F20" s="318">
        <f>ROUND(N(data!U60), 2)</f>
        <v>6.9</v>
      </c>
      <c r="G20" s="207">
        <f>ROUND(N(data!U61), 0)</f>
        <v>430555</v>
      </c>
      <c r="H20" s="207">
        <f>ROUND(N(data!U62), 0)</f>
        <v>94274</v>
      </c>
      <c r="I20" s="207">
        <f>ROUND(N(data!U63), 0)</f>
        <v>12968</v>
      </c>
      <c r="J20" s="207">
        <f>ROUND(N(data!U64), 0)</f>
        <v>374355</v>
      </c>
      <c r="K20" s="207">
        <f>ROUND(N(data!U65), 0)</f>
        <v>0</v>
      </c>
      <c r="L20" s="207">
        <f>ROUND(N(data!U66), 0)</f>
        <v>428074</v>
      </c>
      <c r="M20" s="207">
        <f>ROUND(N(data!U67), 0)</f>
        <v>16162</v>
      </c>
      <c r="N20" s="207">
        <f>ROUND(N(data!U68), 0)</f>
        <v>14802</v>
      </c>
      <c r="O20" s="207">
        <f>ROUND(N(data!U69), 0)</f>
        <v>21021</v>
      </c>
      <c r="P20" s="207">
        <f>ROUND(N(data!U70), 0)</f>
        <v>0</v>
      </c>
      <c r="Q20" s="207">
        <f>ROUND(N(data!U71), 0)</f>
        <v>0</v>
      </c>
      <c r="R20" s="207">
        <f>ROUND(N(data!U72), 0)</f>
        <v>0</v>
      </c>
      <c r="S20" s="207">
        <f>ROUND(N(data!U73), 0)</f>
        <v>0</v>
      </c>
      <c r="T20" s="207">
        <f>ROUND(N(data!U74), 0)</f>
        <v>0</v>
      </c>
      <c r="U20" s="207">
        <f>ROUND(N(data!U75), 0)</f>
        <v>0</v>
      </c>
      <c r="V20" s="207">
        <f>ROUND(N(data!U76), 0)</f>
        <v>0</v>
      </c>
      <c r="W20" s="207">
        <f>ROUND(N(data!U77), 0)</f>
        <v>0</v>
      </c>
      <c r="X20" s="207">
        <f>ROUND(N(data!U78), 0)</f>
        <v>0</v>
      </c>
      <c r="Y20" s="207">
        <f>ROUND(N(data!U79), 0)</f>
        <v>0</v>
      </c>
      <c r="Z20" s="207">
        <f>ROUND(N(data!U80), 0)</f>
        <v>0</v>
      </c>
      <c r="AA20" s="207">
        <f>ROUND(N(data!U81), 0)</f>
        <v>0</v>
      </c>
      <c r="AB20" s="207">
        <f>ROUND(N(data!U82), 0)</f>
        <v>0</v>
      </c>
      <c r="AC20" s="207">
        <f>ROUND(N(data!U83), 0)</f>
        <v>21021</v>
      </c>
      <c r="AD20" s="207">
        <f>ROUND(N(data!U84), 0)</f>
        <v>0</v>
      </c>
      <c r="AE20" s="207">
        <f>ROUND(N(data!U89), 0)</f>
        <v>4867976</v>
      </c>
      <c r="AF20" s="207">
        <f>ROUND(N(data!U87), 0)</f>
        <v>989731</v>
      </c>
      <c r="AG20" s="207">
        <f>ROUND(N(data!U90), 0)</f>
        <v>994</v>
      </c>
      <c r="AH20" s="207">
        <f>ROUND(N(data!U91), 0)</f>
        <v>0</v>
      </c>
      <c r="AI20" s="207">
        <f>ROUND(N(data!U92), 0)</f>
        <v>364</v>
      </c>
      <c r="AJ20" s="207">
        <f>ROUND(N(data!U93), 0)</f>
        <v>0</v>
      </c>
      <c r="AK20" s="318">
        <f>ROUND(N(data!U94), 2)</f>
        <v>0</v>
      </c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</row>
    <row r="21" spans="1:89" s="11" customFormat="1" ht="12.65" customHeight="1">
      <c r="A21" s="12" t="str">
        <f>RIGHT(data!$C$97,3)</f>
        <v>141</v>
      </c>
      <c r="B21" s="209" t="str">
        <f>RIGHT(data!$C$96,4)</f>
        <v>2023</v>
      </c>
      <c r="C21" s="12" t="str">
        <f>data!V$55</f>
        <v>7110</v>
      </c>
      <c r="D21" s="12" t="s">
        <v>1142</v>
      </c>
      <c r="E21" s="207">
        <f>ROUND(N(data!V59), 0)</f>
        <v>0</v>
      </c>
      <c r="F21" s="318">
        <f>ROUND(N(data!V60), 2)</f>
        <v>0</v>
      </c>
      <c r="G21" s="207">
        <f>ROUND(N(data!V61), 0)</f>
        <v>0</v>
      </c>
      <c r="H21" s="207">
        <f>ROUND(N(data!V62), 0)</f>
        <v>0</v>
      </c>
      <c r="I21" s="207">
        <f>ROUND(N(data!V63), 0)</f>
        <v>0</v>
      </c>
      <c r="J21" s="207">
        <f>ROUND(N(data!V64), 0)</f>
        <v>0</v>
      </c>
      <c r="K21" s="207">
        <f>ROUND(N(data!V65), 0)</f>
        <v>0</v>
      </c>
      <c r="L21" s="207">
        <f>ROUND(N(data!V66), 0)</f>
        <v>0</v>
      </c>
      <c r="M21" s="207">
        <f>ROUND(N(data!V67), 0)</f>
        <v>0</v>
      </c>
      <c r="N21" s="207">
        <f>ROUND(N(data!V68), 0)</f>
        <v>0</v>
      </c>
      <c r="O21" s="207">
        <f>ROUND(N(data!V69), 0)</f>
        <v>0</v>
      </c>
      <c r="P21" s="207">
        <f>ROUND(N(data!V70), 0)</f>
        <v>0</v>
      </c>
      <c r="Q21" s="207">
        <f>ROUND(N(data!V71), 0)</f>
        <v>0</v>
      </c>
      <c r="R21" s="207">
        <f>ROUND(N(data!V72), 0)</f>
        <v>0</v>
      </c>
      <c r="S21" s="207">
        <f>ROUND(N(data!V73), 0)</f>
        <v>0</v>
      </c>
      <c r="T21" s="207">
        <f>ROUND(N(data!V74), 0)</f>
        <v>0</v>
      </c>
      <c r="U21" s="207">
        <f>ROUND(N(data!V75), 0)</f>
        <v>0</v>
      </c>
      <c r="V21" s="207">
        <f>ROUND(N(data!V76), 0)</f>
        <v>0</v>
      </c>
      <c r="W21" s="207">
        <f>ROUND(N(data!V77), 0)</f>
        <v>0</v>
      </c>
      <c r="X21" s="207">
        <f>ROUND(N(data!V78), 0)</f>
        <v>0</v>
      </c>
      <c r="Y21" s="207">
        <f>ROUND(N(data!V79), 0)</f>
        <v>0</v>
      </c>
      <c r="Z21" s="207">
        <f>ROUND(N(data!V80), 0)</f>
        <v>0</v>
      </c>
      <c r="AA21" s="207">
        <f>ROUND(N(data!V81), 0)</f>
        <v>0</v>
      </c>
      <c r="AB21" s="207">
        <f>ROUND(N(data!V82), 0)</f>
        <v>0</v>
      </c>
      <c r="AC21" s="207">
        <f>ROUND(N(data!V83), 0)</f>
        <v>0</v>
      </c>
      <c r="AD21" s="207">
        <f>ROUND(N(data!V84), 0)</f>
        <v>0</v>
      </c>
      <c r="AE21" s="207">
        <f>ROUND(N(data!V89), 0)</f>
        <v>0</v>
      </c>
      <c r="AF21" s="207">
        <f>ROUND(N(data!V87), 0)</f>
        <v>0</v>
      </c>
      <c r="AG21" s="207">
        <f>ROUND(N(data!V90), 0)</f>
        <v>0</v>
      </c>
      <c r="AH21" s="207">
        <f>ROUND(N(data!V91), 0)</f>
        <v>0</v>
      </c>
      <c r="AI21" s="207">
        <f>ROUND(N(data!V92), 0)</f>
        <v>0</v>
      </c>
      <c r="AJ21" s="207">
        <f>ROUND(N(data!V93), 0)</f>
        <v>0</v>
      </c>
      <c r="AK21" s="318">
        <f>ROUND(N(data!V94), 2)</f>
        <v>0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</row>
    <row r="22" spans="1:89" s="11" customFormat="1" ht="12.65" customHeight="1">
      <c r="A22" s="12" t="str">
        <f>RIGHT(data!$C$97,3)</f>
        <v>141</v>
      </c>
      <c r="B22" s="209" t="str">
        <f>RIGHT(data!$C$96,4)</f>
        <v>2023</v>
      </c>
      <c r="C22" s="12" t="str">
        <f>data!W$55</f>
        <v>7120</v>
      </c>
      <c r="D22" s="12" t="s">
        <v>1142</v>
      </c>
      <c r="E22" s="207">
        <f>ROUND(N(data!W59), 0)</f>
        <v>289</v>
      </c>
      <c r="F22" s="318">
        <f>ROUND(N(data!W60), 2)</f>
        <v>0.47</v>
      </c>
      <c r="G22" s="207">
        <f>ROUND(N(data!W61), 0)</f>
        <v>28619</v>
      </c>
      <c r="H22" s="207">
        <f>ROUND(N(data!W62), 0)</f>
        <v>6266</v>
      </c>
      <c r="I22" s="207">
        <f>ROUND(N(data!W63), 0)</f>
        <v>0</v>
      </c>
      <c r="J22" s="207">
        <f>ROUND(N(data!W64), 0)</f>
        <v>1923</v>
      </c>
      <c r="K22" s="207">
        <f>ROUND(N(data!W65), 0)</f>
        <v>26456</v>
      </c>
      <c r="L22" s="207">
        <f>ROUND(N(data!W66), 0)</f>
        <v>0</v>
      </c>
      <c r="M22" s="207">
        <f>ROUND(N(data!W67), 0)</f>
        <v>2000</v>
      </c>
      <c r="N22" s="207">
        <f>ROUND(N(data!W68), 0)</f>
        <v>212160</v>
      </c>
      <c r="O22" s="207">
        <f>ROUND(N(data!W69), 0)</f>
        <v>12</v>
      </c>
      <c r="P22" s="207">
        <f>ROUND(N(data!W70), 0)</f>
        <v>0</v>
      </c>
      <c r="Q22" s="207">
        <f>ROUND(N(data!W71), 0)</f>
        <v>0</v>
      </c>
      <c r="R22" s="207">
        <f>ROUND(N(data!W72), 0)</f>
        <v>0</v>
      </c>
      <c r="S22" s="207">
        <f>ROUND(N(data!W73), 0)</f>
        <v>0</v>
      </c>
      <c r="T22" s="207">
        <f>ROUND(N(data!W74), 0)</f>
        <v>0</v>
      </c>
      <c r="U22" s="207">
        <f>ROUND(N(data!W75), 0)</f>
        <v>0</v>
      </c>
      <c r="V22" s="207">
        <f>ROUND(N(data!W76), 0)</f>
        <v>0</v>
      </c>
      <c r="W22" s="207">
        <f>ROUND(N(data!W77), 0)</f>
        <v>0</v>
      </c>
      <c r="X22" s="207">
        <f>ROUND(N(data!W78), 0)</f>
        <v>0</v>
      </c>
      <c r="Y22" s="207">
        <f>ROUND(N(data!W79), 0)</f>
        <v>0</v>
      </c>
      <c r="Z22" s="207">
        <f>ROUND(N(data!W80), 0)</f>
        <v>0</v>
      </c>
      <c r="AA22" s="207">
        <f>ROUND(N(data!W81), 0)</f>
        <v>0</v>
      </c>
      <c r="AB22" s="207">
        <f>ROUND(N(data!W82), 0)</f>
        <v>0</v>
      </c>
      <c r="AC22" s="207">
        <f>ROUND(N(data!W83), 0)</f>
        <v>12</v>
      </c>
      <c r="AD22" s="207">
        <f>ROUND(N(data!W84), 0)</f>
        <v>0</v>
      </c>
      <c r="AE22" s="207">
        <f>ROUND(N(data!W89), 0)</f>
        <v>533704</v>
      </c>
      <c r="AF22" s="207">
        <f>ROUND(N(data!W87), 0)</f>
        <v>38981</v>
      </c>
      <c r="AG22" s="207">
        <f>ROUND(N(data!W90), 0)</f>
        <v>123</v>
      </c>
      <c r="AH22" s="207">
        <f>ROUND(N(data!W91), 0)</f>
        <v>0</v>
      </c>
      <c r="AI22" s="207">
        <f>ROUND(N(data!W92), 0)</f>
        <v>44</v>
      </c>
      <c r="AJ22" s="207">
        <f>ROUND(N(data!W93), 0)</f>
        <v>390</v>
      </c>
      <c r="AK22" s="318">
        <f>ROUND(N(data!W94), 2)</f>
        <v>0</v>
      </c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</row>
    <row r="23" spans="1:89" s="11" customFormat="1" ht="12.65" customHeight="1">
      <c r="A23" s="12" t="str">
        <f>RIGHT(data!$C$97,3)</f>
        <v>141</v>
      </c>
      <c r="B23" s="209" t="str">
        <f>RIGHT(data!$C$96,4)</f>
        <v>2023</v>
      </c>
      <c r="C23" s="12" t="str">
        <f>data!X$55</f>
        <v>7130</v>
      </c>
      <c r="D23" s="12" t="s">
        <v>1142</v>
      </c>
      <c r="E23" s="207">
        <f>ROUND(N(data!X59), 0)</f>
        <v>1092</v>
      </c>
      <c r="F23" s="318">
        <f>ROUND(N(data!X60), 2)</f>
        <v>1.77</v>
      </c>
      <c r="G23" s="207">
        <f>ROUND(N(data!X61), 0)</f>
        <v>108138</v>
      </c>
      <c r="H23" s="207">
        <f>ROUND(N(data!X62), 0)</f>
        <v>23678</v>
      </c>
      <c r="I23" s="207">
        <f>ROUND(N(data!X63), 0)</f>
        <v>0</v>
      </c>
      <c r="J23" s="207">
        <f>ROUND(N(data!X64), 0)</f>
        <v>7267</v>
      </c>
      <c r="K23" s="207">
        <f>ROUND(N(data!X65), 0)</f>
        <v>0</v>
      </c>
      <c r="L23" s="207">
        <f>ROUND(N(data!X66), 0)</f>
        <v>126720</v>
      </c>
      <c r="M23" s="207">
        <f>ROUND(N(data!X67), 0)</f>
        <v>7577</v>
      </c>
      <c r="N23" s="207">
        <f>ROUND(N(data!X68), 0)</f>
        <v>0</v>
      </c>
      <c r="O23" s="207">
        <f>ROUND(N(data!X69), 0)</f>
        <v>46</v>
      </c>
      <c r="P23" s="207">
        <f>ROUND(N(data!X70), 0)</f>
        <v>0</v>
      </c>
      <c r="Q23" s="207">
        <f>ROUND(N(data!X71), 0)</f>
        <v>0</v>
      </c>
      <c r="R23" s="207">
        <f>ROUND(N(data!X72), 0)</f>
        <v>0</v>
      </c>
      <c r="S23" s="207">
        <f>ROUND(N(data!X73), 0)</f>
        <v>0</v>
      </c>
      <c r="T23" s="207">
        <f>ROUND(N(data!X74), 0)</f>
        <v>0</v>
      </c>
      <c r="U23" s="207">
        <f>ROUND(N(data!X75), 0)</f>
        <v>0</v>
      </c>
      <c r="V23" s="207">
        <f>ROUND(N(data!X76), 0)</f>
        <v>0</v>
      </c>
      <c r="W23" s="207">
        <f>ROUND(N(data!X77), 0)</f>
        <v>0</v>
      </c>
      <c r="X23" s="207">
        <f>ROUND(N(data!X78), 0)</f>
        <v>0</v>
      </c>
      <c r="Y23" s="207">
        <f>ROUND(N(data!X79), 0)</f>
        <v>0</v>
      </c>
      <c r="Z23" s="207">
        <f>ROUND(N(data!X80), 0)</f>
        <v>0</v>
      </c>
      <c r="AA23" s="207">
        <f>ROUND(N(data!X81), 0)</f>
        <v>0</v>
      </c>
      <c r="AB23" s="207">
        <f>ROUND(N(data!X82), 0)</f>
        <v>0</v>
      </c>
      <c r="AC23" s="207">
        <f>ROUND(N(data!X83), 0)</f>
        <v>46</v>
      </c>
      <c r="AD23" s="207">
        <f>ROUND(N(data!X84), 0)</f>
        <v>0</v>
      </c>
      <c r="AE23" s="207">
        <f>ROUND(N(data!X89), 0)</f>
        <v>2016634</v>
      </c>
      <c r="AF23" s="207">
        <f>ROUND(N(data!X87), 0)</f>
        <v>147296</v>
      </c>
      <c r="AG23" s="207">
        <f>ROUND(N(data!X90), 0)</f>
        <v>466</v>
      </c>
      <c r="AH23" s="207">
        <f>ROUND(N(data!X91), 0)</f>
        <v>0</v>
      </c>
      <c r="AI23" s="207">
        <f>ROUND(N(data!X92), 0)</f>
        <v>171</v>
      </c>
      <c r="AJ23" s="207">
        <f>ROUND(N(data!X93), 0)</f>
        <v>1474</v>
      </c>
      <c r="AK23" s="318">
        <f>ROUND(N(data!X94), 2)</f>
        <v>0</v>
      </c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</row>
    <row r="24" spans="1:89" s="11" customFormat="1" ht="12.65" customHeight="1">
      <c r="A24" s="12" t="str">
        <f>RIGHT(data!$C$97,3)</f>
        <v>141</v>
      </c>
      <c r="B24" s="209" t="str">
        <f>RIGHT(data!$C$96,4)</f>
        <v>2023</v>
      </c>
      <c r="C24" s="12" t="str">
        <f>data!Y$55</f>
        <v>7140</v>
      </c>
      <c r="D24" s="12" t="s">
        <v>1142</v>
      </c>
      <c r="E24" s="207">
        <f>ROUND(N(data!Y59), 0)</f>
        <v>2148</v>
      </c>
      <c r="F24" s="318">
        <f>ROUND(N(data!Y60), 2)</f>
        <v>3.48</v>
      </c>
      <c r="G24" s="207">
        <f>ROUND(N(data!Y61), 0)</f>
        <v>212712</v>
      </c>
      <c r="H24" s="207">
        <f>ROUND(N(data!Y62), 0)</f>
        <v>46575</v>
      </c>
      <c r="I24" s="207">
        <f>ROUND(N(data!Y63), 0)</f>
        <v>129838</v>
      </c>
      <c r="J24" s="207">
        <f>ROUND(N(data!Y64), 0)</f>
        <v>14294</v>
      </c>
      <c r="K24" s="207">
        <f>ROUND(N(data!Y65), 0)</f>
        <v>0</v>
      </c>
      <c r="L24" s="207">
        <f>ROUND(N(data!Y66), 0)</f>
        <v>96585</v>
      </c>
      <c r="M24" s="207">
        <f>ROUND(N(data!Y67), 0)</f>
        <v>14894</v>
      </c>
      <c r="N24" s="207">
        <f>ROUND(N(data!Y68), 0)</f>
        <v>0</v>
      </c>
      <c r="O24" s="207">
        <f>ROUND(N(data!Y69), 0)</f>
        <v>91</v>
      </c>
      <c r="P24" s="207">
        <f>ROUND(N(data!Y70), 0)</f>
        <v>0</v>
      </c>
      <c r="Q24" s="207">
        <f>ROUND(N(data!Y71), 0)</f>
        <v>0</v>
      </c>
      <c r="R24" s="207">
        <f>ROUND(N(data!Y72), 0)</f>
        <v>0</v>
      </c>
      <c r="S24" s="207">
        <f>ROUND(N(data!Y73), 0)</f>
        <v>0</v>
      </c>
      <c r="T24" s="207">
        <f>ROUND(N(data!Y74), 0)</f>
        <v>0</v>
      </c>
      <c r="U24" s="207">
        <f>ROUND(N(data!Y75), 0)</f>
        <v>0</v>
      </c>
      <c r="V24" s="207">
        <f>ROUND(N(data!Y76), 0)</f>
        <v>0</v>
      </c>
      <c r="W24" s="207">
        <f>ROUND(N(data!Y77), 0)</f>
        <v>0</v>
      </c>
      <c r="X24" s="207">
        <f>ROUND(N(data!Y78), 0)</f>
        <v>0</v>
      </c>
      <c r="Y24" s="207">
        <f>ROUND(N(data!Y79), 0)</f>
        <v>0</v>
      </c>
      <c r="Z24" s="207">
        <f>ROUND(N(data!Y80), 0)</f>
        <v>0</v>
      </c>
      <c r="AA24" s="207">
        <f>ROUND(N(data!Y81), 0)</f>
        <v>0</v>
      </c>
      <c r="AB24" s="207">
        <f>ROUND(N(data!Y82), 0)</f>
        <v>0</v>
      </c>
      <c r="AC24" s="207">
        <f>ROUND(N(data!Y83), 0)</f>
        <v>91</v>
      </c>
      <c r="AD24" s="207">
        <f>ROUND(N(data!Y84), 0)</f>
        <v>0</v>
      </c>
      <c r="AE24" s="207">
        <f>ROUND(N(data!Y89), 0)</f>
        <v>3966783</v>
      </c>
      <c r="AF24" s="207">
        <f>ROUND(N(data!Y87), 0)</f>
        <v>289735</v>
      </c>
      <c r="AG24" s="207">
        <f>ROUND(N(data!Y90), 0)</f>
        <v>916</v>
      </c>
      <c r="AH24" s="207">
        <f>ROUND(N(data!Y91), 0)</f>
        <v>0</v>
      </c>
      <c r="AI24" s="207">
        <f>ROUND(N(data!Y92), 0)</f>
        <v>336</v>
      </c>
      <c r="AJ24" s="207">
        <f>ROUND(N(data!Y93), 0)</f>
        <v>2898</v>
      </c>
      <c r="AK24" s="318">
        <f>ROUND(N(data!Y94), 2)</f>
        <v>0</v>
      </c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</row>
    <row r="25" spans="1:89" s="11" customFormat="1" ht="12.65" customHeight="1">
      <c r="A25" s="12" t="str">
        <f>RIGHT(data!$C$97,3)</f>
        <v>141</v>
      </c>
      <c r="B25" s="209" t="str">
        <f>RIGHT(data!$C$96,4)</f>
        <v>2023</v>
      </c>
      <c r="C25" s="12" t="str">
        <f>data!Z$55</f>
        <v>7150</v>
      </c>
      <c r="D25" s="12" t="s">
        <v>1142</v>
      </c>
      <c r="E25" s="207">
        <f>ROUND(N(data!Z59), 0)</f>
        <v>0</v>
      </c>
      <c r="F25" s="318">
        <f>ROUND(N(data!Z60), 2)</f>
        <v>0</v>
      </c>
      <c r="G25" s="207">
        <f>ROUND(N(data!Z61), 0)</f>
        <v>0</v>
      </c>
      <c r="H25" s="207">
        <f>ROUND(N(data!Z62), 0)</f>
        <v>0</v>
      </c>
      <c r="I25" s="207">
        <f>ROUND(N(data!Z63), 0)</f>
        <v>0</v>
      </c>
      <c r="J25" s="207">
        <f>ROUND(N(data!Z64), 0)</f>
        <v>0</v>
      </c>
      <c r="K25" s="207">
        <f>ROUND(N(data!Z65), 0)</f>
        <v>0</v>
      </c>
      <c r="L25" s="207">
        <f>ROUND(N(data!Z66), 0)</f>
        <v>0</v>
      </c>
      <c r="M25" s="207">
        <f>ROUND(N(data!Z67), 0)</f>
        <v>0</v>
      </c>
      <c r="N25" s="207">
        <f>ROUND(N(data!Z68), 0)</f>
        <v>0</v>
      </c>
      <c r="O25" s="207">
        <f>ROUND(N(data!Z69), 0)</f>
        <v>0</v>
      </c>
      <c r="P25" s="207">
        <f>ROUND(N(data!Z70), 0)</f>
        <v>0</v>
      </c>
      <c r="Q25" s="207">
        <f>ROUND(N(data!Z71), 0)</f>
        <v>0</v>
      </c>
      <c r="R25" s="207">
        <f>ROUND(N(data!Z72), 0)</f>
        <v>0</v>
      </c>
      <c r="S25" s="207">
        <f>ROUND(N(data!Z73), 0)</f>
        <v>0</v>
      </c>
      <c r="T25" s="207">
        <f>ROUND(N(data!Z74), 0)</f>
        <v>0</v>
      </c>
      <c r="U25" s="207">
        <f>ROUND(N(data!Z75), 0)</f>
        <v>0</v>
      </c>
      <c r="V25" s="207">
        <f>ROUND(N(data!Z76), 0)</f>
        <v>0</v>
      </c>
      <c r="W25" s="207">
        <f>ROUND(N(data!Z77), 0)</f>
        <v>0</v>
      </c>
      <c r="X25" s="207">
        <f>ROUND(N(data!Z78), 0)</f>
        <v>0</v>
      </c>
      <c r="Y25" s="207">
        <f>ROUND(N(data!Z79), 0)</f>
        <v>0</v>
      </c>
      <c r="Z25" s="207">
        <f>ROUND(N(data!Z80), 0)</f>
        <v>0</v>
      </c>
      <c r="AA25" s="207">
        <f>ROUND(N(data!Z81), 0)</f>
        <v>0</v>
      </c>
      <c r="AB25" s="207">
        <f>ROUND(N(data!Z82), 0)</f>
        <v>0</v>
      </c>
      <c r="AC25" s="207">
        <f>ROUND(N(data!Z83), 0)</f>
        <v>0</v>
      </c>
      <c r="AD25" s="207">
        <f>ROUND(N(data!Z84), 0)</f>
        <v>0</v>
      </c>
      <c r="AE25" s="207">
        <f>ROUND(N(data!Z89), 0)</f>
        <v>0</v>
      </c>
      <c r="AF25" s="207">
        <f>ROUND(N(data!Z87), 0)</f>
        <v>0</v>
      </c>
      <c r="AG25" s="207">
        <f>ROUND(N(data!Z90), 0)</f>
        <v>0</v>
      </c>
      <c r="AH25" s="207">
        <f>ROUND(N(data!Z91), 0)</f>
        <v>0</v>
      </c>
      <c r="AI25" s="207">
        <f>ROUND(N(data!Z92), 0)</f>
        <v>0</v>
      </c>
      <c r="AJ25" s="207">
        <f>ROUND(N(data!Z93), 0)</f>
        <v>0</v>
      </c>
      <c r="AK25" s="318">
        <f>ROUND(N(data!Z94), 2)</f>
        <v>0</v>
      </c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</row>
    <row r="26" spans="1:89" s="11" customFormat="1" ht="12.65" customHeight="1">
      <c r="A26" s="12" t="str">
        <f>RIGHT(data!$C$97,3)</f>
        <v>141</v>
      </c>
      <c r="B26" s="209" t="str">
        <f>RIGHT(data!$C$96,4)</f>
        <v>2023</v>
      </c>
      <c r="C26" s="12" t="str">
        <f>data!AA$55</f>
        <v>7160</v>
      </c>
      <c r="D26" s="12" t="s">
        <v>1142</v>
      </c>
      <c r="E26" s="207">
        <f>ROUND(N(data!AA59), 0)</f>
        <v>0</v>
      </c>
      <c r="F26" s="318">
        <f>ROUND(N(data!AA60), 2)</f>
        <v>0</v>
      </c>
      <c r="G26" s="207">
        <f>ROUND(N(data!AA61), 0)</f>
        <v>0</v>
      </c>
      <c r="H26" s="207">
        <f>ROUND(N(data!AA62), 0)</f>
        <v>0</v>
      </c>
      <c r="I26" s="207">
        <f>ROUND(N(data!AA63), 0)</f>
        <v>0</v>
      </c>
      <c r="J26" s="207">
        <f>ROUND(N(data!AA64), 0)</f>
        <v>0</v>
      </c>
      <c r="K26" s="207">
        <f>ROUND(N(data!AA65), 0)</f>
        <v>0</v>
      </c>
      <c r="L26" s="207">
        <f>ROUND(N(data!AA66), 0)</f>
        <v>0</v>
      </c>
      <c r="M26" s="207">
        <f>ROUND(N(data!AA67), 0)</f>
        <v>0</v>
      </c>
      <c r="N26" s="207">
        <f>ROUND(N(data!AA68), 0)</f>
        <v>0</v>
      </c>
      <c r="O26" s="207">
        <f>ROUND(N(data!AA69), 0)</f>
        <v>0</v>
      </c>
      <c r="P26" s="207">
        <f>ROUND(N(data!AA70), 0)</f>
        <v>0</v>
      </c>
      <c r="Q26" s="207">
        <f>ROUND(N(data!AA71), 0)</f>
        <v>0</v>
      </c>
      <c r="R26" s="207">
        <f>ROUND(N(data!AA72), 0)</f>
        <v>0</v>
      </c>
      <c r="S26" s="207">
        <f>ROUND(N(data!AA73), 0)</f>
        <v>0</v>
      </c>
      <c r="T26" s="207">
        <f>ROUND(N(data!AA74), 0)</f>
        <v>0</v>
      </c>
      <c r="U26" s="207">
        <f>ROUND(N(data!AA75), 0)</f>
        <v>0</v>
      </c>
      <c r="V26" s="207">
        <f>ROUND(N(data!AA76), 0)</f>
        <v>0</v>
      </c>
      <c r="W26" s="207">
        <f>ROUND(N(data!AA77), 0)</f>
        <v>0</v>
      </c>
      <c r="X26" s="207">
        <f>ROUND(N(data!AA78), 0)</f>
        <v>0</v>
      </c>
      <c r="Y26" s="207">
        <f>ROUND(N(data!AA79), 0)</f>
        <v>0</v>
      </c>
      <c r="Z26" s="207">
        <f>ROUND(N(data!AA80), 0)</f>
        <v>0</v>
      </c>
      <c r="AA26" s="207">
        <f>ROUND(N(data!AA81), 0)</f>
        <v>0</v>
      </c>
      <c r="AB26" s="207">
        <f>ROUND(N(data!AA82), 0)</f>
        <v>0</v>
      </c>
      <c r="AC26" s="207">
        <f>ROUND(N(data!AA83), 0)</f>
        <v>0</v>
      </c>
      <c r="AD26" s="207">
        <f>ROUND(N(data!AA84), 0)</f>
        <v>0</v>
      </c>
      <c r="AE26" s="207">
        <f>ROUND(N(data!AA89), 0)</f>
        <v>0</v>
      </c>
      <c r="AF26" s="207">
        <f>ROUND(N(data!AA87), 0)</f>
        <v>0</v>
      </c>
      <c r="AG26" s="207">
        <f>ROUND(N(data!AA90), 0)</f>
        <v>0</v>
      </c>
      <c r="AH26" s="207">
        <f>ROUND(N(data!AA91), 0)</f>
        <v>0</v>
      </c>
      <c r="AI26" s="207">
        <f>ROUND(N(data!AA92), 0)</f>
        <v>0</v>
      </c>
      <c r="AJ26" s="207">
        <f>ROUND(N(data!AA93), 0)</f>
        <v>0</v>
      </c>
      <c r="AK26" s="318">
        <f>ROUND(N(data!AA94), 2)</f>
        <v>0</v>
      </c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</row>
    <row r="27" spans="1:89" s="11" customFormat="1" ht="12.65" customHeight="1">
      <c r="A27" s="12" t="str">
        <f>RIGHT(data!$C$97,3)</f>
        <v>141</v>
      </c>
      <c r="B27" s="209" t="str">
        <f>RIGHT(data!$C$96,4)</f>
        <v>2023</v>
      </c>
      <c r="C27" s="12" t="str">
        <f>data!AB$55</f>
        <v>7170</v>
      </c>
      <c r="D27" s="12" t="s">
        <v>1142</v>
      </c>
      <c r="E27" s="207">
        <f>ROUND(N(data!AB59), 0)</f>
        <v>0</v>
      </c>
      <c r="F27" s="318">
        <f>ROUND(N(data!AB60), 2)</f>
        <v>2.02</v>
      </c>
      <c r="G27" s="207">
        <f>ROUND(N(data!AB61), 0)</f>
        <v>215078</v>
      </c>
      <c r="H27" s="207">
        <f>ROUND(N(data!AB62), 0)</f>
        <v>47093</v>
      </c>
      <c r="I27" s="207">
        <f>ROUND(N(data!AB63), 0)</f>
        <v>146187</v>
      </c>
      <c r="J27" s="207">
        <f>ROUND(N(data!AB64), 0)</f>
        <v>404105</v>
      </c>
      <c r="K27" s="207">
        <f>ROUND(N(data!AB65), 0)</f>
        <v>0</v>
      </c>
      <c r="L27" s="207">
        <f>ROUND(N(data!AB66), 0)</f>
        <v>71281</v>
      </c>
      <c r="M27" s="207">
        <f>ROUND(N(data!AB67), 0)</f>
        <v>6260</v>
      </c>
      <c r="N27" s="207">
        <f>ROUND(N(data!AB68), 0)</f>
        <v>73070</v>
      </c>
      <c r="O27" s="207">
        <f>ROUND(N(data!AB69), 0)</f>
        <v>9052</v>
      </c>
      <c r="P27" s="207">
        <f>ROUND(N(data!AB70), 0)</f>
        <v>0</v>
      </c>
      <c r="Q27" s="207">
        <f>ROUND(N(data!AB71), 0)</f>
        <v>0</v>
      </c>
      <c r="R27" s="207">
        <f>ROUND(N(data!AB72), 0)</f>
        <v>0</v>
      </c>
      <c r="S27" s="207">
        <f>ROUND(N(data!AB73), 0)</f>
        <v>0</v>
      </c>
      <c r="T27" s="207">
        <f>ROUND(N(data!AB74), 0)</f>
        <v>0</v>
      </c>
      <c r="U27" s="207">
        <f>ROUND(N(data!AB75), 0)</f>
        <v>0</v>
      </c>
      <c r="V27" s="207">
        <f>ROUND(N(data!AB76), 0)</f>
        <v>0</v>
      </c>
      <c r="W27" s="207">
        <f>ROUND(N(data!AB77), 0)</f>
        <v>0</v>
      </c>
      <c r="X27" s="207">
        <f>ROUND(N(data!AB78), 0)</f>
        <v>0</v>
      </c>
      <c r="Y27" s="207">
        <f>ROUND(N(data!AB79), 0)</f>
        <v>0</v>
      </c>
      <c r="Z27" s="207">
        <f>ROUND(N(data!AB80), 0)</f>
        <v>0</v>
      </c>
      <c r="AA27" s="207">
        <f>ROUND(N(data!AB81), 0)</f>
        <v>0</v>
      </c>
      <c r="AB27" s="207">
        <f>ROUND(N(data!AB82), 0)</f>
        <v>0</v>
      </c>
      <c r="AC27" s="207">
        <f>ROUND(N(data!AB83), 0)</f>
        <v>9052</v>
      </c>
      <c r="AD27" s="207">
        <f>ROUND(N(data!AB84), 0)</f>
        <v>66943</v>
      </c>
      <c r="AE27" s="207">
        <f>ROUND(N(data!AB89), 0)</f>
        <v>3072353</v>
      </c>
      <c r="AF27" s="207">
        <f>ROUND(N(data!AB87), 0)</f>
        <v>1116063</v>
      </c>
      <c r="AG27" s="207">
        <f>ROUND(N(data!AB90), 0)</f>
        <v>385</v>
      </c>
      <c r="AH27" s="207">
        <f>ROUND(N(data!AB91), 0)</f>
        <v>0</v>
      </c>
      <c r="AI27" s="207">
        <f>ROUND(N(data!AB92), 0)</f>
        <v>141</v>
      </c>
      <c r="AJ27" s="207">
        <f>ROUND(N(data!AB93), 0)</f>
        <v>0</v>
      </c>
      <c r="AK27" s="318">
        <f>ROUND(N(data!AB94), 2)</f>
        <v>0</v>
      </c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</row>
    <row r="28" spans="1:89" s="11" customFormat="1" ht="12.65" customHeight="1">
      <c r="A28" s="12" t="str">
        <f>RIGHT(data!$C$97,3)</f>
        <v>141</v>
      </c>
      <c r="B28" s="209" t="str">
        <f>RIGHT(data!$C$96,4)</f>
        <v>2023</v>
      </c>
      <c r="C28" s="12" t="str">
        <f>data!AC$55</f>
        <v>7180</v>
      </c>
      <c r="D28" s="12" t="s">
        <v>1142</v>
      </c>
      <c r="E28" s="207">
        <f>ROUND(N(data!AC59), 0)</f>
        <v>2834</v>
      </c>
      <c r="F28" s="318">
        <f>ROUND(N(data!AC60), 2)</f>
        <v>2.77</v>
      </c>
      <c r="G28" s="207">
        <f>ROUND(N(data!AC61), 0)</f>
        <v>215382</v>
      </c>
      <c r="H28" s="207">
        <f>ROUND(N(data!AC62), 0)</f>
        <v>47160</v>
      </c>
      <c r="I28" s="207">
        <f>ROUND(N(data!AC63), 0)</f>
        <v>0</v>
      </c>
      <c r="J28" s="207">
        <f>ROUND(N(data!AC64), 0)</f>
        <v>23517</v>
      </c>
      <c r="K28" s="207">
        <f>ROUND(N(data!AC65), 0)</f>
        <v>0</v>
      </c>
      <c r="L28" s="207">
        <f>ROUND(N(data!AC66), 0)</f>
        <v>9902</v>
      </c>
      <c r="M28" s="207">
        <f>ROUND(N(data!AC67), 0)</f>
        <v>6976</v>
      </c>
      <c r="N28" s="207">
        <f>ROUND(N(data!AC68), 0)</f>
        <v>0</v>
      </c>
      <c r="O28" s="207">
        <f>ROUND(N(data!AC69), 0)</f>
        <v>3841</v>
      </c>
      <c r="P28" s="207">
        <f>ROUND(N(data!AC70), 0)</f>
        <v>0</v>
      </c>
      <c r="Q28" s="207">
        <f>ROUND(N(data!AC71), 0)</f>
        <v>0</v>
      </c>
      <c r="R28" s="207">
        <f>ROUND(N(data!AC72), 0)</f>
        <v>0</v>
      </c>
      <c r="S28" s="207">
        <f>ROUND(N(data!AC73), 0)</f>
        <v>0</v>
      </c>
      <c r="T28" s="207">
        <f>ROUND(N(data!AC74), 0)</f>
        <v>0</v>
      </c>
      <c r="U28" s="207">
        <f>ROUND(N(data!AC75), 0)</f>
        <v>0</v>
      </c>
      <c r="V28" s="207">
        <f>ROUND(N(data!AC76), 0)</f>
        <v>0</v>
      </c>
      <c r="W28" s="207">
        <f>ROUND(N(data!AC77), 0)</f>
        <v>0</v>
      </c>
      <c r="X28" s="207">
        <f>ROUND(N(data!AC78), 0)</f>
        <v>0</v>
      </c>
      <c r="Y28" s="207">
        <f>ROUND(N(data!AC79), 0)</f>
        <v>0</v>
      </c>
      <c r="Z28" s="207">
        <f>ROUND(N(data!AC80), 0)</f>
        <v>0</v>
      </c>
      <c r="AA28" s="207">
        <f>ROUND(N(data!AC81), 0)</f>
        <v>0</v>
      </c>
      <c r="AB28" s="207">
        <f>ROUND(N(data!AC82), 0)</f>
        <v>0</v>
      </c>
      <c r="AC28" s="207">
        <f>ROUND(N(data!AC83), 0)</f>
        <v>3841</v>
      </c>
      <c r="AD28" s="207">
        <f>ROUND(N(data!AC84), 0)</f>
        <v>0</v>
      </c>
      <c r="AE28" s="207">
        <f>ROUND(N(data!AC89), 0)</f>
        <v>831028</v>
      </c>
      <c r="AF28" s="207">
        <f>ROUND(N(data!AC87), 0)</f>
        <v>569980</v>
      </c>
      <c r="AG28" s="207">
        <f>ROUND(N(data!AC90), 0)</f>
        <v>429</v>
      </c>
      <c r="AH28" s="207">
        <f>ROUND(N(data!AC91), 0)</f>
        <v>0</v>
      </c>
      <c r="AI28" s="207">
        <f>ROUND(N(data!AC92), 0)</f>
        <v>157</v>
      </c>
      <c r="AJ28" s="207">
        <f>ROUND(N(data!AC93), 0)</f>
        <v>2</v>
      </c>
      <c r="AK28" s="318">
        <f>ROUND(N(data!AC94), 2)</f>
        <v>0</v>
      </c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</row>
    <row r="29" spans="1:89" s="11" customFormat="1" ht="12.65" customHeight="1">
      <c r="A29" s="12" t="str">
        <f>RIGHT(data!$C$97,3)</f>
        <v>141</v>
      </c>
      <c r="B29" s="209" t="str">
        <f>RIGHT(data!$C$96,4)</f>
        <v>2023</v>
      </c>
      <c r="C29" s="12" t="str">
        <f>data!AD$55</f>
        <v>7190</v>
      </c>
      <c r="D29" s="12" t="s">
        <v>1142</v>
      </c>
      <c r="E29" s="207">
        <f>ROUND(N(data!AD59), 0)</f>
        <v>0</v>
      </c>
      <c r="F29" s="318">
        <f>ROUND(N(data!AD60), 2)</f>
        <v>0</v>
      </c>
      <c r="G29" s="207">
        <f>ROUND(N(data!AD61), 0)</f>
        <v>0</v>
      </c>
      <c r="H29" s="207">
        <f>ROUND(N(data!AD62), 0)</f>
        <v>0</v>
      </c>
      <c r="I29" s="207">
        <f>ROUND(N(data!AD63), 0)</f>
        <v>0</v>
      </c>
      <c r="J29" s="207">
        <f>ROUND(N(data!AD64), 0)</f>
        <v>0</v>
      </c>
      <c r="K29" s="207">
        <f>ROUND(N(data!AD65), 0)</f>
        <v>0</v>
      </c>
      <c r="L29" s="207">
        <f>ROUND(N(data!AD66), 0)</f>
        <v>0</v>
      </c>
      <c r="M29" s="207">
        <f>ROUND(N(data!AD67), 0)</f>
        <v>0</v>
      </c>
      <c r="N29" s="207">
        <f>ROUND(N(data!AD68), 0)</f>
        <v>0</v>
      </c>
      <c r="O29" s="207">
        <f>ROUND(N(data!AD69), 0)</f>
        <v>0</v>
      </c>
      <c r="P29" s="207">
        <f>ROUND(N(data!AD70), 0)</f>
        <v>0</v>
      </c>
      <c r="Q29" s="207">
        <f>ROUND(N(data!AD71), 0)</f>
        <v>0</v>
      </c>
      <c r="R29" s="207">
        <f>ROUND(N(data!AD72), 0)</f>
        <v>0</v>
      </c>
      <c r="S29" s="207">
        <f>ROUND(N(data!AD73), 0)</f>
        <v>0</v>
      </c>
      <c r="T29" s="207">
        <f>ROUND(N(data!AD74), 0)</f>
        <v>0</v>
      </c>
      <c r="U29" s="207">
        <f>ROUND(N(data!AD75), 0)</f>
        <v>0</v>
      </c>
      <c r="V29" s="207">
        <f>ROUND(N(data!AD76), 0)</f>
        <v>0</v>
      </c>
      <c r="W29" s="207">
        <f>ROUND(N(data!AD77), 0)</f>
        <v>0</v>
      </c>
      <c r="X29" s="207">
        <f>ROUND(N(data!AD78), 0)</f>
        <v>0</v>
      </c>
      <c r="Y29" s="207">
        <f>ROUND(N(data!AD79), 0)</f>
        <v>0</v>
      </c>
      <c r="Z29" s="207">
        <f>ROUND(N(data!AD80), 0)</f>
        <v>0</v>
      </c>
      <c r="AA29" s="207">
        <f>ROUND(N(data!AD81), 0)</f>
        <v>0</v>
      </c>
      <c r="AB29" s="207">
        <f>ROUND(N(data!AD82), 0)</f>
        <v>0</v>
      </c>
      <c r="AC29" s="207">
        <f>ROUND(N(data!AD83), 0)</f>
        <v>0</v>
      </c>
      <c r="AD29" s="207">
        <f>ROUND(N(data!AD84), 0)</f>
        <v>0</v>
      </c>
      <c r="AE29" s="207">
        <f>ROUND(N(data!AD89), 0)</f>
        <v>0</v>
      </c>
      <c r="AF29" s="207">
        <f>ROUND(N(data!AD87), 0)</f>
        <v>0</v>
      </c>
      <c r="AG29" s="207">
        <f>ROUND(N(data!AD90), 0)</f>
        <v>0</v>
      </c>
      <c r="AH29" s="207">
        <f>ROUND(N(data!AD91), 0)</f>
        <v>0</v>
      </c>
      <c r="AI29" s="207">
        <f>ROUND(N(data!AD92), 0)</f>
        <v>0</v>
      </c>
      <c r="AJ29" s="207">
        <f>ROUND(N(data!AD93), 0)</f>
        <v>0</v>
      </c>
      <c r="AK29" s="318">
        <f>ROUND(N(data!AD94), 2)</f>
        <v>0</v>
      </c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</row>
    <row r="30" spans="1:89" s="11" customFormat="1" ht="12.65" customHeight="1">
      <c r="A30" s="12" t="str">
        <f>RIGHT(data!$C$97,3)</f>
        <v>141</v>
      </c>
      <c r="B30" s="209" t="str">
        <f>RIGHT(data!$C$96,4)</f>
        <v>2023</v>
      </c>
      <c r="C30" s="12" t="str">
        <f>data!AE$55</f>
        <v>7200</v>
      </c>
      <c r="D30" s="12" t="s">
        <v>1142</v>
      </c>
      <c r="E30" s="207">
        <f>ROUND(N(data!AE59), 0)</f>
        <v>43521</v>
      </c>
      <c r="F30" s="318">
        <f>ROUND(N(data!AE60), 2)</f>
        <v>13.25</v>
      </c>
      <c r="G30" s="207">
        <f>ROUND(N(data!AE61), 0)</f>
        <v>921260</v>
      </c>
      <c r="H30" s="207">
        <f>ROUND(N(data!AE62), 0)</f>
        <v>201719</v>
      </c>
      <c r="I30" s="207">
        <f>ROUND(N(data!AE63), 0)</f>
        <v>-1733</v>
      </c>
      <c r="J30" s="207">
        <f>ROUND(N(data!AE64), 0)</f>
        <v>36610</v>
      </c>
      <c r="K30" s="207">
        <f>ROUND(N(data!AE65), 0)</f>
        <v>0</v>
      </c>
      <c r="L30" s="207">
        <f>ROUND(N(data!AE66), 0)</f>
        <v>799508</v>
      </c>
      <c r="M30" s="207">
        <f>ROUND(N(data!AE67), 0)</f>
        <v>77983</v>
      </c>
      <c r="N30" s="207">
        <f>ROUND(N(data!AE68), 0)</f>
        <v>2969</v>
      </c>
      <c r="O30" s="207">
        <f>ROUND(N(data!AE69), 0)</f>
        <v>23083</v>
      </c>
      <c r="P30" s="207">
        <f>ROUND(N(data!AE70), 0)</f>
        <v>0</v>
      </c>
      <c r="Q30" s="207">
        <f>ROUND(N(data!AE71), 0)</f>
        <v>0</v>
      </c>
      <c r="R30" s="207">
        <f>ROUND(N(data!AE72), 0)</f>
        <v>0</v>
      </c>
      <c r="S30" s="207">
        <f>ROUND(N(data!AE73), 0)</f>
        <v>0</v>
      </c>
      <c r="T30" s="207">
        <f>ROUND(N(data!AE74), 0)</f>
        <v>0</v>
      </c>
      <c r="U30" s="207">
        <f>ROUND(N(data!AE75), 0)</f>
        <v>0</v>
      </c>
      <c r="V30" s="207">
        <f>ROUND(N(data!AE76), 0)</f>
        <v>0</v>
      </c>
      <c r="W30" s="207">
        <f>ROUND(N(data!AE77), 0)</f>
        <v>0</v>
      </c>
      <c r="X30" s="207">
        <f>ROUND(N(data!AE78), 0)</f>
        <v>0</v>
      </c>
      <c r="Y30" s="207">
        <f>ROUND(N(data!AE79), 0)</f>
        <v>0</v>
      </c>
      <c r="Z30" s="207">
        <f>ROUND(N(data!AE80), 0)</f>
        <v>0</v>
      </c>
      <c r="AA30" s="207">
        <f>ROUND(N(data!AE81), 0)</f>
        <v>0</v>
      </c>
      <c r="AB30" s="207">
        <f>ROUND(N(data!AE82), 0)</f>
        <v>0</v>
      </c>
      <c r="AC30" s="207">
        <f>ROUND(N(data!AE83), 0)</f>
        <v>23083</v>
      </c>
      <c r="AD30" s="207">
        <f>ROUND(N(data!AE84), 0)</f>
        <v>3944</v>
      </c>
      <c r="AE30" s="207">
        <f>ROUND(N(data!AE89), 0)</f>
        <v>6413990</v>
      </c>
      <c r="AF30" s="207">
        <f>ROUND(N(data!AE87), 0)</f>
        <v>469556</v>
      </c>
      <c r="AG30" s="207">
        <f>ROUND(N(data!AE90), 0)</f>
        <v>4796</v>
      </c>
      <c r="AH30" s="207">
        <f>ROUND(N(data!AE91), 0)</f>
        <v>0</v>
      </c>
      <c r="AI30" s="207">
        <f>ROUND(N(data!AE92), 0)</f>
        <v>1758</v>
      </c>
      <c r="AJ30" s="207">
        <f>ROUND(N(data!AE93), 0)</f>
        <v>22860</v>
      </c>
      <c r="AK30" s="318">
        <f>ROUND(N(data!AE94), 2)</f>
        <v>0</v>
      </c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</row>
    <row r="31" spans="1:89" s="11" customFormat="1" ht="12.65" customHeight="1">
      <c r="A31" s="12" t="str">
        <f>RIGHT(data!$C$97,3)</f>
        <v>141</v>
      </c>
      <c r="B31" s="209" t="str">
        <f>RIGHT(data!$C$96,4)</f>
        <v>2023</v>
      </c>
      <c r="C31" s="12" t="str">
        <f>data!AF$55</f>
        <v>7220</v>
      </c>
      <c r="D31" s="12" t="s">
        <v>1142</v>
      </c>
      <c r="E31" s="207">
        <f>ROUND(N(data!AF59), 0)</f>
        <v>0</v>
      </c>
      <c r="F31" s="318">
        <f>ROUND(N(data!AF60), 2)</f>
        <v>0</v>
      </c>
      <c r="G31" s="207">
        <f>ROUND(N(data!AF61), 0)</f>
        <v>0</v>
      </c>
      <c r="H31" s="207">
        <f>ROUND(N(data!AF62), 0)</f>
        <v>0</v>
      </c>
      <c r="I31" s="207">
        <f>ROUND(N(data!AF63), 0)</f>
        <v>0</v>
      </c>
      <c r="J31" s="207">
        <f>ROUND(N(data!AF64), 0)</f>
        <v>0</v>
      </c>
      <c r="K31" s="207">
        <f>ROUND(N(data!AF65), 0)</f>
        <v>0</v>
      </c>
      <c r="L31" s="207">
        <f>ROUND(N(data!AF66), 0)</f>
        <v>0</v>
      </c>
      <c r="M31" s="207">
        <f>ROUND(N(data!AF67), 0)</f>
        <v>0</v>
      </c>
      <c r="N31" s="207">
        <f>ROUND(N(data!AF68), 0)</f>
        <v>0</v>
      </c>
      <c r="O31" s="207">
        <f>ROUND(N(data!AF69), 0)</f>
        <v>0</v>
      </c>
      <c r="P31" s="207">
        <f>ROUND(N(data!AF70), 0)</f>
        <v>0</v>
      </c>
      <c r="Q31" s="207">
        <f>ROUND(N(data!AF71), 0)</f>
        <v>0</v>
      </c>
      <c r="R31" s="207">
        <f>ROUND(N(data!AF72), 0)</f>
        <v>0</v>
      </c>
      <c r="S31" s="207">
        <f>ROUND(N(data!AF73), 0)</f>
        <v>0</v>
      </c>
      <c r="T31" s="207">
        <f>ROUND(N(data!AF74), 0)</f>
        <v>0</v>
      </c>
      <c r="U31" s="207">
        <f>ROUND(N(data!AF75), 0)</f>
        <v>0</v>
      </c>
      <c r="V31" s="207">
        <f>ROUND(N(data!AF76), 0)</f>
        <v>0</v>
      </c>
      <c r="W31" s="207">
        <f>ROUND(N(data!AF77), 0)</f>
        <v>0</v>
      </c>
      <c r="X31" s="207">
        <f>ROUND(N(data!AF78), 0)</f>
        <v>0</v>
      </c>
      <c r="Y31" s="207">
        <f>ROUND(N(data!AF79), 0)</f>
        <v>0</v>
      </c>
      <c r="Z31" s="207">
        <f>ROUND(N(data!AF80), 0)</f>
        <v>0</v>
      </c>
      <c r="AA31" s="207">
        <f>ROUND(N(data!AF81), 0)</f>
        <v>0</v>
      </c>
      <c r="AB31" s="207">
        <f>ROUND(N(data!AF82), 0)</f>
        <v>0</v>
      </c>
      <c r="AC31" s="207">
        <f>ROUND(N(data!AF83), 0)</f>
        <v>0</v>
      </c>
      <c r="AD31" s="207">
        <f>ROUND(N(data!AF84), 0)</f>
        <v>0</v>
      </c>
      <c r="AE31" s="207">
        <f>ROUND(N(data!AF89), 0)</f>
        <v>0</v>
      </c>
      <c r="AF31" s="207">
        <f>ROUND(N(data!AF87), 0)</f>
        <v>0</v>
      </c>
      <c r="AG31" s="207">
        <f>ROUND(N(data!AF90), 0)</f>
        <v>0</v>
      </c>
      <c r="AH31" s="207">
        <f>ROUND(N(data!AF91), 0)</f>
        <v>0</v>
      </c>
      <c r="AI31" s="207">
        <f>ROUND(N(data!AF92), 0)</f>
        <v>0</v>
      </c>
      <c r="AJ31" s="207">
        <f>ROUND(N(data!AF93), 0)</f>
        <v>0</v>
      </c>
      <c r="AK31" s="318">
        <f>ROUND(N(data!AF94), 2)</f>
        <v>0</v>
      </c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</row>
    <row r="32" spans="1:89" s="11" customFormat="1" ht="12.65" customHeight="1">
      <c r="A32" s="12" t="str">
        <f>RIGHT(data!$C$97,3)</f>
        <v>141</v>
      </c>
      <c r="B32" s="209" t="str">
        <f>RIGHT(data!$C$96,4)</f>
        <v>2023</v>
      </c>
      <c r="C32" s="12" t="str">
        <f>data!AG$55</f>
        <v>7230</v>
      </c>
      <c r="D32" s="12" t="s">
        <v>1142</v>
      </c>
      <c r="E32" s="207">
        <f>ROUND(N(data!AG59), 0)</f>
        <v>2176</v>
      </c>
      <c r="F32" s="318">
        <f>ROUND(N(data!AG60), 2)</f>
        <v>1.36</v>
      </c>
      <c r="G32" s="207">
        <f>ROUND(N(data!AG61), 0)</f>
        <v>374288</v>
      </c>
      <c r="H32" s="207">
        <f>ROUND(N(data!AG62), 0)</f>
        <v>81954</v>
      </c>
      <c r="I32" s="207">
        <f>ROUND(N(data!AG63), 0)</f>
        <v>1196297</v>
      </c>
      <c r="J32" s="207">
        <f>ROUND(N(data!AG64), 0)</f>
        <v>64731</v>
      </c>
      <c r="K32" s="207">
        <f>ROUND(N(data!AG65), 0)</f>
        <v>0</v>
      </c>
      <c r="L32" s="207">
        <f>ROUND(N(data!AG66), 0)</f>
        <v>10912</v>
      </c>
      <c r="M32" s="207">
        <f>ROUND(N(data!AG67), 0)</f>
        <v>25821</v>
      </c>
      <c r="N32" s="207">
        <f>ROUND(N(data!AG68), 0)</f>
        <v>3335</v>
      </c>
      <c r="O32" s="207">
        <f>ROUND(N(data!AG69), 0)</f>
        <v>36039</v>
      </c>
      <c r="P32" s="207">
        <f>ROUND(N(data!AG70), 0)</f>
        <v>0</v>
      </c>
      <c r="Q32" s="207">
        <f>ROUND(N(data!AG71), 0)</f>
        <v>0</v>
      </c>
      <c r="R32" s="207">
        <f>ROUND(N(data!AG72), 0)</f>
        <v>0</v>
      </c>
      <c r="S32" s="207">
        <f>ROUND(N(data!AG73), 0)</f>
        <v>0</v>
      </c>
      <c r="T32" s="207">
        <f>ROUND(N(data!AG74), 0)</f>
        <v>0</v>
      </c>
      <c r="U32" s="207">
        <f>ROUND(N(data!AG75), 0)</f>
        <v>0</v>
      </c>
      <c r="V32" s="207">
        <f>ROUND(N(data!AG76), 0)</f>
        <v>0</v>
      </c>
      <c r="W32" s="207">
        <f>ROUND(N(data!AG77), 0)</f>
        <v>0</v>
      </c>
      <c r="X32" s="207">
        <f>ROUND(N(data!AG78), 0)</f>
        <v>0</v>
      </c>
      <c r="Y32" s="207">
        <f>ROUND(N(data!AG79), 0)</f>
        <v>0</v>
      </c>
      <c r="Z32" s="207">
        <f>ROUND(N(data!AG80), 0)</f>
        <v>0</v>
      </c>
      <c r="AA32" s="207">
        <f>ROUND(N(data!AG81), 0)</f>
        <v>0</v>
      </c>
      <c r="AB32" s="207">
        <f>ROUND(N(data!AG82), 0)</f>
        <v>0</v>
      </c>
      <c r="AC32" s="207">
        <f>ROUND(N(data!AG83), 0)</f>
        <v>36039</v>
      </c>
      <c r="AD32" s="207">
        <f>ROUND(N(data!AG84), 0)</f>
        <v>0</v>
      </c>
      <c r="AE32" s="207">
        <f>ROUND(N(data!AG89), 0)</f>
        <v>5951755</v>
      </c>
      <c r="AF32" s="207">
        <f>ROUND(N(data!AG87), 0)</f>
        <v>262918</v>
      </c>
      <c r="AG32" s="207">
        <f>ROUND(N(data!AG90), 0)</f>
        <v>1588</v>
      </c>
      <c r="AH32" s="207">
        <f>ROUND(N(data!AG91), 0)</f>
        <v>0</v>
      </c>
      <c r="AI32" s="207">
        <f>ROUND(N(data!AG92), 0)</f>
        <v>582</v>
      </c>
      <c r="AJ32" s="207">
        <f>ROUND(N(data!AG93), 0)</f>
        <v>2516</v>
      </c>
      <c r="AK32" s="318">
        <f>ROUND(N(data!AG94), 2)</f>
        <v>0.32</v>
      </c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</row>
    <row r="33" spans="1:89" s="11" customFormat="1" ht="12.65" customHeight="1">
      <c r="A33" s="12" t="str">
        <f>RIGHT(data!$C$97,3)</f>
        <v>141</v>
      </c>
      <c r="B33" s="209" t="str">
        <f>RIGHT(data!$C$96,4)</f>
        <v>2023</v>
      </c>
      <c r="C33" s="12" t="str">
        <f>data!AH$55</f>
        <v>7240</v>
      </c>
      <c r="D33" s="12" t="s">
        <v>1142</v>
      </c>
      <c r="E33" s="207">
        <f>ROUND(N(data!AH59), 0)</f>
        <v>0</v>
      </c>
      <c r="F33" s="318">
        <f>ROUND(N(data!AH60), 2)</f>
        <v>0</v>
      </c>
      <c r="G33" s="207">
        <f>ROUND(N(data!AH61), 0)</f>
        <v>0</v>
      </c>
      <c r="H33" s="207">
        <f>ROUND(N(data!AH62), 0)</f>
        <v>0</v>
      </c>
      <c r="I33" s="207">
        <f>ROUND(N(data!AH63), 0)</f>
        <v>0</v>
      </c>
      <c r="J33" s="207">
        <f>ROUND(N(data!AH64), 0)</f>
        <v>0</v>
      </c>
      <c r="K33" s="207">
        <f>ROUND(N(data!AH65), 0)</f>
        <v>0</v>
      </c>
      <c r="L33" s="207">
        <f>ROUND(N(data!AH66), 0)</f>
        <v>0</v>
      </c>
      <c r="M33" s="207">
        <f>ROUND(N(data!AH67), 0)</f>
        <v>0</v>
      </c>
      <c r="N33" s="207">
        <f>ROUND(N(data!AH68), 0)</f>
        <v>0</v>
      </c>
      <c r="O33" s="207">
        <f>ROUND(N(data!AH69), 0)</f>
        <v>0</v>
      </c>
      <c r="P33" s="207">
        <f>ROUND(N(data!AH70), 0)</f>
        <v>0</v>
      </c>
      <c r="Q33" s="207">
        <f>ROUND(N(data!AH71), 0)</f>
        <v>0</v>
      </c>
      <c r="R33" s="207">
        <f>ROUND(N(data!AH72), 0)</f>
        <v>0</v>
      </c>
      <c r="S33" s="207">
        <f>ROUND(N(data!AH73), 0)</f>
        <v>0</v>
      </c>
      <c r="T33" s="207">
        <f>ROUND(N(data!AH74), 0)</f>
        <v>0</v>
      </c>
      <c r="U33" s="207">
        <f>ROUND(N(data!AH75), 0)</f>
        <v>0</v>
      </c>
      <c r="V33" s="207">
        <f>ROUND(N(data!AH76), 0)</f>
        <v>0</v>
      </c>
      <c r="W33" s="207">
        <f>ROUND(N(data!AH77), 0)</f>
        <v>0</v>
      </c>
      <c r="X33" s="207">
        <f>ROUND(N(data!AH78), 0)</f>
        <v>0</v>
      </c>
      <c r="Y33" s="207">
        <f>ROUND(N(data!AH79), 0)</f>
        <v>0</v>
      </c>
      <c r="Z33" s="207">
        <f>ROUND(N(data!AH80), 0)</f>
        <v>0</v>
      </c>
      <c r="AA33" s="207">
        <f>ROUND(N(data!AH81), 0)</f>
        <v>0</v>
      </c>
      <c r="AB33" s="207">
        <f>ROUND(N(data!AH82), 0)</f>
        <v>0</v>
      </c>
      <c r="AC33" s="207">
        <f>ROUND(N(data!AH83), 0)</f>
        <v>0</v>
      </c>
      <c r="AD33" s="207">
        <f>ROUND(N(data!AH84), 0)</f>
        <v>0</v>
      </c>
      <c r="AE33" s="207">
        <f>ROUND(N(data!AH89), 0)</f>
        <v>0</v>
      </c>
      <c r="AF33" s="207">
        <f>ROUND(N(data!AH87), 0)</f>
        <v>0</v>
      </c>
      <c r="AG33" s="207">
        <f>ROUND(N(data!AH90), 0)</f>
        <v>0</v>
      </c>
      <c r="AH33" s="207">
        <f>ROUND(N(data!AH91), 0)</f>
        <v>0</v>
      </c>
      <c r="AI33" s="207">
        <f>ROUND(N(data!AH92), 0)</f>
        <v>0</v>
      </c>
      <c r="AJ33" s="207">
        <f>ROUND(N(data!AH93), 0)</f>
        <v>0</v>
      </c>
      <c r="AK33" s="318">
        <f>ROUND(N(data!AH94), 2)</f>
        <v>0</v>
      </c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</row>
    <row r="34" spans="1:89" s="11" customFormat="1" ht="12.65" customHeight="1">
      <c r="A34" s="12" t="str">
        <f>RIGHT(data!$C$97,3)</f>
        <v>141</v>
      </c>
      <c r="B34" s="209" t="str">
        <f>RIGHT(data!$C$96,4)</f>
        <v>2023</v>
      </c>
      <c r="C34" s="12" t="str">
        <f>data!AI$55</f>
        <v>7250</v>
      </c>
      <c r="D34" s="12" t="s">
        <v>1142</v>
      </c>
      <c r="E34" s="207">
        <f>ROUND(N(data!AI59), 0)</f>
        <v>0</v>
      </c>
      <c r="F34" s="318">
        <f>ROUND(N(data!AI60), 2)</f>
        <v>0</v>
      </c>
      <c r="G34" s="207">
        <f>ROUND(N(data!AI61), 0)</f>
        <v>0</v>
      </c>
      <c r="H34" s="207">
        <f>ROUND(N(data!AI62), 0)</f>
        <v>0</v>
      </c>
      <c r="I34" s="207">
        <f>ROUND(N(data!AI63), 0)</f>
        <v>0</v>
      </c>
      <c r="J34" s="207">
        <f>ROUND(N(data!AI64), 0)</f>
        <v>0</v>
      </c>
      <c r="K34" s="207">
        <f>ROUND(N(data!AI65), 0)</f>
        <v>0</v>
      </c>
      <c r="L34" s="207">
        <f>ROUND(N(data!AI66), 0)</f>
        <v>0</v>
      </c>
      <c r="M34" s="207">
        <f>ROUND(N(data!AI67), 0)</f>
        <v>0</v>
      </c>
      <c r="N34" s="207">
        <f>ROUND(N(data!AI68), 0)</f>
        <v>0</v>
      </c>
      <c r="O34" s="207">
        <f>ROUND(N(data!AI69), 0)</f>
        <v>0</v>
      </c>
      <c r="P34" s="207">
        <f>ROUND(N(data!AI70), 0)</f>
        <v>0</v>
      </c>
      <c r="Q34" s="207">
        <f>ROUND(N(data!AI71), 0)</f>
        <v>0</v>
      </c>
      <c r="R34" s="207">
        <f>ROUND(N(data!AI72), 0)</f>
        <v>0</v>
      </c>
      <c r="S34" s="207">
        <f>ROUND(N(data!AI73), 0)</f>
        <v>0</v>
      </c>
      <c r="T34" s="207">
        <f>ROUND(N(data!AI74), 0)</f>
        <v>0</v>
      </c>
      <c r="U34" s="207">
        <f>ROUND(N(data!AI75), 0)</f>
        <v>0</v>
      </c>
      <c r="V34" s="207">
        <f>ROUND(N(data!AI76), 0)</f>
        <v>0</v>
      </c>
      <c r="W34" s="207">
        <f>ROUND(N(data!AI77), 0)</f>
        <v>0</v>
      </c>
      <c r="X34" s="207">
        <f>ROUND(N(data!AI78), 0)</f>
        <v>0</v>
      </c>
      <c r="Y34" s="207">
        <f>ROUND(N(data!AI79), 0)</f>
        <v>0</v>
      </c>
      <c r="Z34" s="207">
        <f>ROUND(N(data!AI80), 0)</f>
        <v>0</v>
      </c>
      <c r="AA34" s="207">
        <f>ROUND(N(data!AI81), 0)</f>
        <v>0</v>
      </c>
      <c r="AB34" s="207">
        <f>ROUND(N(data!AI82), 0)</f>
        <v>0</v>
      </c>
      <c r="AC34" s="207">
        <f>ROUND(N(data!AI83), 0)</f>
        <v>0</v>
      </c>
      <c r="AD34" s="207">
        <f>ROUND(N(data!AI84), 0)</f>
        <v>0</v>
      </c>
      <c r="AE34" s="207">
        <f>ROUND(N(data!AI89), 0)</f>
        <v>0</v>
      </c>
      <c r="AF34" s="207">
        <f>ROUND(N(data!AI87), 0)</f>
        <v>0</v>
      </c>
      <c r="AG34" s="207">
        <f>ROUND(N(data!AI90), 0)</f>
        <v>0</v>
      </c>
      <c r="AH34" s="207">
        <f>ROUND(N(data!AI91), 0)</f>
        <v>0</v>
      </c>
      <c r="AI34" s="207">
        <f>ROUND(N(data!AI92), 0)</f>
        <v>0</v>
      </c>
      <c r="AJ34" s="207">
        <f>ROUND(N(data!AI93), 0)</f>
        <v>0</v>
      </c>
      <c r="AK34" s="318">
        <f>ROUND(N(data!AI94), 2)</f>
        <v>0</v>
      </c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</row>
    <row r="35" spans="1:89" s="11" customFormat="1" ht="12.65" customHeight="1">
      <c r="A35" s="12" t="str">
        <f>RIGHT(data!$C$97,3)</f>
        <v>141</v>
      </c>
      <c r="B35" s="209" t="str">
        <f>RIGHT(data!$C$96,4)</f>
        <v>2023</v>
      </c>
      <c r="C35" s="12" t="str">
        <f>data!AJ$55</f>
        <v>7260</v>
      </c>
      <c r="D35" s="12" t="s">
        <v>1142</v>
      </c>
      <c r="E35" s="207">
        <f>ROUND(N(data!AJ59), 0)</f>
        <v>15421</v>
      </c>
      <c r="F35" s="318">
        <f>ROUND(N(data!AJ60), 2)</f>
        <v>33.54</v>
      </c>
      <c r="G35" s="207">
        <f>ROUND(N(data!AJ61), 0)</f>
        <v>3142172</v>
      </c>
      <c r="H35" s="207">
        <f>ROUND(N(data!AJ62), 0)</f>
        <v>688010</v>
      </c>
      <c r="I35" s="207">
        <f>ROUND(N(data!AJ63), 0)</f>
        <v>446996</v>
      </c>
      <c r="J35" s="207">
        <f>ROUND(N(data!AJ64), 0)</f>
        <v>140504</v>
      </c>
      <c r="K35" s="207">
        <f>ROUND(N(data!AJ65), 0)</f>
        <v>6945</v>
      </c>
      <c r="L35" s="207">
        <f>ROUND(N(data!AJ66), 0)</f>
        <v>176167</v>
      </c>
      <c r="M35" s="207">
        <f>ROUND(N(data!AJ67), 0)</f>
        <v>84357</v>
      </c>
      <c r="N35" s="207">
        <f>ROUND(N(data!AJ68), 0)</f>
        <v>11263</v>
      </c>
      <c r="O35" s="207">
        <f>ROUND(N(data!AJ69), 0)</f>
        <v>51063</v>
      </c>
      <c r="P35" s="207">
        <f>ROUND(N(data!AJ70), 0)</f>
        <v>0</v>
      </c>
      <c r="Q35" s="207">
        <f>ROUND(N(data!AJ71), 0)</f>
        <v>0</v>
      </c>
      <c r="R35" s="207">
        <f>ROUND(N(data!AJ72), 0)</f>
        <v>0</v>
      </c>
      <c r="S35" s="207">
        <f>ROUND(N(data!AJ73), 0)</f>
        <v>0</v>
      </c>
      <c r="T35" s="207">
        <f>ROUND(N(data!AJ74), 0)</f>
        <v>0</v>
      </c>
      <c r="U35" s="207">
        <f>ROUND(N(data!AJ75), 0)</f>
        <v>0</v>
      </c>
      <c r="V35" s="207">
        <f>ROUND(N(data!AJ76), 0)</f>
        <v>0</v>
      </c>
      <c r="W35" s="207">
        <f>ROUND(N(data!AJ77), 0)</f>
        <v>0</v>
      </c>
      <c r="X35" s="207">
        <f>ROUND(N(data!AJ78), 0)</f>
        <v>0</v>
      </c>
      <c r="Y35" s="207">
        <f>ROUND(N(data!AJ79), 0)</f>
        <v>0</v>
      </c>
      <c r="Z35" s="207">
        <f>ROUND(N(data!AJ80), 0)</f>
        <v>0</v>
      </c>
      <c r="AA35" s="207">
        <f>ROUND(N(data!AJ81), 0)</f>
        <v>0</v>
      </c>
      <c r="AB35" s="207">
        <f>ROUND(N(data!AJ82), 0)</f>
        <v>0</v>
      </c>
      <c r="AC35" s="207">
        <f>ROUND(N(data!AJ83), 0)</f>
        <v>51063</v>
      </c>
      <c r="AD35" s="207">
        <f>ROUND(N(data!AJ84), 0)</f>
        <v>0</v>
      </c>
      <c r="AE35" s="207">
        <f>ROUND(N(data!AJ89), 0)</f>
        <v>5711377</v>
      </c>
      <c r="AF35" s="207">
        <f>ROUND(N(data!AJ87), 0)</f>
        <v>258227</v>
      </c>
      <c r="AG35" s="207">
        <f>ROUND(N(data!AJ90), 0)</f>
        <v>5188</v>
      </c>
      <c r="AH35" s="207">
        <f>ROUND(N(data!AJ91), 0)</f>
        <v>0</v>
      </c>
      <c r="AI35" s="207">
        <f>ROUND(N(data!AJ92), 0)</f>
        <v>1902</v>
      </c>
      <c r="AJ35" s="207">
        <f>ROUND(N(data!AJ93), 0)</f>
        <v>4413</v>
      </c>
      <c r="AK35" s="318">
        <f>ROUND(N(data!AJ94), 2)</f>
        <v>2.17</v>
      </c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</row>
    <row r="36" spans="1:89" s="11" customFormat="1" ht="12.65" customHeight="1">
      <c r="A36" s="12" t="str">
        <f>RIGHT(data!$C$97,3)</f>
        <v>141</v>
      </c>
      <c r="B36" s="209" t="str">
        <f>RIGHT(data!$C$96,4)</f>
        <v>2023</v>
      </c>
      <c r="C36" s="12" t="str">
        <f>data!AK$55</f>
        <v>7310</v>
      </c>
      <c r="D36" s="12" t="s">
        <v>1142</v>
      </c>
      <c r="E36" s="207">
        <f>ROUND(N(data!AK59), 0)</f>
        <v>12308</v>
      </c>
      <c r="F36" s="318">
        <f>ROUND(N(data!AK60), 2)</f>
        <v>2.98</v>
      </c>
      <c r="G36" s="207">
        <f>ROUND(N(data!AK61), 0)</f>
        <v>319277</v>
      </c>
      <c r="H36" s="207">
        <f>ROUND(N(data!AK62), 0)</f>
        <v>69909</v>
      </c>
      <c r="I36" s="207">
        <f>ROUND(N(data!AK63), 0)</f>
        <v>0</v>
      </c>
      <c r="J36" s="207">
        <f>ROUND(N(data!AK64), 0)</f>
        <v>6298</v>
      </c>
      <c r="K36" s="207">
        <f>ROUND(N(data!AK65), 0)</f>
        <v>0</v>
      </c>
      <c r="L36" s="207">
        <f>ROUND(N(data!AK66), 0)</f>
        <v>113291</v>
      </c>
      <c r="M36" s="207">
        <f>ROUND(N(data!AK67), 0)</f>
        <v>2943</v>
      </c>
      <c r="N36" s="207">
        <f>ROUND(N(data!AK68), 0)</f>
        <v>0</v>
      </c>
      <c r="O36" s="207">
        <f>ROUND(N(data!AK69), 0)</f>
        <v>12749</v>
      </c>
      <c r="P36" s="207">
        <f>ROUND(N(data!AK70), 0)</f>
        <v>0</v>
      </c>
      <c r="Q36" s="207">
        <f>ROUND(N(data!AK71), 0)</f>
        <v>0</v>
      </c>
      <c r="R36" s="207">
        <f>ROUND(N(data!AK72), 0)</f>
        <v>0</v>
      </c>
      <c r="S36" s="207">
        <f>ROUND(N(data!AK73), 0)</f>
        <v>0</v>
      </c>
      <c r="T36" s="207">
        <f>ROUND(N(data!AK74), 0)</f>
        <v>0</v>
      </c>
      <c r="U36" s="207">
        <f>ROUND(N(data!AK75), 0)</f>
        <v>0</v>
      </c>
      <c r="V36" s="207">
        <f>ROUND(N(data!AK76), 0)</f>
        <v>0</v>
      </c>
      <c r="W36" s="207">
        <f>ROUND(N(data!AK77), 0)</f>
        <v>0</v>
      </c>
      <c r="X36" s="207">
        <f>ROUND(N(data!AK78), 0)</f>
        <v>0</v>
      </c>
      <c r="Y36" s="207">
        <f>ROUND(N(data!AK79), 0)</f>
        <v>0</v>
      </c>
      <c r="Z36" s="207">
        <f>ROUND(N(data!AK80), 0)</f>
        <v>0</v>
      </c>
      <c r="AA36" s="207">
        <f>ROUND(N(data!AK81), 0)</f>
        <v>0</v>
      </c>
      <c r="AB36" s="207">
        <f>ROUND(N(data!AK82), 0)</f>
        <v>0</v>
      </c>
      <c r="AC36" s="207">
        <f>ROUND(N(data!AK83), 0)</f>
        <v>12749</v>
      </c>
      <c r="AD36" s="207">
        <f>ROUND(N(data!AK84), 0)</f>
        <v>0</v>
      </c>
      <c r="AE36" s="207">
        <f>ROUND(N(data!AK89), 0)</f>
        <v>1946857</v>
      </c>
      <c r="AF36" s="207">
        <f>ROUND(N(data!AK87), 0)</f>
        <v>439460</v>
      </c>
      <c r="AG36" s="207">
        <f>ROUND(N(data!AK90), 0)</f>
        <v>181</v>
      </c>
      <c r="AH36" s="207">
        <f>ROUND(N(data!AK91), 0)</f>
        <v>0</v>
      </c>
      <c r="AI36" s="207">
        <f>ROUND(N(data!AK92), 0)</f>
        <v>66</v>
      </c>
      <c r="AJ36" s="207">
        <f>ROUND(N(data!AK93), 0)</f>
        <v>0</v>
      </c>
      <c r="AK36" s="318">
        <f>ROUND(N(data!AK94), 2)</f>
        <v>0</v>
      </c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</row>
    <row r="37" spans="1:89" s="11" customFormat="1" ht="12.65" customHeight="1">
      <c r="A37" s="12" t="str">
        <f>RIGHT(data!$C$97,3)</f>
        <v>141</v>
      </c>
      <c r="B37" s="209" t="str">
        <f>RIGHT(data!$C$96,4)</f>
        <v>2023</v>
      </c>
      <c r="C37" s="12" t="str">
        <f>data!AL$55</f>
        <v>7320</v>
      </c>
      <c r="D37" s="12" t="s">
        <v>1142</v>
      </c>
      <c r="E37" s="207">
        <f>ROUND(N(data!AL59), 0)</f>
        <v>668</v>
      </c>
      <c r="F37" s="318">
        <f>ROUND(N(data!AL60), 2)</f>
        <v>0</v>
      </c>
      <c r="G37" s="207">
        <f>ROUND(N(data!AL61), 0)</f>
        <v>225</v>
      </c>
      <c r="H37" s="207">
        <f>ROUND(N(data!AL62), 0)</f>
        <v>49</v>
      </c>
      <c r="I37" s="207">
        <f>ROUND(N(data!AL63), 0)</f>
        <v>0</v>
      </c>
      <c r="J37" s="207">
        <f>ROUND(N(data!AL64), 0)</f>
        <v>624</v>
      </c>
      <c r="K37" s="207">
        <f>ROUND(N(data!AL65), 0)</f>
        <v>0</v>
      </c>
      <c r="L37" s="207">
        <f>ROUND(N(data!AL66), 0)</f>
        <v>117574</v>
      </c>
      <c r="M37" s="207">
        <f>ROUND(N(data!AL67), 0)</f>
        <v>2065</v>
      </c>
      <c r="N37" s="207">
        <f>ROUND(N(data!AL68), 0)</f>
        <v>0</v>
      </c>
      <c r="O37" s="207">
        <f>ROUND(N(data!AL69), 0)</f>
        <v>48</v>
      </c>
      <c r="P37" s="207">
        <f>ROUND(N(data!AL70), 0)</f>
        <v>0</v>
      </c>
      <c r="Q37" s="207">
        <f>ROUND(N(data!AL71), 0)</f>
        <v>0</v>
      </c>
      <c r="R37" s="207">
        <f>ROUND(N(data!AL72), 0)</f>
        <v>0</v>
      </c>
      <c r="S37" s="207">
        <f>ROUND(N(data!AL73), 0)</f>
        <v>0</v>
      </c>
      <c r="T37" s="207">
        <f>ROUND(N(data!AL74), 0)</f>
        <v>0</v>
      </c>
      <c r="U37" s="207">
        <f>ROUND(N(data!AL75), 0)</f>
        <v>0</v>
      </c>
      <c r="V37" s="207">
        <f>ROUND(N(data!AL76), 0)</f>
        <v>0</v>
      </c>
      <c r="W37" s="207">
        <f>ROUND(N(data!AL77), 0)</f>
        <v>0</v>
      </c>
      <c r="X37" s="207">
        <f>ROUND(N(data!AL78), 0)</f>
        <v>0</v>
      </c>
      <c r="Y37" s="207">
        <f>ROUND(N(data!AL79), 0)</f>
        <v>0</v>
      </c>
      <c r="Z37" s="207">
        <f>ROUND(N(data!AL80), 0)</f>
        <v>0</v>
      </c>
      <c r="AA37" s="207">
        <f>ROUND(N(data!AL81), 0)</f>
        <v>0</v>
      </c>
      <c r="AB37" s="207">
        <f>ROUND(N(data!AL82), 0)</f>
        <v>0</v>
      </c>
      <c r="AC37" s="207">
        <f>ROUND(N(data!AL83), 0)</f>
        <v>48</v>
      </c>
      <c r="AD37" s="207">
        <f>ROUND(N(data!AL84), 0)</f>
        <v>0</v>
      </c>
      <c r="AE37" s="207">
        <f>ROUND(N(data!AL89), 0)</f>
        <v>322149</v>
      </c>
      <c r="AF37" s="207">
        <f>ROUND(N(data!AL87), 0)</f>
        <v>29379</v>
      </c>
      <c r="AG37" s="207">
        <f>ROUND(N(data!AL90), 0)</f>
        <v>127</v>
      </c>
      <c r="AH37" s="207">
        <f>ROUND(N(data!AL91), 0)</f>
        <v>0</v>
      </c>
      <c r="AI37" s="207">
        <f>ROUND(N(data!AL92), 0)</f>
        <v>46</v>
      </c>
      <c r="AJ37" s="207">
        <f>ROUND(N(data!AL93), 0)</f>
        <v>0</v>
      </c>
      <c r="AK37" s="318">
        <f>ROUND(N(data!AL94), 2)</f>
        <v>0</v>
      </c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</row>
    <row r="38" spans="1:89" s="11" customFormat="1" ht="12.65" customHeight="1">
      <c r="A38" s="12" t="str">
        <f>RIGHT(data!$C$97,3)</f>
        <v>141</v>
      </c>
      <c r="B38" s="209" t="str">
        <f>RIGHT(data!$C$96,4)</f>
        <v>2023</v>
      </c>
      <c r="C38" s="12" t="str">
        <f>data!AM$55</f>
        <v>7330</v>
      </c>
      <c r="D38" s="12" t="s">
        <v>1142</v>
      </c>
      <c r="E38" s="207">
        <f>ROUND(N(data!AM59), 0)</f>
        <v>0</v>
      </c>
      <c r="F38" s="318">
        <f>ROUND(N(data!AM60), 2)</f>
        <v>0</v>
      </c>
      <c r="G38" s="207">
        <f>ROUND(N(data!AM61), 0)</f>
        <v>0</v>
      </c>
      <c r="H38" s="207">
        <f>ROUND(N(data!AM62), 0)</f>
        <v>0</v>
      </c>
      <c r="I38" s="207">
        <f>ROUND(N(data!AM63), 0)</f>
        <v>0</v>
      </c>
      <c r="J38" s="207">
        <f>ROUND(N(data!AM64), 0)</f>
        <v>0</v>
      </c>
      <c r="K38" s="207">
        <f>ROUND(N(data!AM65), 0)</f>
        <v>0</v>
      </c>
      <c r="L38" s="207">
        <f>ROUND(N(data!AM66), 0)</f>
        <v>0</v>
      </c>
      <c r="M38" s="207">
        <f>ROUND(N(data!AM67), 0)</f>
        <v>0</v>
      </c>
      <c r="N38" s="207">
        <f>ROUND(N(data!AM68), 0)</f>
        <v>0</v>
      </c>
      <c r="O38" s="207">
        <f>ROUND(N(data!AM69), 0)</f>
        <v>0</v>
      </c>
      <c r="P38" s="207">
        <f>ROUND(N(data!AM70), 0)</f>
        <v>0</v>
      </c>
      <c r="Q38" s="207">
        <f>ROUND(N(data!AM71), 0)</f>
        <v>0</v>
      </c>
      <c r="R38" s="207">
        <f>ROUND(N(data!AM72), 0)</f>
        <v>0</v>
      </c>
      <c r="S38" s="207">
        <f>ROUND(N(data!AM73), 0)</f>
        <v>0</v>
      </c>
      <c r="T38" s="207">
        <f>ROUND(N(data!AM74), 0)</f>
        <v>0</v>
      </c>
      <c r="U38" s="207">
        <f>ROUND(N(data!AM75), 0)</f>
        <v>0</v>
      </c>
      <c r="V38" s="207">
        <f>ROUND(N(data!AM76), 0)</f>
        <v>0</v>
      </c>
      <c r="W38" s="207">
        <f>ROUND(N(data!AM77), 0)</f>
        <v>0</v>
      </c>
      <c r="X38" s="207">
        <f>ROUND(N(data!AM78), 0)</f>
        <v>0</v>
      </c>
      <c r="Y38" s="207">
        <f>ROUND(N(data!AM79), 0)</f>
        <v>0</v>
      </c>
      <c r="Z38" s="207">
        <f>ROUND(N(data!AM80), 0)</f>
        <v>0</v>
      </c>
      <c r="AA38" s="207">
        <f>ROUND(N(data!AM81), 0)</f>
        <v>0</v>
      </c>
      <c r="AB38" s="207">
        <f>ROUND(N(data!AM82), 0)</f>
        <v>0</v>
      </c>
      <c r="AC38" s="207">
        <f>ROUND(N(data!AM83), 0)</f>
        <v>0</v>
      </c>
      <c r="AD38" s="207">
        <f>ROUND(N(data!AM84), 0)</f>
        <v>0</v>
      </c>
      <c r="AE38" s="207">
        <f>ROUND(N(data!AM89), 0)</f>
        <v>0</v>
      </c>
      <c r="AF38" s="207">
        <f>ROUND(N(data!AM87), 0)</f>
        <v>0</v>
      </c>
      <c r="AG38" s="207">
        <f>ROUND(N(data!AM90), 0)</f>
        <v>0</v>
      </c>
      <c r="AH38" s="207">
        <f>ROUND(N(data!AM91), 0)</f>
        <v>0</v>
      </c>
      <c r="AI38" s="207">
        <f>ROUND(N(data!AM92), 0)</f>
        <v>0</v>
      </c>
      <c r="AJ38" s="207">
        <f>ROUND(N(data!AM93), 0)</f>
        <v>0</v>
      </c>
      <c r="AK38" s="318">
        <f>ROUND(N(data!AM94), 2)</f>
        <v>0</v>
      </c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</row>
    <row r="39" spans="1:89" s="11" customFormat="1" ht="12.65" customHeight="1">
      <c r="A39" s="12" t="str">
        <f>RIGHT(data!$C$97,3)</f>
        <v>141</v>
      </c>
      <c r="B39" s="209" t="str">
        <f>RIGHT(data!$C$96,4)</f>
        <v>2023</v>
      </c>
      <c r="C39" s="12" t="str">
        <f>data!AN$55</f>
        <v>7340</v>
      </c>
      <c r="D39" s="12" t="s">
        <v>1142</v>
      </c>
      <c r="E39" s="207">
        <f>ROUND(N(data!AN59), 0)</f>
        <v>0</v>
      </c>
      <c r="F39" s="318">
        <f>ROUND(N(data!AN60), 2)</f>
        <v>0</v>
      </c>
      <c r="G39" s="207">
        <f>ROUND(N(data!AN61), 0)</f>
        <v>0</v>
      </c>
      <c r="H39" s="207">
        <f>ROUND(N(data!AN62), 0)</f>
        <v>0</v>
      </c>
      <c r="I39" s="207">
        <f>ROUND(N(data!AN63), 0)</f>
        <v>0</v>
      </c>
      <c r="J39" s="207">
        <f>ROUND(N(data!AN64), 0)</f>
        <v>0</v>
      </c>
      <c r="K39" s="207">
        <f>ROUND(N(data!AN65), 0)</f>
        <v>0</v>
      </c>
      <c r="L39" s="207">
        <f>ROUND(N(data!AN66), 0)</f>
        <v>0</v>
      </c>
      <c r="M39" s="207">
        <f>ROUND(N(data!AN67), 0)</f>
        <v>0</v>
      </c>
      <c r="N39" s="207">
        <f>ROUND(N(data!AN68), 0)</f>
        <v>0</v>
      </c>
      <c r="O39" s="207">
        <f>ROUND(N(data!AN69), 0)</f>
        <v>0</v>
      </c>
      <c r="P39" s="207">
        <f>ROUND(N(data!AN70), 0)</f>
        <v>0</v>
      </c>
      <c r="Q39" s="207">
        <f>ROUND(N(data!AN71), 0)</f>
        <v>0</v>
      </c>
      <c r="R39" s="207">
        <f>ROUND(N(data!AN72), 0)</f>
        <v>0</v>
      </c>
      <c r="S39" s="207">
        <f>ROUND(N(data!AN73), 0)</f>
        <v>0</v>
      </c>
      <c r="T39" s="207">
        <f>ROUND(N(data!AN74), 0)</f>
        <v>0</v>
      </c>
      <c r="U39" s="207">
        <f>ROUND(N(data!AN75), 0)</f>
        <v>0</v>
      </c>
      <c r="V39" s="207">
        <f>ROUND(N(data!AN76), 0)</f>
        <v>0</v>
      </c>
      <c r="W39" s="207">
        <f>ROUND(N(data!AN77), 0)</f>
        <v>0</v>
      </c>
      <c r="X39" s="207">
        <f>ROUND(N(data!AN78), 0)</f>
        <v>0</v>
      </c>
      <c r="Y39" s="207">
        <f>ROUND(N(data!AN79), 0)</f>
        <v>0</v>
      </c>
      <c r="Z39" s="207">
        <f>ROUND(N(data!AN80), 0)</f>
        <v>0</v>
      </c>
      <c r="AA39" s="207">
        <f>ROUND(N(data!AN81), 0)</f>
        <v>0</v>
      </c>
      <c r="AB39" s="207">
        <f>ROUND(N(data!AN82), 0)</f>
        <v>0</v>
      </c>
      <c r="AC39" s="207">
        <f>ROUND(N(data!AN83), 0)</f>
        <v>0</v>
      </c>
      <c r="AD39" s="207">
        <f>ROUND(N(data!AN84), 0)</f>
        <v>0</v>
      </c>
      <c r="AE39" s="207">
        <f>ROUND(N(data!AN89), 0)</f>
        <v>0</v>
      </c>
      <c r="AF39" s="207">
        <f>ROUND(N(data!AN87), 0)</f>
        <v>0</v>
      </c>
      <c r="AG39" s="207">
        <f>ROUND(N(data!AN90), 0)</f>
        <v>0</v>
      </c>
      <c r="AH39" s="207">
        <f>ROUND(N(data!AN91), 0)</f>
        <v>0</v>
      </c>
      <c r="AI39" s="207">
        <f>ROUND(N(data!AN92), 0)</f>
        <v>0</v>
      </c>
      <c r="AJ39" s="207">
        <f>ROUND(N(data!AN93), 0)</f>
        <v>0</v>
      </c>
      <c r="AK39" s="318">
        <f>ROUND(N(data!AN94), 2)</f>
        <v>0</v>
      </c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</row>
    <row r="40" spans="1:89" s="11" customFormat="1" ht="12.65" customHeight="1">
      <c r="A40" s="12" t="str">
        <f>RIGHT(data!$C$97,3)</f>
        <v>141</v>
      </c>
      <c r="B40" s="209" t="str">
        <f>RIGHT(data!$C$96,4)</f>
        <v>2023</v>
      </c>
      <c r="C40" s="12" t="str">
        <f>data!AO$55</f>
        <v>7350</v>
      </c>
      <c r="D40" s="12" t="s">
        <v>1142</v>
      </c>
      <c r="E40" s="207">
        <f>ROUND(N(data!AO59), 0)</f>
        <v>1080</v>
      </c>
      <c r="F40" s="318">
        <f>ROUND(N(data!AO60), 2)</f>
        <v>0.6</v>
      </c>
      <c r="G40" s="207">
        <f>ROUND(N(data!AO61), 0)</f>
        <v>44384</v>
      </c>
      <c r="H40" s="207">
        <f>ROUND(N(data!AO62), 0)</f>
        <v>9718</v>
      </c>
      <c r="I40" s="207">
        <f>ROUND(N(data!AO63), 0)</f>
        <v>9135</v>
      </c>
      <c r="J40" s="207">
        <f>ROUND(N(data!AO64), 0)</f>
        <v>2623</v>
      </c>
      <c r="K40" s="207">
        <f>ROUND(N(data!AO65), 0)</f>
        <v>63</v>
      </c>
      <c r="L40" s="207">
        <f>ROUND(N(data!AO66), 0)</f>
        <v>23687</v>
      </c>
      <c r="M40" s="207">
        <f>ROUND(N(data!AO67), 0)</f>
        <v>1919</v>
      </c>
      <c r="N40" s="207">
        <f>ROUND(N(data!AO68), 0)</f>
        <v>400</v>
      </c>
      <c r="O40" s="207">
        <f>ROUND(N(data!AO69), 0)</f>
        <v>1599</v>
      </c>
      <c r="P40" s="207">
        <f>ROUND(N(data!AO70), 0)</f>
        <v>0</v>
      </c>
      <c r="Q40" s="207">
        <f>ROUND(N(data!AO71), 0)</f>
        <v>0</v>
      </c>
      <c r="R40" s="207">
        <f>ROUND(N(data!AO72), 0)</f>
        <v>0</v>
      </c>
      <c r="S40" s="207">
        <f>ROUND(N(data!AO73), 0)</f>
        <v>0</v>
      </c>
      <c r="T40" s="207">
        <f>ROUND(N(data!AO74), 0)</f>
        <v>0</v>
      </c>
      <c r="U40" s="207">
        <f>ROUND(N(data!AO75), 0)</f>
        <v>0</v>
      </c>
      <c r="V40" s="207">
        <f>ROUND(N(data!AO76), 0)</f>
        <v>0</v>
      </c>
      <c r="W40" s="207">
        <f>ROUND(N(data!AO77), 0)</f>
        <v>0</v>
      </c>
      <c r="X40" s="207">
        <f>ROUND(N(data!AO78), 0)</f>
        <v>0</v>
      </c>
      <c r="Y40" s="207">
        <f>ROUND(N(data!AO79), 0)</f>
        <v>0</v>
      </c>
      <c r="Z40" s="207">
        <f>ROUND(N(data!AO80), 0)</f>
        <v>0</v>
      </c>
      <c r="AA40" s="207">
        <f>ROUND(N(data!AO81), 0)</f>
        <v>0</v>
      </c>
      <c r="AB40" s="207">
        <f>ROUND(N(data!AO82), 0)</f>
        <v>0</v>
      </c>
      <c r="AC40" s="207">
        <f>ROUND(N(data!AO83), 0)</f>
        <v>1599</v>
      </c>
      <c r="AD40" s="207">
        <f>ROUND(N(data!AO84), 0)</f>
        <v>0</v>
      </c>
      <c r="AE40" s="207">
        <f>ROUND(N(data!AO89), 0)</f>
        <v>67967</v>
      </c>
      <c r="AF40" s="207">
        <f>ROUND(N(data!AO87), 0)</f>
        <v>17215</v>
      </c>
      <c r="AG40" s="207">
        <f>ROUND(N(data!AO90), 0)</f>
        <v>118</v>
      </c>
      <c r="AH40" s="207">
        <f>ROUND(N(data!AO91), 0)</f>
        <v>128</v>
      </c>
      <c r="AI40" s="207">
        <f>ROUND(N(data!AO92), 0)</f>
        <v>43</v>
      </c>
      <c r="AJ40" s="207">
        <f>ROUND(N(data!AO93), 0)</f>
        <v>508</v>
      </c>
      <c r="AK40" s="318">
        <f>ROUND(N(data!AO94), 2)</f>
        <v>0.3</v>
      </c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</row>
    <row r="41" spans="1:89" s="11" customFormat="1" ht="12.65" customHeight="1">
      <c r="A41" s="12" t="str">
        <f>RIGHT(data!$C$97,3)</f>
        <v>141</v>
      </c>
      <c r="B41" s="209" t="str">
        <f>RIGHT(data!$C$96,4)</f>
        <v>2023</v>
      </c>
      <c r="C41" s="12" t="str">
        <f>data!AP$55</f>
        <v>7380</v>
      </c>
      <c r="D41" s="12" t="s">
        <v>1142</v>
      </c>
      <c r="E41" s="207">
        <f>ROUND(N(data!AP59), 0)</f>
        <v>0</v>
      </c>
      <c r="F41" s="318">
        <f>ROUND(N(data!AP60), 2)</f>
        <v>0</v>
      </c>
      <c r="G41" s="207">
        <f>ROUND(N(data!AP61), 0)</f>
        <v>0</v>
      </c>
      <c r="H41" s="207">
        <f>ROUND(N(data!AP62), 0)</f>
        <v>0</v>
      </c>
      <c r="I41" s="207">
        <f>ROUND(N(data!AP63), 0)</f>
        <v>0</v>
      </c>
      <c r="J41" s="207">
        <f>ROUND(N(data!AP64), 0)</f>
        <v>0</v>
      </c>
      <c r="K41" s="207">
        <f>ROUND(N(data!AP65), 0)</f>
        <v>0</v>
      </c>
      <c r="L41" s="207">
        <f>ROUND(N(data!AP66), 0)</f>
        <v>0</v>
      </c>
      <c r="M41" s="207">
        <f>ROUND(N(data!AP67), 0)</f>
        <v>0</v>
      </c>
      <c r="N41" s="207">
        <f>ROUND(N(data!AP68), 0)</f>
        <v>0</v>
      </c>
      <c r="O41" s="207">
        <f>ROUND(N(data!AP69), 0)</f>
        <v>0</v>
      </c>
      <c r="P41" s="207">
        <f>ROUND(N(data!AP70), 0)</f>
        <v>0</v>
      </c>
      <c r="Q41" s="207">
        <f>ROUND(N(data!AP71), 0)</f>
        <v>0</v>
      </c>
      <c r="R41" s="207">
        <f>ROUND(N(data!AP72), 0)</f>
        <v>0</v>
      </c>
      <c r="S41" s="207">
        <f>ROUND(N(data!AP73), 0)</f>
        <v>0</v>
      </c>
      <c r="T41" s="207">
        <f>ROUND(N(data!AP74), 0)</f>
        <v>0</v>
      </c>
      <c r="U41" s="207">
        <f>ROUND(N(data!AP75), 0)</f>
        <v>0</v>
      </c>
      <c r="V41" s="207">
        <f>ROUND(N(data!AP76), 0)</f>
        <v>0</v>
      </c>
      <c r="W41" s="207">
        <f>ROUND(N(data!AP77), 0)</f>
        <v>0</v>
      </c>
      <c r="X41" s="207">
        <f>ROUND(N(data!AP78), 0)</f>
        <v>0</v>
      </c>
      <c r="Y41" s="207">
        <f>ROUND(N(data!AP79), 0)</f>
        <v>0</v>
      </c>
      <c r="Z41" s="207">
        <f>ROUND(N(data!AP80), 0)</f>
        <v>0</v>
      </c>
      <c r="AA41" s="207">
        <f>ROUND(N(data!AP81), 0)</f>
        <v>0</v>
      </c>
      <c r="AB41" s="207">
        <f>ROUND(N(data!AP82), 0)</f>
        <v>0</v>
      </c>
      <c r="AC41" s="207">
        <f>ROUND(N(data!AP83), 0)</f>
        <v>0</v>
      </c>
      <c r="AD41" s="207">
        <f>ROUND(N(data!AP84), 0)</f>
        <v>0</v>
      </c>
      <c r="AE41" s="207">
        <f>ROUND(N(data!AP89), 0)</f>
        <v>0</v>
      </c>
      <c r="AF41" s="207">
        <f>ROUND(N(data!AP87), 0)</f>
        <v>0</v>
      </c>
      <c r="AG41" s="207">
        <f>ROUND(N(data!AP90), 0)</f>
        <v>0</v>
      </c>
      <c r="AH41" s="207">
        <f>ROUND(N(data!AP91), 0)</f>
        <v>0</v>
      </c>
      <c r="AI41" s="207">
        <f>ROUND(N(data!AP92), 0)</f>
        <v>0</v>
      </c>
      <c r="AJ41" s="207">
        <f>ROUND(N(data!AP93), 0)</f>
        <v>0</v>
      </c>
      <c r="AK41" s="318">
        <f>ROUND(N(data!AP94), 2)</f>
        <v>0</v>
      </c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</row>
    <row r="42" spans="1:89" s="11" customFormat="1" ht="12.65" customHeight="1">
      <c r="A42" s="12" t="str">
        <f>RIGHT(data!$C$97,3)</f>
        <v>141</v>
      </c>
      <c r="B42" s="209" t="str">
        <f>RIGHT(data!$C$96,4)</f>
        <v>2023</v>
      </c>
      <c r="C42" s="12" t="str">
        <f>data!AQ$55</f>
        <v>7390</v>
      </c>
      <c r="D42" s="12" t="s">
        <v>1142</v>
      </c>
      <c r="E42" s="207">
        <f>ROUND(N(data!AQ59), 0)</f>
        <v>0</v>
      </c>
      <c r="F42" s="318">
        <f>ROUND(N(data!AQ60), 2)</f>
        <v>0</v>
      </c>
      <c r="G42" s="207">
        <f>ROUND(N(data!AQ61), 0)</f>
        <v>0</v>
      </c>
      <c r="H42" s="207">
        <f>ROUND(N(data!AQ62), 0)</f>
        <v>0</v>
      </c>
      <c r="I42" s="207">
        <f>ROUND(N(data!AQ63), 0)</f>
        <v>0</v>
      </c>
      <c r="J42" s="207">
        <f>ROUND(N(data!AQ64), 0)</f>
        <v>0</v>
      </c>
      <c r="K42" s="207">
        <f>ROUND(N(data!AQ65), 0)</f>
        <v>0</v>
      </c>
      <c r="L42" s="207">
        <f>ROUND(N(data!AQ66), 0)</f>
        <v>0</v>
      </c>
      <c r="M42" s="207">
        <f>ROUND(N(data!AQ67), 0)</f>
        <v>0</v>
      </c>
      <c r="N42" s="207">
        <f>ROUND(N(data!AQ68), 0)</f>
        <v>0</v>
      </c>
      <c r="O42" s="207">
        <f>ROUND(N(data!AQ69), 0)</f>
        <v>0</v>
      </c>
      <c r="P42" s="207">
        <f>ROUND(N(data!AQ70), 0)</f>
        <v>0</v>
      </c>
      <c r="Q42" s="207">
        <f>ROUND(N(data!AQ71), 0)</f>
        <v>0</v>
      </c>
      <c r="R42" s="207">
        <f>ROUND(N(data!AQ72), 0)</f>
        <v>0</v>
      </c>
      <c r="S42" s="207">
        <f>ROUND(N(data!AQ73), 0)</f>
        <v>0</v>
      </c>
      <c r="T42" s="207">
        <f>ROUND(N(data!AQ74), 0)</f>
        <v>0</v>
      </c>
      <c r="U42" s="207">
        <f>ROUND(N(data!AQ75), 0)</f>
        <v>0</v>
      </c>
      <c r="V42" s="207">
        <f>ROUND(N(data!AQ76), 0)</f>
        <v>0</v>
      </c>
      <c r="W42" s="207">
        <f>ROUND(N(data!AQ77), 0)</f>
        <v>0</v>
      </c>
      <c r="X42" s="207">
        <f>ROUND(N(data!AQ78), 0)</f>
        <v>0</v>
      </c>
      <c r="Y42" s="207">
        <f>ROUND(N(data!AQ79), 0)</f>
        <v>0</v>
      </c>
      <c r="Z42" s="207">
        <f>ROUND(N(data!AQ80), 0)</f>
        <v>0</v>
      </c>
      <c r="AA42" s="207">
        <f>ROUND(N(data!AQ81), 0)</f>
        <v>0</v>
      </c>
      <c r="AB42" s="207">
        <f>ROUND(N(data!AQ82), 0)</f>
        <v>0</v>
      </c>
      <c r="AC42" s="207">
        <f>ROUND(N(data!AQ83), 0)</f>
        <v>0</v>
      </c>
      <c r="AD42" s="207">
        <f>ROUND(N(data!AQ84), 0)</f>
        <v>0</v>
      </c>
      <c r="AE42" s="207">
        <f>ROUND(N(data!AQ89), 0)</f>
        <v>0</v>
      </c>
      <c r="AF42" s="207">
        <f>ROUND(N(data!AQ87), 0)</f>
        <v>0</v>
      </c>
      <c r="AG42" s="207">
        <f>ROUND(N(data!AQ90), 0)</f>
        <v>0</v>
      </c>
      <c r="AH42" s="207">
        <f>ROUND(N(data!AQ91), 0)</f>
        <v>0</v>
      </c>
      <c r="AI42" s="207">
        <f>ROUND(N(data!AQ92), 0)</f>
        <v>0</v>
      </c>
      <c r="AJ42" s="207">
        <f>ROUND(N(data!AQ93), 0)</f>
        <v>0</v>
      </c>
      <c r="AK42" s="318">
        <f>ROUND(N(data!AQ94), 2)</f>
        <v>0</v>
      </c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</row>
    <row r="43" spans="1:89" s="11" customFormat="1" ht="12.65" customHeight="1">
      <c r="A43" s="12" t="str">
        <f>RIGHT(data!$C$97,3)</f>
        <v>141</v>
      </c>
      <c r="B43" s="209" t="str">
        <f>RIGHT(data!$C$96,4)</f>
        <v>2023</v>
      </c>
      <c r="C43" s="12" t="str">
        <f>data!AR$55</f>
        <v>7400</v>
      </c>
      <c r="D43" s="12" t="s">
        <v>1142</v>
      </c>
      <c r="E43" s="207">
        <f>ROUND(N(data!AR59), 0)</f>
        <v>0</v>
      </c>
      <c r="F43" s="318">
        <f>ROUND(N(data!AR60), 2)</f>
        <v>0</v>
      </c>
      <c r="G43" s="207">
        <f>ROUND(N(data!AR61), 0)</f>
        <v>0</v>
      </c>
      <c r="H43" s="207">
        <f>ROUND(N(data!AR62), 0)</f>
        <v>0</v>
      </c>
      <c r="I43" s="207">
        <f>ROUND(N(data!AR63), 0)</f>
        <v>0</v>
      </c>
      <c r="J43" s="207">
        <f>ROUND(N(data!AR64), 0)</f>
        <v>0</v>
      </c>
      <c r="K43" s="207">
        <f>ROUND(N(data!AR65), 0)</f>
        <v>0</v>
      </c>
      <c r="L43" s="207">
        <f>ROUND(N(data!AR66), 0)</f>
        <v>0</v>
      </c>
      <c r="M43" s="207">
        <f>ROUND(N(data!AR67), 0)</f>
        <v>0</v>
      </c>
      <c r="N43" s="207">
        <f>ROUND(N(data!AR68), 0)</f>
        <v>0</v>
      </c>
      <c r="O43" s="207">
        <f>ROUND(N(data!AR69), 0)</f>
        <v>0</v>
      </c>
      <c r="P43" s="207">
        <f>ROUND(N(data!AR70), 0)</f>
        <v>0</v>
      </c>
      <c r="Q43" s="207">
        <f>ROUND(N(data!AR71), 0)</f>
        <v>0</v>
      </c>
      <c r="R43" s="207">
        <f>ROUND(N(data!AR72), 0)</f>
        <v>0</v>
      </c>
      <c r="S43" s="207">
        <f>ROUND(N(data!AR73), 0)</f>
        <v>0</v>
      </c>
      <c r="T43" s="207">
        <f>ROUND(N(data!AR74), 0)</f>
        <v>0</v>
      </c>
      <c r="U43" s="207">
        <f>ROUND(N(data!AR75), 0)</f>
        <v>0</v>
      </c>
      <c r="V43" s="207">
        <f>ROUND(N(data!AR76), 0)</f>
        <v>0</v>
      </c>
      <c r="W43" s="207">
        <f>ROUND(N(data!AR77), 0)</f>
        <v>0</v>
      </c>
      <c r="X43" s="207">
        <f>ROUND(N(data!AR78), 0)</f>
        <v>0</v>
      </c>
      <c r="Y43" s="207">
        <f>ROUND(N(data!AR79), 0)</f>
        <v>0</v>
      </c>
      <c r="Z43" s="207">
        <f>ROUND(N(data!AR80), 0)</f>
        <v>0</v>
      </c>
      <c r="AA43" s="207">
        <f>ROUND(N(data!AR81), 0)</f>
        <v>0</v>
      </c>
      <c r="AB43" s="207">
        <f>ROUND(N(data!AR82), 0)</f>
        <v>0</v>
      </c>
      <c r="AC43" s="207">
        <f>ROUND(N(data!AR83), 0)</f>
        <v>0</v>
      </c>
      <c r="AD43" s="207">
        <f>ROUND(N(data!AR84), 0)</f>
        <v>0</v>
      </c>
      <c r="AE43" s="207">
        <f>ROUND(N(data!AR89), 0)</f>
        <v>0</v>
      </c>
      <c r="AF43" s="207">
        <f>ROUND(N(data!AR87), 0)</f>
        <v>0</v>
      </c>
      <c r="AG43" s="207">
        <f>ROUND(N(data!AR90), 0)</f>
        <v>0</v>
      </c>
      <c r="AH43" s="207">
        <f>ROUND(N(data!AR91), 0)</f>
        <v>0</v>
      </c>
      <c r="AI43" s="207">
        <f>ROUND(N(data!AR92), 0)</f>
        <v>0</v>
      </c>
      <c r="AJ43" s="207">
        <f>ROUND(N(data!AR93), 0)</f>
        <v>0</v>
      </c>
      <c r="AK43" s="318">
        <f>ROUND(N(data!AR94), 2)</f>
        <v>0</v>
      </c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</row>
    <row r="44" spans="1:89" s="11" customFormat="1" ht="12.65" customHeight="1">
      <c r="A44" s="12" t="str">
        <f>RIGHT(data!$C$97,3)</f>
        <v>141</v>
      </c>
      <c r="B44" s="209" t="str">
        <f>RIGHT(data!$C$96,4)</f>
        <v>2023</v>
      </c>
      <c r="C44" s="12" t="str">
        <f>data!AS$55</f>
        <v>7410</v>
      </c>
      <c r="D44" s="12" t="s">
        <v>1142</v>
      </c>
      <c r="E44" s="207">
        <f>ROUND(N(data!AS59), 0)</f>
        <v>0</v>
      </c>
      <c r="F44" s="318">
        <f>ROUND(N(data!AS60), 2)</f>
        <v>0</v>
      </c>
      <c r="G44" s="207">
        <f>ROUND(N(data!AS61), 0)</f>
        <v>0</v>
      </c>
      <c r="H44" s="207">
        <f>ROUND(N(data!AS62), 0)</f>
        <v>0</v>
      </c>
      <c r="I44" s="207">
        <f>ROUND(N(data!AS63), 0)</f>
        <v>0</v>
      </c>
      <c r="J44" s="207">
        <f>ROUND(N(data!AS64), 0)</f>
        <v>0</v>
      </c>
      <c r="K44" s="207">
        <f>ROUND(N(data!AS65), 0)</f>
        <v>0</v>
      </c>
      <c r="L44" s="207">
        <f>ROUND(N(data!AS66), 0)</f>
        <v>0</v>
      </c>
      <c r="M44" s="207">
        <f>ROUND(N(data!AS67), 0)</f>
        <v>0</v>
      </c>
      <c r="N44" s="207">
        <f>ROUND(N(data!AS68), 0)</f>
        <v>0</v>
      </c>
      <c r="O44" s="207">
        <f>ROUND(N(data!AS69), 0)</f>
        <v>0</v>
      </c>
      <c r="P44" s="207">
        <f>ROUND(N(data!AS70), 0)</f>
        <v>0</v>
      </c>
      <c r="Q44" s="207">
        <f>ROUND(N(data!AS71), 0)</f>
        <v>0</v>
      </c>
      <c r="R44" s="207">
        <f>ROUND(N(data!AS72), 0)</f>
        <v>0</v>
      </c>
      <c r="S44" s="207">
        <f>ROUND(N(data!AS73), 0)</f>
        <v>0</v>
      </c>
      <c r="T44" s="207">
        <f>ROUND(N(data!AS74), 0)</f>
        <v>0</v>
      </c>
      <c r="U44" s="207">
        <f>ROUND(N(data!AS75), 0)</f>
        <v>0</v>
      </c>
      <c r="V44" s="207">
        <f>ROUND(N(data!AS76), 0)</f>
        <v>0</v>
      </c>
      <c r="W44" s="207">
        <f>ROUND(N(data!AS77), 0)</f>
        <v>0</v>
      </c>
      <c r="X44" s="207">
        <f>ROUND(N(data!AS78), 0)</f>
        <v>0</v>
      </c>
      <c r="Y44" s="207">
        <f>ROUND(N(data!AS79), 0)</f>
        <v>0</v>
      </c>
      <c r="Z44" s="207">
        <f>ROUND(N(data!AS80), 0)</f>
        <v>0</v>
      </c>
      <c r="AA44" s="207">
        <f>ROUND(N(data!AS81), 0)</f>
        <v>0</v>
      </c>
      <c r="AB44" s="207">
        <f>ROUND(N(data!AS82), 0)</f>
        <v>0</v>
      </c>
      <c r="AC44" s="207">
        <f>ROUND(N(data!AS83), 0)</f>
        <v>0</v>
      </c>
      <c r="AD44" s="207">
        <f>ROUND(N(data!AS84), 0)</f>
        <v>0</v>
      </c>
      <c r="AE44" s="207">
        <f>ROUND(N(data!AS89), 0)</f>
        <v>0</v>
      </c>
      <c r="AF44" s="207">
        <f>ROUND(N(data!AS87), 0)</f>
        <v>0</v>
      </c>
      <c r="AG44" s="207">
        <f>ROUND(N(data!AS90), 0)</f>
        <v>0</v>
      </c>
      <c r="AH44" s="207">
        <f>ROUND(N(data!AS91), 0)</f>
        <v>0</v>
      </c>
      <c r="AI44" s="207">
        <f>ROUND(N(data!AS92), 0)</f>
        <v>0</v>
      </c>
      <c r="AJ44" s="207">
        <f>ROUND(N(data!AS93), 0)</f>
        <v>0</v>
      </c>
      <c r="AK44" s="318">
        <f>ROUND(N(data!AS94), 2)</f>
        <v>0</v>
      </c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</row>
    <row r="45" spans="1:89" s="11" customFormat="1" ht="12.65" customHeight="1">
      <c r="A45" s="12" t="str">
        <f>RIGHT(data!$C$97,3)</f>
        <v>141</v>
      </c>
      <c r="B45" s="209" t="str">
        <f>RIGHT(data!$C$96,4)</f>
        <v>2023</v>
      </c>
      <c r="C45" s="12" t="str">
        <f>data!AT$55</f>
        <v>7420</v>
      </c>
      <c r="D45" s="12" t="s">
        <v>1142</v>
      </c>
      <c r="E45" s="207">
        <f>ROUND(N(data!AT59), 0)</f>
        <v>0</v>
      </c>
      <c r="F45" s="318">
        <f>ROUND(N(data!AT60), 2)</f>
        <v>0</v>
      </c>
      <c r="G45" s="207">
        <f>ROUND(N(data!AT61), 0)</f>
        <v>0</v>
      </c>
      <c r="H45" s="207">
        <f>ROUND(N(data!AT62), 0)</f>
        <v>0</v>
      </c>
      <c r="I45" s="207">
        <f>ROUND(N(data!AT63), 0)</f>
        <v>0</v>
      </c>
      <c r="J45" s="207">
        <f>ROUND(N(data!AT64), 0)</f>
        <v>0</v>
      </c>
      <c r="K45" s="207">
        <f>ROUND(N(data!AT65), 0)</f>
        <v>0</v>
      </c>
      <c r="L45" s="207">
        <f>ROUND(N(data!AT66), 0)</f>
        <v>0</v>
      </c>
      <c r="M45" s="207">
        <f>ROUND(N(data!AT67), 0)</f>
        <v>0</v>
      </c>
      <c r="N45" s="207">
        <f>ROUND(N(data!AT68), 0)</f>
        <v>0</v>
      </c>
      <c r="O45" s="207">
        <f>ROUND(N(data!AT69), 0)</f>
        <v>0</v>
      </c>
      <c r="P45" s="207">
        <f>ROUND(N(data!AT70), 0)</f>
        <v>0</v>
      </c>
      <c r="Q45" s="207">
        <f>ROUND(N(data!AT71), 0)</f>
        <v>0</v>
      </c>
      <c r="R45" s="207">
        <f>ROUND(N(data!AT72), 0)</f>
        <v>0</v>
      </c>
      <c r="S45" s="207">
        <f>ROUND(N(data!AT73), 0)</f>
        <v>0</v>
      </c>
      <c r="T45" s="207">
        <f>ROUND(N(data!AT74), 0)</f>
        <v>0</v>
      </c>
      <c r="U45" s="207">
        <f>ROUND(N(data!AT75), 0)</f>
        <v>0</v>
      </c>
      <c r="V45" s="207">
        <f>ROUND(N(data!AT76), 0)</f>
        <v>0</v>
      </c>
      <c r="W45" s="207">
        <f>ROUND(N(data!AT77), 0)</f>
        <v>0</v>
      </c>
      <c r="X45" s="207">
        <f>ROUND(N(data!AT78), 0)</f>
        <v>0</v>
      </c>
      <c r="Y45" s="207">
        <f>ROUND(N(data!AT79), 0)</f>
        <v>0</v>
      </c>
      <c r="Z45" s="207">
        <f>ROUND(N(data!AT80), 0)</f>
        <v>0</v>
      </c>
      <c r="AA45" s="207">
        <f>ROUND(N(data!AT81), 0)</f>
        <v>0</v>
      </c>
      <c r="AB45" s="207">
        <f>ROUND(N(data!AT82), 0)</f>
        <v>0</v>
      </c>
      <c r="AC45" s="207">
        <f>ROUND(N(data!AT83), 0)</f>
        <v>0</v>
      </c>
      <c r="AD45" s="207">
        <f>ROUND(N(data!AT84), 0)</f>
        <v>0</v>
      </c>
      <c r="AE45" s="207">
        <f>ROUND(N(data!AT89), 0)</f>
        <v>0</v>
      </c>
      <c r="AF45" s="207">
        <f>ROUND(N(data!AT87), 0)</f>
        <v>0</v>
      </c>
      <c r="AG45" s="207">
        <f>ROUND(N(data!AT90), 0)</f>
        <v>0</v>
      </c>
      <c r="AH45" s="207">
        <f>ROUND(N(data!AT91), 0)</f>
        <v>0</v>
      </c>
      <c r="AI45" s="207">
        <f>ROUND(N(data!AT92), 0)</f>
        <v>0</v>
      </c>
      <c r="AJ45" s="207">
        <f>ROUND(N(data!AT93), 0)</f>
        <v>0</v>
      </c>
      <c r="AK45" s="318">
        <f>ROUND(N(data!AT94), 2)</f>
        <v>0</v>
      </c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</row>
    <row r="46" spans="1:89" s="11" customFormat="1" ht="12.65" customHeight="1">
      <c r="A46" s="12" t="str">
        <f>RIGHT(data!$C$97,3)</f>
        <v>141</v>
      </c>
      <c r="B46" s="209" t="str">
        <f>RIGHT(data!$C$96,4)</f>
        <v>2023</v>
      </c>
      <c r="C46" s="12" t="str">
        <f>data!AU$55</f>
        <v>7430</v>
      </c>
      <c r="D46" s="12" t="s">
        <v>1142</v>
      </c>
      <c r="E46" s="207">
        <f>ROUND(N(data!AU59), 0)</f>
        <v>0</v>
      </c>
      <c r="F46" s="318">
        <f>ROUND(N(data!AU60), 2)</f>
        <v>0</v>
      </c>
      <c r="G46" s="207">
        <f>ROUND(N(data!AU61), 0)</f>
        <v>0</v>
      </c>
      <c r="H46" s="207">
        <f>ROUND(N(data!AU62), 0)</f>
        <v>0</v>
      </c>
      <c r="I46" s="207">
        <f>ROUND(N(data!AU63), 0)</f>
        <v>0</v>
      </c>
      <c r="J46" s="207">
        <f>ROUND(N(data!AU64), 0)</f>
        <v>0</v>
      </c>
      <c r="K46" s="207">
        <f>ROUND(N(data!AU65), 0)</f>
        <v>0</v>
      </c>
      <c r="L46" s="207">
        <f>ROUND(N(data!AU66), 0)</f>
        <v>0</v>
      </c>
      <c r="M46" s="207">
        <f>ROUND(N(data!AU67), 0)</f>
        <v>0</v>
      </c>
      <c r="N46" s="207">
        <f>ROUND(N(data!AU68), 0)</f>
        <v>0</v>
      </c>
      <c r="O46" s="207">
        <f>ROUND(N(data!AU69), 0)</f>
        <v>0</v>
      </c>
      <c r="P46" s="207">
        <f>ROUND(N(data!AU70), 0)</f>
        <v>0</v>
      </c>
      <c r="Q46" s="207">
        <f>ROUND(N(data!AU71), 0)</f>
        <v>0</v>
      </c>
      <c r="R46" s="207">
        <f>ROUND(N(data!AU72), 0)</f>
        <v>0</v>
      </c>
      <c r="S46" s="207">
        <f>ROUND(N(data!AU73), 0)</f>
        <v>0</v>
      </c>
      <c r="T46" s="207">
        <f>ROUND(N(data!AU74), 0)</f>
        <v>0</v>
      </c>
      <c r="U46" s="207">
        <f>ROUND(N(data!AU75), 0)</f>
        <v>0</v>
      </c>
      <c r="V46" s="207">
        <f>ROUND(N(data!AU76), 0)</f>
        <v>0</v>
      </c>
      <c r="W46" s="207">
        <f>ROUND(N(data!AU77), 0)</f>
        <v>0</v>
      </c>
      <c r="X46" s="207">
        <f>ROUND(N(data!AU78), 0)</f>
        <v>0</v>
      </c>
      <c r="Y46" s="207">
        <f>ROUND(N(data!AU79), 0)</f>
        <v>0</v>
      </c>
      <c r="Z46" s="207">
        <f>ROUND(N(data!AU80), 0)</f>
        <v>0</v>
      </c>
      <c r="AA46" s="207">
        <f>ROUND(N(data!AU81), 0)</f>
        <v>0</v>
      </c>
      <c r="AB46" s="207">
        <f>ROUND(N(data!AU82), 0)</f>
        <v>0</v>
      </c>
      <c r="AC46" s="207">
        <f>ROUND(N(data!AU83), 0)</f>
        <v>0</v>
      </c>
      <c r="AD46" s="207">
        <f>ROUND(N(data!AU84), 0)</f>
        <v>0</v>
      </c>
      <c r="AE46" s="207">
        <f>ROUND(N(data!AU89), 0)</f>
        <v>0</v>
      </c>
      <c r="AF46" s="207">
        <f>ROUND(N(data!AU87), 0)</f>
        <v>0</v>
      </c>
      <c r="AG46" s="207">
        <f>ROUND(N(data!AU90), 0)</f>
        <v>0</v>
      </c>
      <c r="AH46" s="207">
        <f>ROUND(N(data!AU91), 0)</f>
        <v>0</v>
      </c>
      <c r="AI46" s="207">
        <f>ROUND(N(data!AU92), 0)</f>
        <v>0</v>
      </c>
      <c r="AJ46" s="207">
        <f>ROUND(N(data!AU93), 0)</f>
        <v>0</v>
      </c>
      <c r="AK46" s="318">
        <f>ROUND(N(data!AU94), 2)</f>
        <v>0</v>
      </c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</row>
    <row r="47" spans="1:89" s="11" customFormat="1" ht="12.65" customHeight="1">
      <c r="A47" s="12" t="str">
        <f>RIGHT(data!$C$97,3)</f>
        <v>141</v>
      </c>
      <c r="B47" s="209" t="str">
        <f>RIGHT(data!$C$96,4)</f>
        <v>2023</v>
      </c>
      <c r="C47" s="12" t="str">
        <f>data!AV$55</f>
        <v>7490</v>
      </c>
      <c r="D47" s="12" t="s">
        <v>1142</v>
      </c>
      <c r="E47" s="207">
        <f>ROUND(N(data!AV59), 0)</f>
        <v>0</v>
      </c>
      <c r="F47" s="318">
        <f>ROUND(N(data!AV60), 2)</f>
        <v>5.56</v>
      </c>
      <c r="G47" s="207">
        <f>ROUND(N(data!AV61), 0)</f>
        <v>479072</v>
      </c>
      <c r="H47" s="207">
        <f>ROUND(N(data!AV62), 0)</f>
        <v>104898</v>
      </c>
      <c r="I47" s="207">
        <f>ROUND(N(data!AV63), 0)</f>
        <v>174096</v>
      </c>
      <c r="J47" s="207">
        <f>ROUND(N(data!AV64), 0)</f>
        <v>5862</v>
      </c>
      <c r="K47" s="207">
        <f>ROUND(N(data!AV65), 0)</f>
        <v>0</v>
      </c>
      <c r="L47" s="207">
        <f>ROUND(N(data!AV66), 0)</f>
        <v>312672</v>
      </c>
      <c r="M47" s="207">
        <f>ROUND(N(data!AV67), 0)</f>
        <v>17740</v>
      </c>
      <c r="N47" s="207">
        <f>ROUND(N(data!AV68), 0)</f>
        <v>5282</v>
      </c>
      <c r="O47" s="207">
        <f>ROUND(N(data!AV69), 0)</f>
        <v>4439</v>
      </c>
      <c r="P47" s="207">
        <f>ROUND(N(data!AV70), 0)</f>
        <v>0</v>
      </c>
      <c r="Q47" s="207">
        <f>ROUND(N(data!AV71), 0)</f>
        <v>0</v>
      </c>
      <c r="R47" s="207">
        <f>ROUND(N(data!AV72), 0)</f>
        <v>0</v>
      </c>
      <c r="S47" s="207">
        <f>ROUND(N(data!AV73), 0)</f>
        <v>0</v>
      </c>
      <c r="T47" s="207">
        <f>ROUND(N(data!AV74), 0)</f>
        <v>0</v>
      </c>
      <c r="U47" s="207">
        <f>ROUND(N(data!AV75), 0)</f>
        <v>0</v>
      </c>
      <c r="V47" s="207">
        <f>ROUND(N(data!AV76), 0)</f>
        <v>0</v>
      </c>
      <c r="W47" s="207">
        <f>ROUND(N(data!AV77), 0)</f>
        <v>0</v>
      </c>
      <c r="X47" s="207">
        <f>ROUND(N(data!AV78), 0)</f>
        <v>0</v>
      </c>
      <c r="Y47" s="207">
        <f>ROUND(N(data!AV79), 0)</f>
        <v>0</v>
      </c>
      <c r="Z47" s="207">
        <f>ROUND(N(data!AV80), 0)</f>
        <v>0</v>
      </c>
      <c r="AA47" s="207">
        <f>ROUND(N(data!AV81), 0)</f>
        <v>0</v>
      </c>
      <c r="AB47" s="207">
        <f>ROUND(N(data!AV82), 0)</f>
        <v>0</v>
      </c>
      <c r="AC47" s="207">
        <f>ROUND(N(data!AV83), 0)</f>
        <v>4439</v>
      </c>
      <c r="AD47" s="207">
        <f>ROUND(N(data!AV84), 0)</f>
        <v>0</v>
      </c>
      <c r="AE47" s="207">
        <f>ROUND(N(data!AV89), 0)</f>
        <v>3571517</v>
      </c>
      <c r="AF47" s="207">
        <f>ROUND(N(data!AV87), 0)</f>
        <v>598329</v>
      </c>
      <c r="AG47" s="207">
        <f>ROUND(N(data!AV90), 0)</f>
        <v>1091</v>
      </c>
      <c r="AH47" s="207">
        <f>ROUND(N(data!AV91), 0)</f>
        <v>0</v>
      </c>
      <c r="AI47" s="207">
        <f>ROUND(N(data!AV92), 0)</f>
        <v>400</v>
      </c>
      <c r="AJ47" s="207">
        <f>ROUND(N(data!AV93), 0)</f>
        <v>0</v>
      </c>
      <c r="AK47" s="318">
        <f>ROUND(N(data!AV94), 2)</f>
        <v>2.33</v>
      </c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</row>
    <row r="48" spans="1:89" s="11" customFormat="1" ht="12.65" customHeight="1">
      <c r="A48" s="12" t="str">
        <f>RIGHT(data!$C$97,3)</f>
        <v>141</v>
      </c>
      <c r="B48" s="209" t="str">
        <f>RIGHT(data!$C$96,4)</f>
        <v>2023</v>
      </c>
      <c r="C48" s="12" t="str">
        <f>data!AW$55</f>
        <v>8200</v>
      </c>
      <c r="D48" s="12" t="s">
        <v>1142</v>
      </c>
      <c r="E48" s="207">
        <f>ROUND(N(data!AW59), 0)</f>
        <v>0</v>
      </c>
      <c r="F48" s="318">
        <f>ROUND(N(data!AW60), 2)</f>
        <v>0</v>
      </c>
      <c r="G48" s="207">
        <f>ROUND(N(data!AW61), 0)</f>
        <v>0</v>
      </c>
      <c r="H48" s="207">
        <f>ROUND(N(data!AW62), 0)</f>
        <v>0</v>
      </c>
      <c r="I48" s="207">
        <f>ROUND(N(data!AW63), 0)</f>
        <v>0</v>
      </c>
      <c r="J48" s="207">
        <f>ROUND(N(data!AW64), 0)</f>
        <v>0</v>
      </c>
      <c r="K48" s="207">
        <f>ROUND(N(data!AW65), 0)</f>
        <v>0</v>
      </c>
      <c r="L48" s="207">
        <f>ROUND(N(data!AW66), 0)</f>
        <v>0</v>
      </c>
      <c r="M48" s="207">
        <f>ROUND(N(data!AW67), 0)</f>
        <v>0</v>
      </c>
      <c r="N48" s="207">
        <f>ROUND(N(data!AW68), 0)</f>
        <v>0</v>
      </c>
      <c r="O48" s="207">
        <f>ROUND(N(data!AW69), 0)</f>
        <v>0</v>
      </c>
      <c r="P48" s="207">
        <f>ROUND(N(data!AW70), 0)</f>
        <v>0</v>
      </c>
      <c r="Q48" s="207">
        <f>ROUND(N(data!AW71), 0)</f>
        <v>0</v>
      </c>
      <c r="R48" s="207">
        <f>ROUND(N(data!AW72), 0)</f>
        <v>0</v>
      </c>
      <c r="S48" s="207">
        <f>ROUND(N(data!AW73), 0)</f>
        <v>0</v>
      </c>
      <c r="T48" s="207">
        <f>ROUND(N(data!AW74), 0)</f>
        <v>0</v>
      </c>
      <c r="U48" s="207">
        <f>ROUND(N(data!AW75), 0)</f>
        <v>0</v>
      </c>
      <c r="V48" s="207">
        <f>ROUND(N(data!AW76), 0)</f>
        <v>0</v>
      </c>
      <c r="W48" s="207">
        <f>ROUND(N(data!AW77), 0)</f>
        <v>0</v>
      </c>
      <c r="X48" s="207">
        <f>ROUND(N(data!AW78), 0)</f>
        <v>0</v>
      </c>
      <c r="Y48" s="207">
        <f>ROUND(N(data!AW79), 0)</f>
        <v>0</v>
      </c>
      <c r="Z48" s="207">
        <f>ROUND(N(data!AW80), 0)</f>
        <v>0</v>
      </c>
      <c r="AA48" s="207">
        <f>ROUND(N(data!AW81), 0)</f>
        <v>0</v>
      </c>
      <c r="AB48" s="207">
        <f>ROUND(N(data!AW82), 0)</f>
        <v>0</v>
      </c>
      <c r="AC48" s="207">
        <f>ROUND(N(data!AW83), 0)</f>
        <v>0</v>
      </c>
      <c r="AD48" s="207">
        <f>ROUND(N(data!AW84), 0)</f>
        <v>0</v>
      </c>
      <c r="AE48" s="207">
        <f>ROUND(N(data!AW89), 0)</f>
        <v>0</v>
      </c>
      <c r="AF48" s="207">
        <f>ROUND(N(data!AW87), 0)</f>
        <v>0</v>
      </c>
      <c r="AG48" s="207">
        <f>ROUND(N(data!AW90), 0)</f>
        <v>0</v>
      </c>
      <c r="AH48" s="207">
        <f>ROUND(N(data!AW91), 0)</f>
        <v>0</v>
      </c>
      <c r="AI48" s="207">
        <f>ROUND(N(data!AW92), 0)</f>
        <v>0</v>
      </c>
      <c r="AJ48" s="207">
        <f>ROUND(N(data!AW93), 0)</f>
        <v>0</v>
      </c>
      <c r="AK48" s="318">
        <f>ROUND(N(data!AW94), 2)</f>
        <v>0</v>
      </c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</row>
    <row r="49" spans="1:89" s="11" customFormat="1" ht="12.65" customHeight="1">
      <c r="A49" s="12" t="str">
        <f>RIGHT(data!$C$97,3)</f>
        <v>141</v>
      </c>
      <c r="B49" s="209" t="str">
        <f>RIGHT(data!$C$96,4)</f>
        <v>2023</v>
      </c>
      <c r="C49" s="12" t="str">
        <f>data!AX$55</f>
        <v>8310</v>
      </c>
      <c r="D49" s="12" t="s">
        <v>1142</v>
      </c>
      <c r="E49" s="207">
        <f>ROUND(N(data!AX59), 0)</f>
        <v>0</v>
      </c>
      <c r="F49" s="318">
        <f>ROUND(N(data!AX60), 2)</f>
        <v>0</v>
      </c>
      <c r="G49" s="207">
        <f>ROUND(N(data!AX61), 0)</f>
        <v>0</v>
      </c>
      <c r="H49" s="207">
        <f>ROUND(N(data!AX62), 0)</f>
        <v>0</v>
      </c>
      <c r="I49" s="207">
        <f>ROUND(N(data!AX63), 0)</f>
        <v>0</v>
      </c>
      <c r="J49" s="207">
        <f>ROUND(N(data!AX64), 0)</f>
        <v>0</v>
      </c>
      <c r="K49" s="207">
        <f>ROUND(N(data!AX65), 0)</f>
        <v>0</v>
      </c>
      <c r="L49" s="207">
        <f>ROUND(N(data!AX66), 0)</f>
        <v>0</v>
      </c>
      <c r="M49" s="207">
        <f>ROUND(N(data!AX67), 0)</f>
        <v>0</v>
      </c>
      <c r="N49" s="207">
        <f>ROUND(N(data!AX68), 0)</f>
        <v>0</v>
      </c>
      <c r="O49" s="207">
        <f>ROUND(N(data!AX69), 0)</f>
        <v>0</v>
      </c>
      <c r="P49" s="207">
        <f>ROUND(N(data!AX70), 0)</f>
        <v>0</v>
      </c>
      <c r="Q49" s="207">
        <f>ROUND(N(data!AX71), 0)</f>
        <v>0</v>
      </c>
      <c r="R49" s="207">
        <f>ROUND(N(data!AX72), 0)</f>
        <v>0</v>
      </c>
      <c r="S49" s="207">
        <f>ROUND(N(data!AX73), 0)</f>
        <v>0</v>
      </c>
      <c r="T49" s="207">
        <f>ROUND(N(data!AX74), 0)</f>
        <v>0</v>
      </c>
      <c r="U49" s="207">
        <f>ROUND(N(data!AX75), 0)</f>
        <v>0</v>
      </c>
      <c r="V49" s="207">
        <f>ROUND(N(data!AX76), 0)</f>
        <v>0</v>
      </c>
      <c r="W49" s="207">
        <f>ROUND(N(data!AX77), 0)</f>
        <v>0</v>
      </c>
      <c r="X49" s="207">
        <f>ROUND(N(data!AX78), 0)</f>
        <v>0</v>
      </c>
      <c r="Y49" s="207">
        <f>ROUND(N(data!AX79), 0)</f>
        <v>0</v>
      </c>
      <c r="Z49" s="207">
        <f>ROUND(N(data!AX80), 0)</f>
        <v>0</v>
      </c>
      <c r="AA49" s="207">
        <f>ROUND(N(data!AX81), 0)</f>
        <v>0</v>
      </c>
      <c r="AB49" s="207">
        <f>ROUND(N(data!AX82), 0)</f>
        <v>0</v>
      </c>
      <c r="AC49" s="207">
        <f>ROUND(N(data!AX83), 0)</f>
        <v>0</v>
      </c>
      <c r="AD49" s="207">
        <f>ROUND(N(data!AX84), 0)</f>
        <v>0</v>
      </c>
      <c r="AE49" s="207">
        <f>ROUND(N(data!AX89), 0)</f>
        <v>0</v>
      </c>
      <c r="AF49" s="207">
        <f>ROUND(N(data!AX87), 0)</f>
        <v>0</v>
      </c>
      <c r="AG49" s="207">
        <f>ROUND(N(data!AX90), 0)</f>
        <v>0</v>
      </c>
      <c r="AH49" s="207">
        <f>ROUND(N(data!AX91), 0)</f>
        <v>0</v>
      </c>
      <c r="AI49" s="207">
        <f>ROUND(N(data!AX92), 0)</f>
        <v>0</v>
      </c>
      <c r="AJ49" s="207">
        <f>ROUND(N(data!AX93), 0)</f>
        <v>0</v>
      </c>
      <c r="AK49" s="318">
        <f>ROUND(N(data!AX94), 2)</f>
        <v>0</v>
      </c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</row>
    <row r="50" spans="1:89" s="11" customFormat="1" ht="12.65" customHeight="1">
      <c r="A50" s="12" t="str">
        <f>RIGHT(data!$C$97,3)</f>
        <v>141</v>
      </c>
      <c r="B50" s="209" t="str">
        <f>RIGHT(data!$C$96,4)</f>
        <v>2023</v>
      </c>
      <c r="C50" s="12" t="str">
        <f>data!AY$55</f>
        <v>8320</v>
      </c>
      <c r="D50" s="12" t="s">
        <v>1142</v>
      </c>
      <c r="E50" s="207">
        <f>ROUND(N(data!AY59), 0)</f>
        <v>53409</v>
      </c>
      <c r="F50" s="318">
        <f>ROUND(N(data!AY60), 2)</f>
        <v>19.12</v>
      </c>
      <c r="G50" s="207">
        <f>ROUND(N(data!AY61), 0)</f>
        <v>794875</v>
      </c>
      <c r="H50" s="207">
        <f>ROUND(N(data!AY62), 0)</f>
        <v>174046</v>
      </c>
      <c r="I50" s="207">
        <f>ROUND(N(data!AY63), 0)</f>
        <v>0</v>
      </c>
      <c r="J50" s="207">
        <f>ROUND(N(data!AY64), 0)</f>
        <v>411308</v>
      </c>
      <c r="K50" s="207">
        <f>ROUND(N(data!AY65), 0)</f>
        <v>0</v>
      </c>
      <c r="L50" s="207">
        <f>ROUND(N(data!AY66), 0)</f>
        <v>93356</v>
      </c>
      <c r="M50" s="207">
        <f>ROUND(N(data!AY67), 0)</f>
        <v>33609</v>
      </c>
      <c r="N50" s="207">
        <f>ROUND(N(data!AY68), 0)</f>
        <v>292</v>
      </c>
      <c r="O50" s="207">
        <f>ROUND(N(data!AY69), 0)</f>
        <v>0</v>
      </c>
      <c r="P50" s="207">
        <f>ROUND(N(data!AY70), 0)</f>
        <v>0</v>
      </c>
      <c r="Q50" s="207">
        <f>ROUND(N(data!AY71), 0)</f>
        <v>0</v>
      </c>
      <c r="R50" s="207">
        <f>ROUND(N(data!AY72), 0)</f>
        <v>0</v>
      </c>
      <c r="S50" s="207">
        <f>ROUND(N(data!AY73), 0)</f>
        <v>0</v>
      </c>
      <c r="T50" s="207">
        <f>ROUND(N(data!AY74), 0)</f>
        <v>0</v>
      </c>
      <c r="U50" s="207">
        <f>ROUND(N(data!AY75), 0)</f>
        <v>0</v>
      </c>
      <c r="V50" s="207">
        <f>ROUND(N(data!AY76), 0)</f>
        <v>0</v>
      </c>
      <c r="W50" s="207">
        <f>ROUND(N(data!AY77), 0)</f>
        <v>0</v>
      </c>
      <c r="X50" s="207">
        <f>ROUND(N(data!AY78), 0)</f>
        <v>0</v>
      </c>
      <c r="Y50" s="207">
        <f>ROUND(N(data!AY79), 0)</f>
        <v>0</v>
      </c>
      <c r="Z50" s="207">
        <f>ROUND(N(data!AY80), 0)</f>
        <v>0</v>
      </c>
      <c r="AA50" s="207">
        <f>ROUND(N(data!AY81), 0)</f>
        <v>0</v>
      </c>
      <c r="AB50" s="207">
        <f>ROUND(N(data!AY82), 0)</f>
        <v>0</v>
      </c>
      <c r="AC50" s="207">
        <f>ROUND(N(data!AY83), 0)</f>
        <v>0</v>
      </c>
      <c r="AD50" s="207">
        <f>ROUND(N(data!AY84), 0)</f>
        <v>267403</v>
      </c>
      <c r="AE50" s="207">
        <f>ROUND(N(data!AY89), 0)</f>
        <v>0</v>
      </c>
      <c r="AF50" s="207">
        <f>ROUND(N(data!AY87), 0)</f>
        <v>0</v>
      </c>
      <c r="AG50" s="207">
        <f>ROUND(N(data!AY90), 0)</f>
        <v>2067</v>
      </c>
      <c r="AH50" s="207">
        <f>ROUND(N(data!AY91), 0)</f>
        <v>0</v>
      </c>
      <c r="AI50" s="207">
        <f>ROUND(N(data!AY92), 0)</f>
        <v>0</v>
      </c>
      <c r="AJ50" s="207">
        <f>ROUND(N(data!AY93), 0)</f>
        <v>0</v>
      </c>
      <c r="AK50" s="318">
        <f>ROUND(N(data!AY94), 2)</f>
        <v>0</v>
      </c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</row>
    <row r="51" spans="1:89" s="11" customFormat="1" ht="12.65" customHeight="1">
      <c r="A51" s="12" t="str">
        <f>RIGHT(data!$C$97,3)</f>
        <v>141</v>
      </c>
      <c r="B51" s="209" t="str">
        <f>RIGHT(data!$C$96,4)</f>
        <v>2023</v>
      </c>
      <c r="C51" s="12" t="str">
        <f>data!AZ$55</f>
        <v>8330</v>
      </c>
      <c r="D51" s="12" t="s">
        <v>1142</v>
      </c>
      <c r="E51" s="207">
        <f>ROUND(N(data!AZ59), 0)</f>
        <v>0</v>
      </c>
      <c r="F51" s="318">
        <f>ROUND(N(data!AZ60), 2)</f>
        <v>0</v>
      </c>
      <c r="G51" s="207">
        <f>ROUND(N(data!AZ61), 0)</f>
        <v>0</v>
      </c>
      <c r="H51" s="207">
        <f>ROUND(N(data!AZ62), 0)</f>
        <v>0</v>
      </c>
      <c r="I51" s="207">
        <f>ROUND(N(data!AZ63), 0)</f>
        <v>0</v>
      </c>
      <c r="J51" s="207">
        <f>ROUND(N(data!AZ64), 0)</f>
        <v>0</v>
      </c>
      <c r="K51" s="207">
        <f>ROUND(N(data!AZ65), 0)</f>
        <v>0</v>
      </c>
      <c r="L51" s="207">
        <f>ROUND(N(data!AZ66), 0)</f>
        <v>0</v>
      </c>
      <c r="M51" s="207">
        <f>ROUND(N(data!AZ67), 0)</f>
        <v>0</v>
      </c>
      <c r="N51" s="207">
        <f>ROUND(N(data!AZ68), 0)</f>
        <v>0</v>
      </c>
      <c r="O51" s="207">
        <f>ROUND(N(data!AZ69), 0)</f>
        <v>0</v>
      </c>
      <c r="P51" s="207">
        <f>ROUND(N(data!AZ70), 0)</f>
        <v>0</v>
      </c>
      <c r="Q51" s="207">
        <f>ROUND(N(data!AZ71), 0)</f>
        <v>0</v>
      </c>
      <c r="R51" s="207">
        <f>ROUND(N(data!AZ72), 0)</f>
        <v>0</v>
      </c>
      <c r="S51" s="207">
        <f>ROUND(N(data!AZ73), 0)</f>
        <v>0</v>
      </c>
      <c r="T51" s="207">
        <f>ROUND(N(data!AZ74), 0)</f>
        <v>0</v>
      </c>
      <c r="U51" s="207">
        <f>ROUND(N(data!AZ75), 0)</f>
        <v>0</v>
      </c>
      <c r="V51" s="207">
        <f>ROUND(N(data!AZ76), 0)</f>
        <v>0</v>
      </c>
      <c r="W51" s="207">
        <f>ROUND(N(data!AZ77), 0)</f>
        <v>0</v>
      </c>
      <c r="X51" s="207">
        <f>ROUND(N(data!AZ78), 0)</f>
        <v>0</v>
      </c>
      <c r="Y51" s="207">
        <f>ROUND(N(data!AZ79), 0)</f>
        <v>0</v>
      </c>
      <c r="Z51" s="207">
        <f>ROUND(N(data!AZ80), 0)</f>
        <v>0</v>
      </c>
      <c r="AA51" s="207">
        <f>ROUND(N(data!AZ81), 0)</f>
        <v>0</v>
      </c>
      <c r="AB51" s="207">
        <f>ROUND(N(data!AZ82), 0)</f>
        <v>0</v>
      </c>
      <c r="AC51" s="207">
        <f>ROUND(N(data!AZ83), 0)</f>
        <v>0</v>
      </c>
      <c r="AD51" s="207">
        <f>ROUND(N(data!AZ84), 0)</f>
        <v>0</v>
      </c>
      <c r="AE51" s="207">
        <f>ROUND(N(data!AZ89), 0)</f>
        <v>0</v>
      </c>
      <c r="AF51" s="207">
        <f>ROUND(N(data!AZ87), 0)</f>
        <v>0</v>
      </c>
      <c r="AG51" s="207">
        <f>ROUND(N(data!AZ90), 0)</f>
        <v>0</v>
      </c>
      <c r="AH51" s="207">
        <f>ROUND(N(data!AZ91), 0)</f>
        <v>12068</v>
      </c>
      <c r="AI51" s="207">
        <f>ROUND(N(data!AZ92), 0)</f>
        <v>0</v>
      </c>
      <c r="AJ51" s="207">
        <f>ROUND(N(data!AZ93), 0)</f>
        <v>0</v>
      </c>
      <c r="AK51" s="318">
        <f>ROUND(N(data!AZ94), 2)</f>
        <v>0</v>
      </c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</row>
    <row r="52" spans="1:89" s="11" customFormat="1" ht="12.65" customHeight="1">
      <c r="A52" s="12" t="str">
        <f>RIGHT(data!$C$97,3)</f>
        <v>141</v>
      </c>
      <c r="B52" s="209" t="str">
        <f>RIGHT(data!$C$96,4)</f>
        <v>2023</v>
      </c>
      <c r="C52" s="12" t="str">
        <f>data!BA$55</f>
        <v>8350</v>
      </c>
      <c r="D52" s="12" t="s">
        <v>1142</v>
      </c>
      <c r="E52" s="207">
        <f>ROUND(N(data!BA59), 0)</f>
        <v>0</v>
      </c>
      <c r="F52" s="318">
        <f>ROUND(N(data!BA60), 2)</f>
        <v>0.8</v>
      </c>
      <c r="G52" s="207">
        <f>ROUND(N(data!BA61), 0)</f>
        <v>27464</v>
      </c>
      <c r="H52" s="207">
        <f>ROUND(N(data!BA62), 0)</f>
        <v>6014</v>
      </c>
      <c r="I52" s="207">
        <f>ROUND(N(data!BA63), 0)</f>
        <v>0</v>
      </c>
      <c r="J52" s="207">
        <f>ROUND(N(data!BA64), 0)</f>
        <v>1908</v>
      </c>
      <c r="K52" s="207">
        <f>ROUND(N(data!BA65), 0)</f>
        <v>0</v>
      </c>
      <c r="L52" s="207">
        <f>ROUND(N(data!BA66), 0)</f>
        <v>66790</v>
      </c>
      <c r="M52" s="207">
        <f>ROUND(N(data!BA67), 0)</f>
        <v>19024</v>
      </c>
      <c r="N52" s="207">
        <f>ROUND(N(data!BA68), 0)</f>
        <v>0</v>
      </c>
      <c r="O52" s="207">
        <f>ROUND(N(data!BA69), 0)</f>
        <v>3599</v>
      </c>
      <c r="P52" s="207">
        <f>ROUND(N(data!BA70), 0)</f>
        <v>0</v>
      </c>
      <c r="Q52" s="207">
        <f>ROUND(N(data!BA71), 0)</f>
        <v>0</v>
      </c>
      <c r="R52" s="207">
        <f>ROUND(N(data!BA72), 0)</f>
        <v>0</v>
      </c>
      <c r="S52" s="207">
        <f>ROUND(N(data!BA73), 0)</f>
        <v>0</v>
      </c>
      <c r="T52" s="207">
        <f>ROUND(N(data!BA74), 0)</f>
        <v>0</v>
      </c>
      <c r="U52" s="207">
        <f>ROUND(N(data!BA75), 0)</f>
        <v>0</v>
      </c>
      <c r="V52" s="207">
        <f>ROUND(N(data!BA76), 0)</f>
        <v>0</v>
      </c>
      <c r="W52" s="207">
        <f>ROUND(N(data!BA77), 0)</f>
        <v>0</v>
      </c>
      <c r="X52" s="207">
        <f>ROUND(N(data!BA78), 0)</f>
        <v>0</v>
      </c>
      <c r="Y52" s="207">
        <f>ROUND(N(data!BA79), 0)</f>
        <v>0</v>
      </c>
      <c r="Z52" s="207">
        <f>ROUND(N(data!BA80), 0)</f>
        <v>0</v>
      </c>
      <c r="AA52" s="207">
        <f>ROUND(N(data!BA81), 0)</f>
        <v>0</v>
      </c>
      <c r="AB52" s="207">
        <f>ROUND(N(data!BA82), 0)</f>
        <v>0</v>
      </c>
      <c r="AC52" s="207">
        <f>ROUND(N(data!BA83), 0)</f>
        <v>3599</v>
      </c>
      <c r="AD52" s="207">
        <f>ROUND(N(data!BA84), 0)</f>
        <v>0</v>
      </c>
      <c r="AE52" s="207">
        <f>ROUND(N(data!BA89), 0)</f>
        <v>0</v>
      </c>
      <c r="AF52" s="207">
        <f>ROUND(N(data!BA87), 0)</f>
        <v>0</v>
      </c>
      <c r="AG52" s="207">
        <f>ROUND(N(data!BA90), 0)</f>
        <v>1170</v>
      </c>
      <c r="AH52" s="207">
        <f>ROUND(N(data!BA91), 0)</f>
        <v>0</v>
      </c>
      <c r="AI52" s="207">
        <f>ROUND(N(data!BA92), 0)</f>
        <v>429</v>
      </c>
      <c r="AJ52" s="207">
        <f>ROUND(N(data!BA93), 0)</f>
        <v>0</v>
      </c>
      <c r="AK52" s="318">
        <f>ROUND(N(data!BA94), 2)</f>
        <v>0</v>
      </c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</row>
    <row r="53" spans="1:89" s="11" customFormat="1" ht="12.65" customHeight="1">
      <c r="A53" s="12" t="str">
        <f>RIGHT(data!$C$97,3)</f>
        <v>141</v>
      </c>
      <c r="B53" s="209" t="str">
        <f>RIGHT(data!$C$96,4)</f>
        <v>2023</v>
      </c>
      <c r="C53" s="12" t="str">
        <f>data!BB$55</f>
        <v>8360</v>
      </c>
      <c r="D53" s="12" t="s">
        <v>1142</v>
      </c>
      <c r="E53" s="207">
        <f>ROUND(N(data!BB59), 0)</f>
        <v>0</v>
      </c>
      <c r="F53" s="318">
        <f>ROUND(N(data!BB60), 2)</f>
        <v>2.93</v>
      </c>
      <c r="G53" s="207">
        <f>ROUND(N(data!BB61), 0)</f>
        <v>18549</v>
      </c>
      <c r="H53" s="207">
        <f>ROUND(N(data!BB62), 0)</f>
        <v>4061</v>
      </c>
      <c r="I53" s="207">
        <f>ROUND(N(data!BB63), 0)</f>
        <v>0</v>
      </c>
      <c r="J53" s="207">
        <f>ROUND(N(data!BB64), 0)</f>
        <v>1237</v>
      </c>
      <c r="K53" s="207">
        <f>ROUND(N(data!BB65), 0)</f>
        <v>0</v>
      </c>
      <c r="L53" s="207">
        <f>ROUND(N(data!BB66), 0)</f>
        <v>5493</v>
      </c>
      <c r="M53" s="207">
        <f>ROUND(N(data!BB67), 0)</f>
        <v>5740</v>
      </c>
      <c r="N53" s="207">
        <f>ROUND(N(data!BB68), 0)</f>
        <v>0</v>
      </c>
      <c r="O53" s="207">
        <f>ROUND(N(data!BB69), 0)</f>
        <v>17392</v>
      </c>
      <c r="P53" s="207">
        <f>ROUND(N(data!BB70), 0)</f>
        <v>0</v>
      </c>
      <c r="Q53" s="207">
        <f>ROUND(N(data!BB71), 0)</f>
        <v>0</v>
      </c>
      <c r="R53" s="207">
        <f>ROUND(N(data!BB72), 0)</f>
        <v>0</v>
      </c>
      <c r="S53" s="207">
        <f>ROUND(N(data!BB73), 0)</f>
        <v>0</v>
      </c>
      <c r="T53" s="207">
        <f>ROUND(N(data!BB74), 0)</f>
        <v>0</v>
      </c>
      <c r="U53" s="207">
        <f>ROUND(N(data!BB75), 0)</f>
        <v>0</v>
      </c>
      <c r="V53" s="207">
        <f>ROUND(N(data!BB76), 0)</f>
        <v>0</v>
      </c>
      <c r="W53" s="207">
        <f>ROUND(N(data!BB77), 0)</f>
        <v>0</v>
      </c>
      <c r="X53" s="207">
        <f>ROUND(N(data!BB78), 0)</f>
        <v>0</v>
      </c>
      <c r="Y53" s="207">
        <f>ROUND(N(data!BB79), 0)</f>
        <v>0</v>
      </c>
      <c r="Z53" s="207">
        <f>ROUND(N(data!BB80), 0)</f>
        <v>0</v>
      </c>
      <c r="AA53" s="207">
        <f>ROUND(N(data!BB81), 0)</f>
        <v>0</v>
      </c>
      <c r="AB53" s="207">
        <f>ROUND(N(data!BB82), 0)</f>
        <v>0</v>
      </c>
      <c r="AC53" s="207">
        <f>ROUND(N(data!BB83), 0)</f>
        <v>17392</v>
      </c>
      <c r="AD53" s="207">
        <f>ROUND(N(data!BB84), 0)</f>
        <v>11580</v>
      </c>
      <c r="AE53" s="207">
        <f>ROUND(N(data!BB89), 0)</f>
        <v>0</v>
      </c>
      <c r="AF53" s="207">
        <f>ROUND(N(data!BB87), 0)</f>
        <v>0</v>
      </c>
      <c r="AG53" s="207">
        <f>ROUND(N(data!BB90), 0)</f>
        <v>353</v>
      </c>
      <c r="AH53" s="207">
        <f>ROUND(N(data!BB91), 0)</f>
        <v>0</v>
      </c>
      <c r="AI53" s="207">
        <f>ROUND(N(data!BB92), 0)</f>
        <v>129</v>
      </c>
      <c r="AJ53" s="207">
        <f>ROUND(N(data!BB93), 0)</f>
        <v>0</v>
      </c>
      <c r="AK53" s="318">
        <f>ROUND(N(data!BB94), 2)</f>
        <v>0</v>
      </c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</row>
    <row r="54" spans="1:89" s="11" customFormat="1" ht="12.65" customHeight="1">
      <c r="A54" s="12" t="str">
        <f>RIGHT(data!$C$97,3)</f>
        <v>141</v>
      </c>
      <c r="B54" s="209" t="str">
        <f>RIGHT(data!$C$96,4)</f>
        <v>2023</v>
      </c>
      <c r="C54" s="12" t="str">
        <f>data!BC$55</f>
        <v>8370</v>
      </c>
      <c r="D54" s="12" t="s">
        <v>1142</v>
      </c>
      <c r="E54" s="207">
        <f>ROUND(N(data!BC59), 0)</f>
        <v>0</v>
      </c>
      <c r="F54" s="318">
        <f>ROUND(N(data!BC60), 2)</f>
        <v>0</v>
      </c>
      <c r="G54" s="207">
        <f>ROUND(N(data!BC61), 0)</f>
        <v>0</v>
      </c>
      <c r="H54" s="207">
        <f>ROUND(N(data!BC62), 0)</f>
        <v>0</v>
      </c>
      <c r="I54" s="207">
        <f>ROUND(N(data!BC63), 0)</f>
        <v>0</v>
      </c>
      <c r="J54" s="207">
        <f>ROUND(N(data!BC64), 0)</f>
        <v>0</v>
      </c>
      <c r="K54" s="207">
        <f>ROUND(N(data!BC65), 0)</f>
        <v>0</v>
      </c>
      <c r="L54" s="207">
        <f>ROUND(N(data!BC66), 0)</f>
        <v>0</v>
      </c>
      <c r="M54" s="207">
        <f>ROUND(N(data!BC67), 0)</f>
        <v>0</v>
      </c>
      <c r="N54" s="207">
        <f>ROUND(N(data!BC68), 0)</f>
        <v>0</v>
      </c>
      <c r="O54" s="207">
        <f>ROUND(N(data!BC69), 0)</f>
        <v>0</v>
      </c>
      <c r="P54" s="207">
        <f>ROUND(N(data!BC70), 0)</f>
        <v>0</v>
      </c>
      <c r="Q54" s="207">
        <f>ROUND(N(data!BC71), 0)</f>
        <v>0</v>
      </c>
      <c r="R54" s="207">
        <f>ROUND(N(data!BC72), 0)</f>
        <v>0</v>
      </c>
      <c r="S54" s="207">
        <f>ROUND(N(data!BC73), 0)</f>
        <v>0</v>
      </c>
      <c r="T54" s="207">
        <f>ROUND(N(data!BC74), 0)</f>
        <v>0</v>
      </c>
      <c r="U54" s="207">
        <f>ROUND(N(data!BC75), 0)</f>
        <v>0</v>
      </c>
      <c r="V54" s="207">
        <f>ROUND(N(data!BC76), 0)</f>
        <v>0</v>
      </c>
      <c r="W54" s="207">
        <f>ROUND(N(data!BC77), 0)</f>
        <v>0</v>
      </c>
      <c r="X54" s="207">
        <f>ROUND(N(data!BC78), 0)</f>
        <v>0</v>
      </c>
      <c r="Y54" s="207">
        <f>ROUND(N(data!BC79), 0)</f>
        <v>0</v>
      </c>
      <c r="Z54" s="207">
        <f>ROUND(N(data!BC80), 0)</f>
        <v>0</v>
      </c>
      <c r="AA54" s="207">
        <f>ROUND(N(data!BC81), 0)</f>
        <v>0</v>
      </c>
      <c r="AB54" s="207">
        <f>ROUND(N(data!BC82), 0)</f>
        <v>0</v>
      </c>
      <c r="AC54" s="207">
        <f>ROUND(N(data!BC83), 0)</f>
        <v>0</v>
      </c>
      <c r="AD54" s="207">
        <f>ROUND(N(data!BC84), 0)</f>
        <v>0</v>
      </c>
      <c r="AE54" s="207">
        <f>ROUND(N(data!BC89), 0)</f>
        <v>0</v>
      </c>
      <c r="AF54" s="207">
        <f>ROUND(N(data!BC87), 0)</f>
        <v>0</v>
      </c>
      <c r="AG54" s="207">
        <f>ROUND(N(data!BC90), 0)</f>
        <v>0</v>
      </c>
      <c r="AH54" s="207">
        <f>ROUND(N(data!BC91), 0)</f>
        <v>0</v>
      </c>
      <c r="AI54" s="207">
        <f>ROUND(N(data!BC92), 0)</f>
        <v>0</v>
      </c>
      <c r="AJ54" s="207">
        <f>ROUND(N(data!BC93), 0)</f>
        <v>0</v>
      </c>
      <c r="AK54" s="318">
        <f>ROUND(N(data!BC94), 2)</f>
        <v>0</v>
      </c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</row>
    <row r="55" spans="1:89" s="11" customFormat="1" ht="12.65" customHeight="1">
      <c r="A55" s="12" t="str">
        <f>RIGHT(data!$C$97,3)</f>
        <v>141</v>
      </c>
      <c r="B55" s="209" t="str">
        <f>RIGHT(data!$C$96,4)</f>
        <v>2023</v>
      </c>
      <c r="C55" s="12" t="str">
        <f>data!BD$55</f>
        <v>8420</v>
      </c>
      <c r="D55" s="12" t="s">
        <v>1142</v>
      </c>
      <c r="E55" s="207">
        <f>ROUND(N(data!BD59), 0)</f>
        <v>0</v>
      </c>
      <c r="F55" s="318">
        <f>ROUND(N(data!BD60), 2)</f>
        <v>2.0299999999999998</v>
      </c>
      <c r="G55" s="207">
        <f>ROUND(N(data!BD61), 0)</f>
        <v>94727</v>
      </c>
      <c r="H55" s="207">
        <f>ROUND(N(data!BD62), 0)</f>
        <v>20741</v>
      </c>
      <c r="I55" s="207">
        <f>ROUND(N(data!BD63), 0)</f>
        <v>0</v>
      </c>
      <c r="J55" s="207">
        <f>ROUND(N(data!BD64), 0)</f>
        <v>-17860</v>
      </c>
      <c r="K55" s="207">
        <f>ROUND(N(data!BD65), 0)</f>
        <v>0</v>
      </c>
      <c r="L55" s="207">
        <f>ROUND(N(data!BD66), 0)</f>
        <v>5882</v>
      </c>
      <c r="M55" s="207">
        <f>ROUND(N(data!BD67), 0)</f>
        <v>0</v>
      </c>
      <c r="N55" s="207">
        <f>ROUND(N(data!BD68), 0)</f>
        <v>0</v>
      </c>
      <c r="O55" s="207">
        <f>ROUND(N(data!BD69), 0)</f>
        <v>24</v>
      </c>
      <c r="P55" s="207">
        <f>ROUND(N(data!BD70), 0)</f>
        <v>0</v>
      </c>
      <c r="Q55" s="207">
        <f>ROUND(N(data!BD71), 0)</f>
        <v>0</v>
      </c>
      <c r="R55" s="207">
        <f>ROUND(N(data!BD72), 0)</f>
        <v>0</v>
      </c>
      <c r="S55" s="207">
        <f>ROUND(N(data!BD73), 0)</f>
        <v>0</v>
      </c>
      <c r="T55" s="207">
        <f>ROUND(N(data!BD74), 0)</f>
        <v>0</v>
      </c>
      <c r="U55" s="207">
        <f>ROUND(N(data!BD75), 0)</f>
        <v>0</v>
      </c>
      <c r="V55" s="207">
        <f>ROUND(N(data!BD76), 0)</f>
        <v>0</v>
      </c>
      <c r="W55" s="207">
        <f>ROUND(N(data!BD77), 0)</f>
        <v>0</v>
      </c>
      <c r="X55" s="207">
        <f>ROUND(N(data!BD78), 0)</f>
        <v>0</v>
      </c>
      <c r="Y55" s="207">
        <f>ROUND(N(data!BD79), 0)</f>
        <v>0</v>
      </c>
      <c r="Z55" s="207">
        <f>ROUND(N(data!BD80), 0)</f>
        <v>0</v>
      </c>
      <c r="AA55" s="207">
        <f>ROUND(N(data!BD81), 0)</f>
        <v>0</v>
      </c>
      <c r="AB55" s="207">
        <f>ROUND(N(data!BD82), 0)</f>
        <v>0</v>
      </c>
      <c r="AC55" s="207">
        <f>ROUND(N(data!BD83), 0)</f>
        <v>24</v>
      </c>
      <c r="AD55" s="207">
        <f>ROUND(N(data!BD84), 0)</f>
        <v>0</v>
      </c>
      <c r="AE55" s="207">
        <f>ROUND(N(data!BD89), 0)</f>
        <v>0</v>
      </c>
      <c r="AF55" s="207">
        <f>ROUND(N(data!BD87), 0)</f>
        <v>0</v>
      </c>
      <c r="AG55" s="207">
        <f>ROUND(N(data!BD90), 0)</f>
        <v>0</v>
      </c>
      <c r="AH55" s="207">
        <f>ROUND(N(data!BD91), 0)</f>
        <v>0</v>
      </c>
      <c r="AI55" s="207">
        <f>ROUND(N(data!BD92), 0)</f>
        <v>0</v>
      </c>
      <c r="AJ55" s="207">
        <f>ROUND(N(data!BD93), 0)</f>
        <v>0</v>
      </c>
      <c r="AK55" s="318">
        <f>ROUND(N(data!BD94), 2)</f>
        <v>0</v>
      </c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</row>
    <row r="56" spans="1:89" s="11" customFormat="1" ht="12.65" customHeight="1">
      <c r="A56" s="12" t="str">
        <f>RIGHT(data!$C$97,3)</f>
        <v>141</v>
      </c>
      <c r="B56" s="209" t="str">
        <f>RIGHT(data!$C$96,4)</f>
        <v>2023</v>
      </c>
      <c r="C56" s="12" t="str">
        <f>data!BE$55</f>
        <v>8430</v>
      </c>
      <c r="D56" s="12" t="s">
        <v>1142</v>
      </c>
      <c r="E56" s="207">
        <f>ROUND(N(data!BE59), 0)</f>
        <v>62742</v>
      </c>
      <c r="F56" s="318">
        <f>ROUND(N(data!BE60), 2)</f>
        <v>6.57</v>
      </c>
      <c r="G56" s="207">
        <f>ROUND(N(data!BE61), 0)</f>
        <v>259759</v>
      </c>
      <c r="H56" s="207">
        <f>ROUND(N(data!BE62), 0)</f>
        <v>56877</v>
      </c>
      <c r="I56" s="207">
        <f>ROUND(N(data!BE63), 0)</f>
        <v>0</v>
      </c>
      <c r="J56" s="207">
        <f>ROUND(N(data!BE64), 0)</f>
        <v>68200</v>
      </c>
      <c r="K56" s="207">
        <f>ROUND(N(data!BE65), 0)</f>
        <v>302228</v>
      </c>
      <c r="L56" s="207">
        <f>ROUND(N(data!BE66), 0)</f>
        <v>229398</v>
      </c>
      <c r="M56" s="207">
        <f>ROUND(N(data!BE67), 0)</f>
        <v>310355</v>
      </c>
      <c r="N56" s="207">
        <f>ROUND(N(data!BE68), 0)</f>
        <v>32165</v>
      </c>
      <c r="O56" s="207">
        <f>ROUND(N(data!BE69), 0)</f>
        <v>1585</v>
      </c>
      <c r="P56" s="207">
        <f>ROUND(N(data!BE70), 0)</f>
        <v>0</v>
      </c>
      <c r="Q56" s="207">
        <f>ROUND(N(data!BE71), 0)</f>
        <v>0</v>
      </c>
      <c r="R56" s="207">
        <f>ROUND(N(data!BE72), 0)</f>
        <v>0</v>
      </c>
      <c r="S56" s="207">
        <f>ROUND(N(data!BE73), 0)</f>
        <v>0</v>
      </c>
      <c r="T56" s="207">
        <f>ROUND(N(data!BE74), 0)</f>
        <v>0</v>
      </c>
      <c r="U56" s="207">
        <f>ROUND(N(data!BE75), 0)</f>
        <v>0</v>
      </c>
      <c r="V56" s="207">
        <f>ROUND(N(data!BE76), 0)</f>
        <v>0</v>
      </c>
      <c r="W56" s="207">
        <f>ROUND(N(data!BE77), 0)</f>
        <v>0</v>
      </c>
      <c r="X56" s="207">
        <f>ROUND(N(data!BE78), 0)</f>
        <v>0</v>
      </c>
      <c r="Y56" s="207">
        <f>ROUND(N(data!BE79), 0)</f>
        <v>0</v>
      </c>
      <c r="Z56" s="207">
        <f>ROUND(N(data!BE80), 0)</f>
        <v>0</v>
      </c>
      <c r="AA56" s="207">
        <f>ROUND(N(data!BE81), 0)</f>
        <v>0</v>
      </c>
      <c r="AB56" s="207">
        <f>ROUND(N(data!BE82), 0)</f>
        <v>0</v>
      </c>
      <c r="AC56" s="207">
        <f>ROUND(N(data!BE83), 0)</f>
        <v>1585</v>
      </c>
      <c r="AD56" s="207">
        <f>ROUND(N(data!BE84), 0)</f>
        <v>0</v>
      </c>
      <c r="AE56" s="207">
        <f>ROUND(N(data!BE89), 0)</f>
        <v>0</v>
      </c>
      <c r="AF56" s="207">
        <f>ROUND(N(data!BE87), 0)</f>
        <v>0</v>
      </c>
      <c r="AG56" s="207">
        <f>ROUND(N(data!BE90), 0)</f>
        <v>19087</v>
      </c>
      <c r="AH56" s="207">
        <f>ROUND(N(data!BE91), 0)</f>
        <v>0</v>
      </c>
      <c r="AI56" s="207">
        <f>ROUND(N(data!BE92), 0)</f>
        <v>0</v>
      </c>
      <c r="AJ56" s="207">
        <f>ROUND(N(data!BE93), 0)</f>
        <v>0</v>
      </c>
      <c r="AK56" s="318">
        <f>ROUND(N(data!BE94), 2)</f>
        <v>0</v>
      </c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</row>
    <row r="57" spans="1:89" s="11" customFormat="1" ht="12.65" customHeight="1">
      <c r="A57" s="12" t="str">
        <f>RIGHT(data!$C$97,3)</f>
        <v>141</v>
      </c>
      <c r="B57" s="209" t="str">
        <f>RIGHT(data!$C$96,4)</f>
        <v>2023</v>
      </c>
      <c r="C57" s="12" t="str">
        <f>data!BF$55</f>
        <v>8460</v>
      </c>
      <c r="D57" s="12" t="s">
        <v>1142</v>
      </c>
      <c r="E57" s="207">
        <f>ROUND(N(data!BF59), 0)</f>
        <v>0</v>
      </c>
      <c r="F57" s="318">
        <f>ROUND(N(data!BF60), 2)</f>
        <v>9.82</v>
      </c>
      <c r="G57" s="207">
        <f>ROUND(N(data!BF61), 0)</f>
        <v>383840</v>
      </c>
      <c r="H57" s="207">
        <f>ROUND(N(data!BF62), 0)</f>
        <v>84046</v>
      </c>
      <c r="I57" s="207">
        <f>ROUND(N(data!BF63), 0)</f>
        <v>0</v>
      </c>
      <c r="J57" s="207">
        <f>ROUND(N(data!BF64), 0)</f>
        <v>48991</v>
      </c>
      <c r="K57" s="207">
        <f>ROUND(N(data!BF65), 0)</f>
        <v>0</v>
      </c>
      <c r="L57" s="207">
        <f>ROUND(N(data!BF66), 0)</f>
        <v>6400</v>
      </c>
      <c r="M57" s="207">
        <f>ROUND(N(data!BF67), 0)</f>
        <v>64390</v>
      </c>
      <c r="N57" s="207">
        <f>ROUND(N(data!BF68), 0)</f>
        <v>0</v>
      </c>
      <c r="O57" s="207">
        <f>ROUND(N(data!BF69), 0)</f>
        <v>5557</v>
      </c>
      <c r="P57" s="207">
        <f>ROUND(N(data!BF70), 0)</f>
        <v>0</v>
      </c>
      <c r="Q57" s="207">
        <f>ROUND(N(data!BF71), 0)</f>
        <v>0</v>
      </c>
      <c r="R57" s="207">
        <f>ROUND(N(data!BF72), 0)</f>
        <v>0</v>
      </c>
      <c r="S57" s="207">
        <f>ROUND(N(data!BF73), 0)</f>
        <v>0</v>
      </c>
      <c r="T57" s="207">
        <f>ROUND(N(data!BF74), 0)</f>
        <v>0</v>
      </c>
      <c r="U57" s="207">
        <f>ROUND(N(data!BF75), 0)</f>
        <v>0</v>
      </c>
      <c r="V57" s="207">
        <f>ROUND(N(data!BF76), 0)</f>
        <v>0</v>
      </c>
      <c r="W57" s="207">
        <f>ROUND(N(data!BF77), 0)</f>
        <v>0</v>
      </c>
      <c r="X57" s="207">
        <f>ROUND(N(data!BF78), 0)</f>
        <v>0</v>
      </c>
      <c r="Y57" s="207">
        <f>ROUND(N(data!BF79), 0)</f>
        <v>0</v>
      </c>
      <c r="Z57" s="207">
        <f>ROUND(N(data!BF80), 0)</f>
        <v>0</v>
      </c>
      <c r="AA57" s="207">
        <f>ROUND(N(data!BF81), 0)</f>
        <v>0</v>
      </c>
      <c r="AB57" s="207">
        <f>ROUND(N(data!BF82), 0)</f>
        <v>0</v>
      </c>
      <c r="AC57" s="207">
        <f>ROUND(N(data!BF83), 0)</f>
        <v>5557</v>
      </c>
      <c r="AD57" s="207">
        <f>ROUND(N(data!BF84), 0)</f>
        <v>0</v>
      </c>
      <c r="AE57" s="207">
        <f>ROUND(N(data!BF89), 0)</f>
        <v>0</v>
      </c>
      <c r="AF57" s="207">
        <f>ROUND(N(data!BF87), 0)</f>
        <v>0</v>
      </c>
      <c r="AG57" s="207">
        <f>ROUND(N(data!BF90), 0)</f>
        <v>3960</v>
      </c>
      <c r="AH57" s="207">
        <f>ROUND(N(data!BF91), 0)</f>
        <v>0</v>
      </c>
      <c r="AI57" s="207">
        <f>ROUND(N(data!BF92), 0)</f>
        <v>0</v>
      </c>
      <c r="AJ57" s="207">
        <f>ROUND(N(data!BF93), 0)</f>
        <v>0</v>
      </c>
      <c r="AK57" s="318">
        <f>ROUND(N(data!BF94), 2)</f>
        <v>0</v>
      </c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</row>
    <row r="58" spans="1:89" s="11" customFormat="1" ht="12.65" customHeight="1">
      <c r="A58" s="12" t="str">
        <f>RIGHT(data!$C$97,3)</f>
        <v>141</v>
      </c>
      <c r="B58" s="209" t="str">
        <f>RIGHT(data!$C$96,4)</f>
        <v>2023</v>
      </c>
      <c r="C58" s="12" t="str">
        <f>data!BG$55</f>
        <v>8470</v>
      </c>
      <c r="D58" s="12" t="s">
        <v>1142</v>
      </c>
      <c r="E58" s="207">
        <f>ROUND(N(data!BG59), 0)</f>
        <v>0</v>
      </c>
      <c r="F58" s="318">
        <f>ROUND(N(data!BG60), 2)</f>
        <v>0</v>
      </c>
      <c r="G58" s="207">
        <f>ROUND(N(data!BG61), 0)</f>
        <v>0</v>
      </c>
      <c r="H58" s="207">
        <f>ROUND(N(data!BG62), 0)</f>
        <v>0</v>
      </c>
      <c r="I58" s="207">
        <f>ROUND(N(data!BG63), 0)</f>
        <v>0</v>
      </c>
      <c r="J58" s="207">
        <f>ROUND(N(data!BG64), 0)</f>
        <v>0</v>
      </c>
      <c r="K58" s="207">
        <f>ROUND(N(data!BG65), 0)</f>
        <v>0</v>
      </c>
      <c r="L58" s="207">
        <f>ROUND(N(data!BG66), 0)</f>
        <v>0</v>
      </c>
      <c r="M58" s="207">
        <f>ROUND(N(data!BG67), 0)</f>
        <v>0</v>
      </c>
      <c r="N58" s="207">
        <f>ROUND(N(data!BG68), 0)</f>
        <v>0</v>
      </c>
      <c r="O58" s="207">
        <f>ROUND(N(data!BG69), 0)</f>
        <v>0</v>
      </c>
      <c r="P58" s="207">
        <f>ROUND(N(data!BG70), 0)</f>
        <v>0</v>
      </c>
      <c r="Q58" s="207">
        <f>ROUND(N(data!BG71), 0)</f>
        <v>0</v>
      </c>
      <c r="R58" s="207">
        <f>ROUND(N(data!BG72), 0)</f>
        <v>0</v>
      </c>
      <c r="S58" s="207">
        <f>ROUND(N(data!BG73), 0)</f>
        <v>0</v>
      </c>
      <c r="T58" s="207">
        <f>ROUND(N(data!BG74), 0)</f>
        <v>0</v>
      </c>
      <c r="U58" s="207">
        <f>ROUND(N(data!BG75), 0)</f>
        <v>0</v>
      </c>
      <c r="V58" s="207">
        <f>ROUND(N(data!BG76), 0)</f>
        <v>0</v>
      </c>
      <c r="W58" s="207">
        <f>ROUND(N(data!BG77), 0)</f>
        <v>0</v>
      </c>
      <c r="X58" s="207">
        <f>ROUND(N(data!BG78), 0)</f>
        <v>0</v>
      </c>
      <c r="Y58" s="207">
        <f>ROUND(N(data!BG79), 0)</f>
        <v>0</v>
      </c>
      <c r="Z58" s="207">
        <f>ROUND(N(data!BG80), 0)</f>
        <v>0</v>
      </c>
      <c r="AA58" s="207">
        <f>ROUND(N(data!BG81), 0)</f>
        <v>0</v>
      </c>
      <c r="AB58" s="207">
        <f>ROUND(N(data!BG82), 0)</f>
        <v>0</v>
      </c>
      <c r="AC58" s="207">
        <f>ROUND(N(data!BG83), 0)</f>
        <v>0</v>
      </c>
      <c r="AD58" s="207">
        <f>ROUND(N(data!BG84), 0)</f>
        <v>0</v>
      </c>
      <c r="AE58" s="207">
        <f>ROUND(N(data!BG89), 0)</f>
        <v>0</v>
      </c>
      <c r="AF58" s="207">
        <f>ROUND(N(data!BG87), 0)</f>
        <v>0</v>
      </c>
      <c r="AG58" s="207">
        <f>ROUND(N(data!BG90), 0)</f>
        <v>0</v>
      </c>
      <c r="AH58" s="207">
        <f>ROUND(N(data!BG91), 0)</f>
        <v>0</v>
      </c>
      <c r="AI58" s="207">
        <f>ROUND(N(data!BG92), 0)</f>
        <v>0</v>
      </c>
      <c r="AJ58" s="207">
        <f>ROUND(N(data!BG93), 0)</f>
        <v>0</v>
      </c>
      <c r="AK58" s="318">
        <f>ROUND(N(data!BG94), 2)</f>
        <v>0</v>
      </c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</row>
    <row r="59" spans="1:89" s="11" customFormat="1" ht="12.65" customHeight="1">
      <c r="A59" s="12" t="str">
        <f>RIGHT(data!$C$97,3)</f>
        <v>141</v>
      </c>
      <c r="B59" s="209" t="str">
        <f>RIGHT(data!$C$96,4)</f>
        <v>2023</v>
      </c>
      <c r="C59" s="12" t="str">
        <f>data!BH$55</f>
        <v>8480</v>
      </c>
      <c r="D59" s="12" t="s">
        <v>1142</v>
      </c>
      <c r="E59" s="207">
        <f>ROUND(N(data!BH59), 0)</f>
        <v>0</v>
      </c>
      <c r="F59" s="318">
        <f>ROUND(N(data!BH60), 2)</f>
        <v>9.9600000000000009</v>
      </c>
      <c r="G59" s="207">
        <f>ROUND(N(data!BH61), 0)</f>
        <v>554527</v>
      </c>
      <c r="H59" s="207">
        <f>ROUND(N(data!BH62), 0)</f>
        <v>121419</v>
      </c>
      <c r="I59" s="207">
        <f>ROUND(N(data!BH63), 0)</f>
        <v>0</v>
      </c>
      <c r="J59" s="207">
        <f>ROUND(N(data!BH64), 0)</f>
        <v>242106</v>
      </c>
      <c r="K59" s="207">
        <f>ROUND(N(data!BH65), 0)</f>
        <v>140086</v>
      </c>
      <c r="L59" s="207">
        <f>ROUND(N(data!BH66), 0)</f>
        <v>1918028</v>
      </c>
      <c r="M59" s="207">
        <f>ROUND(N(data!BH67), 0)</f>
        <v>5219</v>
      </c>
      <c r="N59" s="207">
        <f>ROUND(N(data!BH68), 0)</f>
        <v>3968</v>
      </c>
      <c r="O59" s="207">
        <f>ROUND(N(data!BH69), 0)</f>
        <v>2410</v>
      </c>
      <c r="P59" s="207">
        <f>ROUND(N(data!BH70), 0)</f>
        <v>0</v>
      </c>
      <c r="Q59" s="207">
        <f>ROUND(N(data!BH71), 0)</f>
        <v>0</v>
      </c>
      <c r="R59" s="207">
        <f>ROUND(N(data!BH72), 0)</f>
        <v>0</v>
      </c>
      <c r="S59" s="207">
        <f>ROUND(N(data!BH73), 0)</f>
        <v>0</v>
      </c>
      <c r="T59" s="207">
        <f>ROUND(N(data!BH74), 0)</f>
        <v>0</v>
      </c>
      <c r="U59" s="207">
        <f>ROUND(N(data!BH75), 0)</f>
        <v>0</v>
      </c>
      <c r="V59" s="207">
        <f>ROUND(N(data!BH76), 0)</f>
        <v>0</v>
      </c>
      <c r="W59" s="207">
        <f>ROUND(N(data!BH77), 0)</f>
        <v>0</v>
      </c>
      <c r="X59" s="207">
        <f>ROUND(N(data!BH78), 0)</f>
        <v>0</v>
      </c>
      <c r="Y59" s="207">
        <f>ROUND(N(data!BH79), 0)</f>
        <v>0</v>
      </c>
      <c r="Z59" s="207">
        <f>ROUND(N(data!BH80), 0)</f>
        <v>0</v>
      </c>
      <c r="AA59" s="207">
        <f>ROUND(N(data!BH81), 0)</f>
        <v>0</v>
      </c>
      <c r="AB59" s="207">
        <f>ROUND(N(data!BH82), 0)</f>
        <v>0</v>
      </c>
      <c r="AC59" s="207">
        <f>ROUND(N(data!BH83), 0)</f>
        <v>2410</v>
      </c>
      <c r="AD59" s="207">
        <f>ROUND(N(data!BH84), 0)</f>
        <v>0</v>
      </c>
      <c r="AE59" s="207">
        <f>ROUND(N(data!BH89), 0)</f>
        <v>0</v>
      </c>
      <c r="AF59" s="207">
        <f>ROUND(N(data!BH87), 0)</f>
        <v>0</v>
      </c>
      <c r="AG59" s="207">
        <f>ROUND(N(data!BH90), 0)</f>
        <v>321</v>
      </c>
      <c r="AH59" s="207">
        <f>ROUND(N(data!BH91), 0)</f>
        <v>0</v>
      </c>
      <c r="AI59" s="207">
        <f>ROUND(N(data!BH92), 0)</f>
        <v>118</v>
      </c>
      <c r="AJ59" s="207">
        <f>ROUND(N(data!BH93), 0)</f>
        <v>0</v>
      </c>
      <c r="AK59" s="318">
        <f>ROUND(N(data!BH94), 2)</f>
        <v>0</v>
      </c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</row>
    <row r="60" spans="1:89" s="11" customFormat="1" ht="12.65" customHeight="1">
      <c r="A60" s="12" t="str">
        <f>RIGHT(data!$C$97,3)</f>
        <v>141</v>
      </c>
      <c r="B60" s="209" t="str">
        <f>RIGHT(data!$C$96,4)</f>
        <v>2023</v>
      </c>
      <c r="C60" s="12" t="str">
        <f>data!BI$55</f>
        <v>8490</v>
      </c>
      <c r="D60" s="12" t="s">
        <v>1142</v>
      </c>
      <c r="E60" s="207">
        <f>ROUND(N(data!BI59), 0)</f>
        <v>0</v>
      </c>
      <c r="F60" s="318">
        <f>ROUND(N(data!BI60), 2)</f>
        <v>0</v>
      </c>
      <c r="G60" s="207">
        <f>ROUND(N(data!BI61), 0)</f>
        <v>0</v>
      </c>
      <c r="H60" s="207">
        <f>ROUND(N(data!BI62), 0)</f>
        <v>0</v>
      </c>
      <c r="I60" s="207">
        <f>ROUND(N(data!BI63), 0)</f>
        <v>0</v>
      </c>
      <c r="J60" s="207">
        <f>ROUND(N(data!BI64), 0)</f>
        <v>0</v>
      </c>
      <c r="K60" s="207">
        <f>ROUND(N(data!BI65), 0)</f>
        <v>0</v>
      </c>
      <c r="L60" s="207">
        <f>ROUND(N(data!BI66), 0)</f>
        <v>0</v>
      </c>
      <c r="M60" s="207">
        <f>ROUND(N(data!BI67), 0)</f>
        <v>0</v>
      </c>
      <c r="N60" s="207">
        <f>ROUND(N(data!BI68), 0)</f>
        <v>0</v>
      </c>
      <c r="O60" s="207">
        <f>ROUND(N(data!BI69), 0)</f>
        <v>0</v>
      </c>
      <c r="P60" s="207">
        <f>ROUND(N(data!BI70), 0)</f>
        <v>0</v>
      </c>
      <c r="Q60" s="207">
        <f>ROUND(N(data!BI71), 0)</f>
        <v>0</v>
      </c>
      <c r="R60" s="207">
        <f>ROUND(N(data!BI72), 0)</f>
        <v>0</v>
      </c>
      <c r="S60" s="207">
        <f>ROUND(N(data!BI73), 0)</f>
        <v>0</v>
      </c>
      <c r="T60" s="207">
        <f>ROUND(N(data!BI74), 0)</f>
        <v>0</v>
      </c>
      <c r="U60" s="207">
        <f>ROUND(N(data!BI75), 0)</f>
        <v>0</v>
      </c>
      <c r="V60" s="207">
        <f>ROUND(N(data!BI76), 0)</f>
        <v>0</v>
      </c>
      <c r="W60" s="207">
        <f>ROUND(N(data!BI77), 0)</f>
        <v>0</v>
      </c>
      <c r="X60" s="207">
        <f>ROUND(N(data!BI78), 0)</f>
        <v>0</v>
      </c>
      <c r="Y60" s="207">
        <f>ROUND(N(data!BI79), 0)</f>
        <v>0</v>
      </c>
      <c r="Z60" s="207">
        <f>ROUND(N(data!BI80), 0)</f>
        <v>0</v>
      </c>
      <c r="AA60" s="207">
        <f>ROUND(N(data!BI81), 0)</f>
        <v>0</v>
      </c>
      <c r="AB60" s="207">
        <f>ROUND(N(data!BI82), 0)</f>
        <v>0</v>
      </c>
      <c r="AC60" s="207">
        <f>ROUND(N(data!BI83), 0)</f>
        <v>0</v>
      </c>
      <c r="AD60" s="207">
        <f>ROUND(N(data!BI84), 0)</f>
        <v>0</v>
      </c>
      <c r="AE60" s="207">
        <f>ROUND(N(data!BI89), 0)</f>
        <v>0</v>
      </c>
      <c r="AF60" s="207">
        <f>ROUND(N(data!BI87), 0)</f>
        <v>0</v>
      </c>
      <c r="AG60" s="207">
        <f>ROUND(N(data!BI90), 0)</f>
        <v>0</v>
      </c>
      <c r="AH60" s="207">
        <f>ROUND(N(data!BI91), 0)</f>
        <v>0</v>
      </c>
      <c r="AI60" s="207">
        <f>ROUND(N(data!BI92), 0)</f>
        <v>0</v>
      </c>
      <c r="AJ60" s="207">
        <f>ROUND(N(data!BI93), 0)</f>
        <v>0</v>
      </c>
      <c r="AK60" s="318">
        <f>ROUND(N(data!BI94), 2)</f>
        <v>0</v>
      </c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</row>
    <row r="61" spans="1:89" s="11" customFormat="1" ht="12.65" customHeight="1">
      <c r="A61" s="12" t="str">
        <f>RIGHT(data!$C$97,3)</f>
        <v>141</v>
      </c>
      <c r="B61" s="209" t="str">
        <f>RIGHT(data!$C$96,4)</f>
        <v>2023</v>
      </c>
      <c r="C61" s="12" t="str">
        <f>data!BJ$55</f>
        <v>8510</v>
      </c>
      <c r="D61" s="12" t="s">
        <v>1142</v>
      </c>
      <c r="E61" s="207">
        <f>ROUND(N(data!BJ59), 0)</f>
        <v>0</v>
      </c>
      <c r="F61" s="318">
        <f>ROUND(N(data!BJ60), 2)</f>
        <v>4</v>
      </c>
      <c r="G61" s="207">
        <f>ROUND(N(data!BJ61), 0)</f>
        <v>404288</v>
      </c>
      <c r="H61" s="207">
        <f>ROUND(N(data!BJ62), 0)</f>
        <v>88523</v>
      </c>
      <c r="I61" s="207">
        <f>ROUND(N(data!BJ63), 0)</f>
        <v>114712</v>
      </c>
      <c r="J61" s="207">
        <f>ROUND(N(data!BJ64), 0)</f>
        <v>2272</v>
      </c>
      <c r="K61" s="207">
        <f>ROUND(N(data!BJ65), 0)</f>
        <v>0</v>
      </c>
      <c r="L61" s="207">
        <f>ROUND(N(data!BJ66), 0)</f>
        <v>27596</v>
      </c>
      <c r="M61" s="207">
        <f>ROUND(N(data!BJ67), 0)</f>
        <v>5431</v>
      </c>
      <c r="N61" s="207">
        <f>ROUND(N(data!BJ68), 0)</f>
        <v>915</v>
      </c>
      <c r="O61" s="207">
        <f>ROUND(N(data!BJ69), 0)</f>
        <v>11904</v>
      </c>
      <c r="P61" s="207">
        <f>ROUND(N(data!BJ70), 0)</f>
        <v>0</v>
      </c>
      <c r="Q61" s="207">
        <f>ROUND(N(data!BJ71), 0)</f>
        <v>0</v>
      </c>
      <c r="R61" s="207">
        <f>ROUND(N(data!BJ72), 0)</f>
        <v>0</v>
      </c>
      <c r="S61" s="207">
        <f>ROUND(N(data!BJ73), 0)</f>
        <v>0</v>
      </c>
      <c r="T61" s="207">
        <f>ROUND(N(data!BJ74), 0)</f>
        <v>0</v>
      </c>
      <c r="U61" s="207">
        <f>ROUND(N(data!BJ75), 0)</f>
        <v>0</v>
      </c>
      <c r="V61" s="207">
        <f>ROUND(N(data!BJ76), 0)</f>
        <v>0</v>
      </c>
      <c r="W61" s="207">
        <f>ROUND(N(data!BJ77), 0)</f>
        <v>0</v>
      </c>
      <c r="X61" s="207">
        <f>ROUND(N(data!BJ78), 0)</f>
        <v>0</v>
      </c>
      <c r="Y61" s="207">
        <f>ROUND(N(data!BJ79), 0)</f>
        <v>0</v>
      </c>
      <c r="Z61" s="207">
        <f>ROUND(N(data!BJ80), 0)</f>
        <v>0</v>
      </c>
      <c r="AA61" s="207">
        <f>ROUND(N(data!BJ81), 0)</f>
        <v>0</v>
      </c>
      <c r="AB61" s="207">
        <f>ROUND(N(data!BJ82), 0)</f>
        <v>0</v>
      </c>
      <c r="AC61" s="207">
        <f>ROUND(N(data!BJ83), 0)</f>
        <v>11904</v>
      </c>
      <c r="AD61" s="207">
        <f>ROUND(N(data!BJ84), 0)</f>
        <v>24817</v>
      </c>
      <c r="AE61" s="207">
        <f>ROUND(N(data!BJ89), 0)</f>
        <v>0</v>
      </c>
      <c r="AF61" s="207">
        <f>ROUND(N(data!BJ87), 0)</f>
        <v>0</v>
      </c>
      <c r="AG61" s="207">
        <f>ROUND(N(data!BJ90), 0)</f>
        <v>334</v>
      </c>
      <c r="AH61" s="207">
        <f>ROUND(N(data!BJ91), 0)</f>
        <v>0</v>
      </c>
      <c r="AI61" s="207">
        <f>ROUND(N(data!BJ92), 0)</f>
        <v>0</v>
      </c>
      <c r="AJ61" s="207">
        <f>ROUND(N(data!BJ93), 0)</f>
        <v>0</v>
      </c>
      <c r="AK61" s="318">
        <f>ROUND(N(data!BJ94), 2)</f>
        <v>0</v>
      </c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</row>
    <row r="62" spans="1:89" s="11" customFormat="1" ht="12.65" customHeight="1">
      <c r="A62" s="12" t="str">
        <f>RIGHT(data!$C$97,3)</f>
        <v>141</v>
      </c>
      <c r="B62" s="209" t="str">
        <f>RIGHT(data!$C$96,4)</f>
        <v>2023</v>
      </c>
      <c r="C62" s="12" t="str">
        <f>data!BK$55</f>
        <v>8530</v>
      </c>
      <c r="D62" s="12" t="s">
        <v>1142</v>
      </c>
      <c r="E62" s="207">
        <f>ROUND(N(data!BK59), 0)</f>
        <v>0</v>
      </c>
      <c r="F62" s="318">
        <f>ROUND(N(data!BK60), 2)</f>
        <v>13.38</v>
      </c>
      <c r="G62" s="207">
        <f>ROUND(N(data!BK61), 0)</f>
        <v>1005867</v>
      </c>
      <c r="H62" s="207">
        <f>ROUND(N(data!BK62), 0)</f>
        <v>220245</v>
      </c>
      <c r="I62" s="207">
        <f>ROUND(N(data!BK63), 0)</f>
        <v>0</v>
      </c>
      <c r="J62" s="207">
        <f>ROUND(N(data!BK64), 0)</f>
        <v>3065</v>
      </c>
      <c r="K62" s="207">
        <f>ROUND(N(data!BK65), 0)</f>
        <v>0</v>
      </c>
      <c r="L62" s="207">
        <f>ROUND(N(data!BK66), 0)</f>
        <v>203472</v>
      </c>
      <c r="M62" s="207">
        <f>ROUND(N(data!BK67), 0)</f>
        <v>0</v>
      </c>
      <c r="N62" s="207">
        <f>ROUND(N(data!BK68), 0)</f>
        <v>2557</v>
      </c>
      <c r="O62" s="207">
        <f>ROUND(N(data!BK69), 0)</f>
        <v>26232</v>
      </c>
      <c r="P62" s="207">
        <f>ROUND(N(data!BK70), 0)</f>
        <v>0</v>
      </c>
      <c r="Q62" s="207">
        <f>ROUND(N(data!BK71), 0)</f>
        <v>0</v>
      </c>
      <c r="R62" s="207">
        <f>ROUND(N(data!BK72), 0)</f>
        <v>0</v>
      </c>
      <c r="S62" s="207">
        <f>ROUND(N(data!BK73), 0)</f>
        <v>0</v>
      </c>
      <c r="T62" s="207">
        <f>ROUND(N(data!BK74), 0)</f>
        <v>0</v>
      </c>
      <c r="U62" s="207">
        <f>ROUND(N(data!BK75), 0)</f>
        <v>0</v>
      </c>
      <c r="V62" s="207">
        <f>ROUND(N(data!BK76), 0)</f>
        <v>0</v>
      </c>
      <c r="W62" s="207">
        <f>ROUND(N(data!BK77), 0)</f>
        <v>0</v>
      </c>
      <c r="X62" s="207">
        <f>ROUND(N(data!BK78), 0)</f>
        <v>0</v>
      </c>
      <c r="Y62" s="207">
        <f>ROUND(N(data!BK79), 0)</f>
        <v>0</v>
      </c>
      <c r="Z62" s="207">
        <f>ROUND(N(data!BK80), 0)</f>
        <v>0</v>
      </c>
      <c r="AA62" s="207">
        <f>ROUND(N(data!BK81), 0)</f>
        <v>0</v>
      </c>
      <c r="AB62" s="207">
        <f>ROUND(N(data!BK82), 0)</f>
        <v>0</v>
      </c>
      <c r="AC62" s="207">
        <f>ROUND(N(data!BK83), 0)</f>
        <v>26232</v>
      </c>
      <c r="AD62" s="207">
        <f>ROUND(N(data!BK84), 0)</f>
        <v>0</v>
      </c>
      <c r="AE62" s="207">
        <f>ROUND(N(data!BK89), 0)</f>
        <v>0</v>
      </c>
      <c r="AF62" s="207">
        <f>ROUND(N(data!BK87), 0)</f>
        <v>0</v>
      </c>
      <c r="AG62" s="207">
        <f>ROUND(N(data!BK90), 0)</f>
        <v>0</v>
      </c>
      <c r="AH62" s="207">
        <f>ROUND(N(data!BK91), 0)</f>
        <v>0</v>
      </c>
      <c r="AI62" s="207">
        <f>ROUND(N(data!BK92), 0)</f>
        <v>0</v>
      </c>
      <c r="AJ62" s="207">
        <f>ROUND(N(data!BK93), 0)</f>
        <v>0</v>
      </c>
      <c r="AK62" s="318">
        <f>ROUND(N(data!BK94), 2)</f>
        <v>0</v>
      </c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</row>
    <row r="63" spans="1:89" s="11" customFormat="1" ht="12.65" customHeight="1">
      <c r="A63" s="12" t="str">
        <f>RIGHT(data!$C$97,3)</f>
        <v>141</v>
      </c>
      <c r="B63" s="209" t="str">
        <f>RIGHT(data!$C$96,4)</f>
        <v>2023</v>
      </c>
      <c r="C63" s="12" t="str">
        <f>data!BL$55</f>
        <v>8560</v>
      </c>
      <c r="D63" s="12" t="s">
        <v>1142</v>
      </c>
      <c r="E63" s="207">
        <f>ROUND(N(data!BL59), 0)</f>
        <v>0</v>
      </c>
      <c r="F63" s="318">
        <f>ROUND(N(data!BL60), 2)</f>
        <v>4.18</v>
      </c>
      <c r="G63" s="207">
        <f>ROUND(N(data!BL61), 0)</f>
        <v>176229</v>
      </c>
      <c r="H63" s="207">
        <f>ROUND(N(data!BL62), 0)</f>
        <v>38587</v>
      </c>
      <c r="I63" s="207">
        <f>ROUND(N(data!BL63), 0)</f>
        <v>0</v>
      </c>
      <c r="J63" s="207">
        <f>ROUND(N(data!BL64), 0)</f>
        <v>2302</v>
      </c>
      <c r="K63" s="207">
        <f>ROUND(N(data!BL65), 0)</f>
        <v>0</v>
      </c>
      <c r="L63" s="207">
        <f>ROUND(N(data!BL66), 0)</f>
        <v>17929</v>
      </c>
      <c r="M63" s="207">
        <f>ROUND(N(data!BL67), 0)</f>
        <v>0</v>
      </c>
      <c r="N63" s="207">
        <f>ROUND(N(data!BL68), 0)</f>
        <v>2187</v>
      </c>
      <c r="O63" s="207">
        <f>ROUND(N(data!BL69), 0)</f>
        <v>36</v>
      </c>
      <c r="P63" s="207">
        <f>ROUND(N(data!BL70), 0)</f>
        <v>0</v>
      </c>
      <c r="Q63" s="207">
        <f>ROUND(N(data!BL71), 0)</f>
        <v>0</v>
      </c>
      <c r="R63" s="207">
        <f>ROUND(N(data!BL72), 0)</f>
        <v>0</v>
      </c>
      <c r="S63" s="207">
        <f>ROUND(N(data!BL73), 0)</f>
        <v>0</v>
      </c>
      <c r="T63" s="207">
        <f>ROUND(N(data!BL74), 0)</f>
        <v>0</v>
      </c>
      <c r="U63" s="207">
        <f>ROUND(N(data!BL75), 0)</f>
        <v>0</v>
      </c>
      <c r="V63" s="207">
        <f>ROUND(N(data!BL76), 0)</f>
        <v>0</v>
      </c>
      <c r="W63" s="207">
        <f>ROUND(N(data!BL77), 0)</f>
        <v>0</v>
      </c>
      <c r="X63" s="207">
        <f>ROUND(N(data!BL78), 0)</f>
        <v>0</v>
      </c>
      <c r="Y63" s="207">
        <f>ROUND(N(data!BL79), 0)</f>
        <v>0</v>
      </c>
      <c r="Z63" s="207">
        <f>ROUND(N(data!BL80), 0)</f>
        <v>0</v>
      </c>
      <c r="AA63" s="207">
        <f>ROUND(N(data!BL81), 0)</f>
        <v>0</v>
      </c>
      <c r="AB63" s="207">
        <f>ROUND(N(data!BL82), 0)</f>
        <v>0</v>
      </c>
      <c r="AC63" s="207">
        <f>ROUND(N(data!BL83), 0)</f>
        <v>36</v>
      </c>
      <c r="AD63" s="207">
        <f>ROUND(N(data!BL84), 0)</f>
        <v>0</v>
      </c>
      <c r="AE63" s="207">
        <f>ROUND(N(data!BL89), 0)</f>
        <v>0</v>
      </c>
      <c r="AF63" s="207">
        <f>ROUND(N(data!BL87), 0)</f>
        <v>0</v>
      </c>
      <c r="AG63" s="207">
        <f>ROUND(N(data!BL90), 0)</f>
        <v>0</v>
      </c>
      <c r="AH63" s="207">
        <f>ROUND(N(data!BL91), 0)</f>
        <v>0</v>
      </c>
      <c r="AI63" s="207">
        <f>ROUND(N(data!BL92), 0)</f>
        <v>0</v>
      </c>
      <c r="AJ63" s="207">
        <f>ROUND(N(data!BL93), 0)</f>
        <v>0</v>
      </c>
      <c r="AK63" s="318">
        <f>ROUND(N(data!BL94), 2)</f>
        <v>0</v>
      </c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</row>
    <row r="64" spans="1:89" s="11" customFormat="1" ht="12.65" customHeight="1">
      <c r="A64" s="12" t="str">
        <f>RIGHT(data!$C$97,3)</f>
        <v>141</v>
      </c>
      <c r="B64" s="209" t="str">
        <f>RIGHT(data!$C$96,4)</f>
        <v>2023</v>
      </c>
      <c r="C64" s="12" t="str">
        <f>data!BM$55</f>
        <v>8590</v>
      </c>
      <c r="D64" s="12" t="s">
        <v>1142</v>
      </c>
      <c r="E64" s="207">
        <f>ROUND(N(data!BM59), 0)</f>
        <v>0</v>
      </c>
      <c r="F64" s="318">
        <f>ROUND(N(data!BM60), 2)</f>
        <v>0</v>
      </c>
      <c r="G64" s="207">
        <f>ROUND(N(data!BM61), 0)</f>
        <v>0</v>
      </c>
      <c r="H64" s="207">
        <f>ROUND(N(data!BM62), 0)</f>
        <v>0</v>
      </c>
      <c r="I64" s="207">
        <f>ROUND(N(data!BM63), 0)</f>
        <v>0</v>
      </c>
      <c r="J64" s="207">
        <f>ROUND(N(data!BM64), 0)</f>
        <v>0</v>
      </c>
      <c r="K64" s="207">
        <f>ROUND(N(data!BM65), 0)</f>
        <v>0</v>
      </c>
      <c r="L64" s="207">
        <f>ROUND(N(data!BM66), 0)</f>
        <v>0</v>
      </c>
      <c r="M64" s="207">
        <f>ROUND(N(data!BM67), 0)</f>
        <v>0</v>
      </c>
      <c r="N64" s="207">
        <f>ROUND(N(data!BM68), 0)</f>
        <v>0</v>
      </c>
      <c r="O64" s="207">
        <f>ROUND(N(data!BM69), 0)</f>
        <v>0</v>
      </c>
      <c r="P64" s="207">
        <f>ROUND(N(data!BM70), 0)</f>
        <v>0</v>
      </c>
      <c r="Q64" s="207">
        <f>ROUND(N(data!BM71), 0)</f>
        <v>0</v>
      </c>
      <c r="R64" s="207">
        <f>ROUND(N(data!BM72), 0)</f>
        <v>0</v>
      </c>
      <c r="S64" s="207">
        <f>ROUND(N(data!BM73), 0)</f>
        <v>0</v>
      </c>
      <c r="T64" s="207">
        <f>ROUND(N(data!BM74), 0)</f>
        <v>0</v>
      </c>
      <c r="U64" s="207">
        <f>ROUND(N(data!BM75), 0)</f>
        <v>0</v>
      </c>
      <c r="V64" s="207">
        <f>ROUND(N(data!BM76), 0)</f>
        <v>0</v>
      </c>
      <c r="W64" s="207">
        <f>ROUND(N(data!BM77), 0)</f>
        <v>0</v>
      </c>
      <c r="X64" s="207">
        <f>ROUND(N(data!BM78), 0)</f>
        <v>0</v>
      </c>
      <c r="Y64" s="207">
        <f>ROUND(N(data!BM79), 0)</f>
        <v>0</v>
      </c>
      <c r="Z64" s="207">
        <f>ROUND(N(data!BM80), 0)</f>
        <v>0</v>
      </c>
      <c r="AA64" s="207">
        <f>ROUND(N(data!BM81), 0)</f>
        <v>0</v>
      </c>
      <c r="AB64" s="207">
        <f>ROUND(N(data!BM82), 0)</f>
        <v>0</v>
      </c>
      <c r="AC64" s="207">
        <f>ROUND(N(data!BM83), 0)</f>
        <v>0</v>
      </c>
      <c r="AD64" s="207">
        <f>ROUND(N(data!BM84), 0)</f>
        <v>0</v>
      </c>
      <c r="AE64" s="207">
        <f>ROUND(N(data!BM89), 0)</f>
        <v>0</v>
      </c>
      <c r="AF64" s="207">
        <f>ROUND(N(data!BM87), 0)</f>
        <v>0</v>
      </c>
      <c r="AG64" s="207">
        <f>ROUND(N(data!BM90), 0)</f>
        <v>0</v>
      </c>
      <c r="AH64" s="207">
        <f>ROUND(N(data!BM91), 0)</f>
        <v>0</v>
      </c>
      <c r="AI64" s="207">
        <f>ROUND(N(data!BM92), 0)</f>
        <v>0</v>
      </c>
      <c r="AJ64" s="207">
        <f>ROUND(N(data!BM93), 0)</f>
        <v>0</v>
      </c>
      <c r="AK64" s="318">
        <f>ROUND(N(data!BM94), 2)</f>
        <v>0</v>
      </c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</row>
    <row r="65" spans="1:89" s="11" customFormat="1" ht="12.65" customHeight="1">
      <c r="A65" s="12" t="str">
        <f>RIGHT(data!$C$97,3)</f>
        <v>141</v>
      </c>
      <c r="B65" s="209" t="str">
        <f>RIGHT(data!$C$96,4)</f>
        <v>2023</v>
      </c>
      <c r="C65" s="12" t="str">
        <f>data!BN$55</f>
        <v>8610</v>
      </c>
      <c r="D65" s="12" t="s">
        <v>1142</v>
      </c>
      <c r="E65" s="207">
        <f>ROUND(N(data!BN59), 0)</f>
        <v>0</v>
      </c>
      <c r="F65" s="318">
        <f>ROUND(N(data!BN60), 2)</f>
        <v>15.79</v>
      </c>
      <c r="G65" s="207">
        <f>ROUND(N(data!BN61), 0)</f>
        <v>1245288</v>
      </c>
      <c r="H65" s="207">
        <f>ROUND(N(data!BN62), 0)</f>
        <v>272668</v>
      </c>
      <c r="I65" s="207">
        <f>ROUND(N(data!BN63), 0)</f>
        <v>58561</v>
      </c>
      <c r="J65" s="207">
        <f>ROUND(N(data!BN64), 0)</f>
        <v>23328</v>
      </c>
      <c r="K65" s="207">
        <f>ROUND(N(data!BN65), 0)</f>
        <v>6862</v>
      </c>
      <c r="L65" s="207">
        <f>ROUND(N(data!BN66), 0)</f>
        <v>450319</v>
      </c>
      <c r="M65" s="207">
        <f>ROUND(N(data!BN67), 0)</f>
        <v>77642</v>
      </c>
      <c r="N65" s="207">
        <f>ROUND(N(data!BN68), 0)</f>
        <v>80435</v>
      </c>
      <c r="O65" s="207">
        <f>ROUND(N(data!BN69), 0)</f>
        <v>242276</v>
      </c>
      <c r="P65" s="207">
        <f>ROUND(N(data!BN70), 0)</f>
        <v>0</v>
      </c>
      <c r="Q65" s="207">
        <f>ROUND(N(data!BN71), 0)</f>
        <v>0</v>
      </c>
      <c r="R65" s="207">
        <f>ROUND(N(data!BN72), 0)</f>
        <v>0</v>
      </c>
      <c r="S65" s="207">
        <f>ROUND(N(data!BN73), 0)</f>
        <v>0</v>
      </c>
      <c r="T65" s="207">
        <f>ROUND(N(data!BN74), 0)</f>
        <v>0</v>
      </c>
      <c r="U65" s="207">
        <f>ROUND(N(data!BN75), 0)</f>
        <v>0</v>
      </c>
      <c r="V65" s="207">
        <f>ROUND(N(data!BN76), 0)</f>
        <v>0</v>
      </c>
      <c r="W65" s="207">
        <f>ROUND(N(data!BN77), 0)</f>
        <v>0</v>
      </c>
      <c r="X65" s="207">
        <f>ROUND(N(data!BN78), 0)</f>
        <v>0</v>
      </c>
      <c r="Y65" s="207">
        <f>ROUND(N(data!BN79), 0)</f>
        <v>0</v>
      </c>
      <c r="Z65" s="207">
        <f>ROUND(N(data!BN80), 0)</f>
        <v>0</v>
      </c>
      <c r="AA65" s="207">
        <f>ROUND(N(data!BN81), 0)</f>
        <v>0</v>
      </c>
      <c r="AB65" s="207">
        <f>ROUND(N(data!BN82), 0)</f>
        <v>0</v>
      </c>
      <c r="AC65" s="207">
        <f>ROUND(N(data!BN83), 0)</f>
        <v>242276</v>
      </c>
      <c r="AD65" s="207">
        <f>ROUND(N(data!BN84), 0)</f>
        <v>5431</v>
      </c>
      <c r="AE65" s="207">
        <f>ROUND(N(data!BN89), 0)</f>
        <v>0</v>
      </c>
      <c r="AF65" s="207">
        <f>ROUND(N(data!BN87), 0)</f>
        <v>0</v>
      </c>
      <c r="AG65" s="207">
        <f>ROUND(N(data!BN90), 0)</f>
        <v>4775</v>
      </c>
      <c r="AH65" s="207">
        <f>ROUND(N(data!BN91), 0)</f>
        <v>0</v>
      </c>
      <c r="AI65" s="207">
        <f>ROUND(N(data!BN92), 0)</f>
        <v>0</v>
      </c>
      <c r="AJ65" s="207">
        <f>ROUND(N(data!BN93), 0)</f>
        <v>0</v>
      </c>
      <c r="AK65" s="318">
        <f>ROUND(N(data!BN94), 2)</f>
        <v>0</v>
      </c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</row>
    <row r="66" spans="1:89" s="11" customFormat="1" ht="12.65" customHeight="1">
      <c r="A66" s="12" t="str">
        <f>RIGHT(data!$C$97,3)</f>
        <v>141</v>
      </c>
      <c r="B66" s="209" t="str">
        <f>RIGHT(data!$C$96,4)</f>
        <v>2023</v>
      </c>
      <c r="C66" s="12" t="str">
        <f>data!BO$55</f>
        <v>8620</v>
      </c>
      <c r="D66" s="12" t="s">
        <v>1142</v>
      </c>
      <c r="E66" s="207">
        <f>ROUND(N(data!BO59), 0)</f>
        <v>0</v>
      </c>
      <c r="F66" s="318">
        <f>ROUND(N(data!BO60), 2)</f>
        <v>0</v>
      </c>
      <c r="G66" s="207">
        <f>ROUND(N(data!BO61), 0)</f>
        <v>0</v>
      </c>
      <c r="H66" s="207">
        <f>ROUND(N(data!BO62), 0)</f>
        <v>0</v>
      </c>
      <c r="I66" s="207">
        <f>ROUND(N(data!BO63), 0)</f>
        <v>0</v>
      </c>
      <c r="J66" s="207">
        <f>ROUND(N(data!BO64), 0)</f>
        <v>0</v>
      </c>
      <c r="K66" s="207">
        <f>ROUND(N(data!BO65), 0)</f>
        <v>0</v>
      </c>
      <c r="L66" s="207">
        <f>ROUND(N(data!BO66), 0)</f>
        <v>0</v>
      </c>
      <c r="M66" s="207">
        <f>ROUND(N(data!BO67), 0)</f>
        <v>0</v>
      </c>
      <c r="N66" s="207">
        <f>ROUND(N(data!BO68), 0)</f>
        <v>0</v>
      </c>
      <c r="O66" s="207">
        <f>ROUND(N(data!BO69), 0)</f>
        <v>0</v>
      </c>
      <c r="P66" s="207">
        <f>ROUND(N(data!BO70), 0)</f>
        <v>0</v>
      </c>
      <c r="Q66" s="207">
        <f>ROUND(N(data!BO71), 0)</f>
        <v>0</v>
      </c>
      <c r="R66" s="207">
        <f>ROUND(N(data!BO72), 0)</f>
        <v>0</v>
      </c>
      <c r="S66" s="207">
        <f>ROUND(N(data!BO73), 0)</f>
        <v>0</v>
      </c>
      <c r="T66" s="207">
        <f>ROUND(N(data!BO74), 0)</f>
        <v>0</v>
      </c>
      <c r="U66" s="207">
        <f>ROUND(N(data!BO75), 0)</f>
        <v>0</v>
      </c>
      <c r="V66" s="207">
        <f>ROUND(N(data!BO76), 0)</f>
        <v>0</v>
      </c>
      <c r="W66" s="207">
        <f>ROUND(N(data!BO77), 0)</f>
        <v>0</v>
      </c>
      <c r="X66" s="207">
        <f>ROUND(N(data!BO78), 0)</f>
        <v>0</v>
      </c>
      <c r="Y66" s="207">
        <f>ROUND(N(data!BO79), 0)</f>
        <v>0</v>
      </c>
      <c r="Z66" s="207">
        <f>ROUND(N(data!BO80), 0)</f>
        <v>0</v>
      </c>
      <c r="AA66" s="207">
        <f>ROUND(N(data!BO81), 0)</f>
        <v>0</v>
      </c>
      <c r="AB66" s="207">
        <f>ROUND(N(data!BO82), 0)</f>
        <v>0</v>
      </c>
      <c r="AC66" s="207">
        <f>ROUND(N(data!BO83), 0)</f>
        <v>0</v>
      </c>
      <c r="AD66" s="207">
        <f>ROUND(N(data!BO84), 0)</f>
        <v>0</v>
      </c>
      <c r="AE66" s="207">
        <f>ROUND(N(data!BO89), 0)</f>
        <v>0</v>
      </c>
      <c r="AF66" s="207">
        <f>ROUND(N(data!BO87), 0)</f>
        <v>0</v>
      </c>
      <c r="AG66" s="207">
        <f>ROUND(N(data!BO90), 0)</f>
        <v>0</v>
      </c>
      <c r="AH66" s="207">
        <f>ROUND(N(data!BO91), 0)</f>
        <v>0</v>
      </c>
      <c r="AI66" s="207">
        <f>ROUND(N(data!BO92), 0)</f>
        <v>0</v>
      </c>
      <c r="AJ66" s="207">
        <f>ROUND(N(data!BO93), 0)</f>
        <v>0</v>
      </c>
      <c r="AK66" s="318">
        <f>ROUND(N(data!BO94), 2)</f>
        <v>0</v>
      </c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</row>
    <row r="67" spans="1:89" s="11" customFormat="1" ht="12.65" customHeight="1">
      <c r="A67" s="12" t="str">
        <f>RIGHT(data!$C$97,3)</f>
        <v>141</v>
      </c>
      <c r="B67" s="209" t="str">
        <f>RIGHT(data!$C$96,4)</f>
        <v>2023</v>
      </c>
      <c r="C67" s="12" t="str">
        <f>data!BP$55</f>
        <v>8630</v>
      </c>
      <c r="D67" s="12" t="s">
        <v>1142</v>
      </c>
      <c r="E67" s="207">
        <f>ROUND(N(data!BP59), 0)</f>
        <v>0</v>
      </c>
      <c r="F67" s="318">
        <f>ROUND(N(data!BP60), 2)</f>
        <v>1.03</v>
      </c>
      <c r="G67" s="207">
        <f>ROUND(N(data!BP61), 0)</f>
        <v>78616</v>
      </c>
      <c r="H67" s="207">
        <f>ROUND(N(data!BP62), 0)</f>
        <v>17214</v>
      </c>
      <c r="I67" s="207">
        <f>ROUND(N(data!BP63), 0)</f>
        <v>0</v>
      </c>
      <c r="J67" s="207">
        <f>ROUND(N(data!BP64), 0)</f>
        <v>1122</v>
      </c>
      <c r="K67" s="207">
        <f>ROUND(N(data!BP65), 0)</f>
        <v>0</v>
      </c>
      <c r="L67" s="207">
        <f>ROUND(N(data!BP66), 0)</f>
        <v>1058</v>
      </c>
      <c r="M67" s="207">
        <f>ROUND(N(data!BP67), 0)</f>
        <v>0</v>
      </c>
      <c r="N67" s="207">
        <f>ROUND(N(data!BP68), 0)</f>
        <v>4736</v>
      </c>
      <c r="O67" s="207">
        <f>ROUND(N(data!BP69), 0)</f>
        <v>49217</v>
      </c>
      <c r="P67" s="207">
        <f>ROUND(N(data!BP70), 0)</f>
        <v>0</v>
      </c>
      <c r="Q67" s="207">
        <f>ROUND(N(data!BP71), 0)</f>
        <v>0</v>
      </c>
      <c r="R67" s="207">
        <f>ROUND(N(data!BP72), 0)</f>
        <v>0</v>
      </c>
      <c r="S67" s="207">
        <f>ROUND(N(data!BP73), 0)</f>
        <v>0</v>
      </c>
      <c r="T67" s="207">
        <f>ROUND(N(data!BP74), 0)</f>
        <v>0</v>
      </c>
      <c r="U67" s="207">
        <f>ROUND(N(data!BP75), 0)</f>
        <v>0</v>
      </c>
      <c r="V67" s="207">
        <f>ROUND(N(data!BP76), 0)</f>
        <v>0</v>
      </c>
      <c r="W67" s="207">
        <f>ROUND(N(data!BP77), 0)</f>
        <v>0</v>
      </c>
      <c r="X67" s="207">
        <f>ROUND(N(data!BP78), 0)</f>
        <v>0</v>
      </c>
      <c r="Y67" s="207">
        <f>ROUND(N(data!BP79), 0)</f>
        <v>0</v>
      </c>
      <c r="Z67" s="207">
        <f>ROUND(N(data!BP80), 0)</f>
        <v>0</v>
      </c>
      <c r="AA67" s="207">
        <f>ROUND(N(data!BP81), 0)</f>
        <v>0</v>
      </c>
      <c r="AB67" s="207">
        <f>ROUND(N(data!BP82), 0)</f>
        <v>0</v>
      </c>
      <c r="AC67" s="207">
        <f>ROUND(N(data!BP83), 0)</f>
        <v>49217</v>
      </c>
      <c r="AD67" s="207">
        <f>ROUND(N(data!BP84), 0)</f>
        <v>0</v>
      </c>
      <c r="AE67" s="207">
        <f>ROUND(N(data!BP89), 0)</f>
        <v>0</v>
      </c>
      <c r="AF67" s="207">
        <f>ROUND(N(data!BP87), 0)</f>
        <v>0</v>
      </c>
      <c r="AG67" s="207">
        <f>ROUND(N(data!BP90), 0)</f>
        <v>0</v>
      </c>
      <c r="AH67" s="207">
        <f>ROUND(N(data!BP91), 0)</f>
        <v>0</v>
      </c>
      <c r="AI67" s="207">
        <f>ROUND(N(data!BP92), 0)</f>
        <v>0</v>
      </c>
      <c r="AJ67" s="207">
        <f>ROUND(N(data!BP93), 0)</f>
        <v>0</v>
      </c>
      <c r="AK67" s="318">
        <f>ROUND(N(data!BP94), 2)</f>
        <v>0</v>
      </c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</row>
    <row r="68" spans="1:89" s="11" customFormat="1" ht="12.65" customHeight="1">
      <c r="A68" s="12" t="str">
        <f>RIGHT(data!$C$97,3)</f>
        <v>141</v>
      </c>
      <c r="B68" s="209" t="str">
        <f>RIGHT(data!$C$96,4)</f>
        <v>2023</v>
      </c>
      <c r="C68" s="12" t="str">
        <f>data!BQ$55</f>
        <v>8640</v>
      </c>
      <c r="D68" s="12" t="s">
        <v>1142</v>
      </c>
      <c r="E68" s="207">
        <f>ROUND(N(data!BQ59), 0)</f>
        <v>0</v>
      </c>
      <c r="F68" s="318">
        <f>ROUND(N(data!BQ60), 2)</f>
        <v>0</v>
      </c>
      <c r="G68" s="207">
        <f>ROUND(N(data!BQ61), 0)</f>
        <v>0</v>
      </c>
      <c r="H68" s="207">
        <f>ROUND(N(data!BQ62), 0)</f>
        <v>0</v>
      </c>
      <c r="I68" s="207">
        <f>ROUND(N(data!BQ63), 0)</f>
        <v>0</v>
      </c>
      <c r="J68" s="207">
        <f>ROUND(N(data!BQ64), 0)</f>
        <v>0</v>
      </c>
      <c r="K68" s="207">
        <f>ROUND(N(data!BQ65), 0)</f>
        <v>0</v>
      </c>
      <c r="L68" s="207">
        <f>ROUND(N(data!BQ66), 0)</f>
        <v>0</v>
      </c>
      <c r="M68" s="207">
        <f>ROUND(N(data!BQ67), 0)</f>
        <v>0</v>
      </c>
      <c r="N68" s="207">
        <f>ROUND(N(data!BQ68), 0)</f>
        <v>0</v>
      </c>
      <c r="O68" s="207">
        <f>ROUND(N(data!BQ69), 0)</f>
        <v>0</v>
      </c>
      <c r="P68" s="207">
        <f>ROUND(N(data!BQ70), 0)</f>
        <v>0</v>
      </c>
      <c r="Q68" s="207">
        <f>ROUND(N(data!BQ71), 0)</f>
        <v>0</v>
      </c>
      <c r="R68" s="207">
        <f>ROUND(N(data!BQ72), 0)</f>
        <v>0</v>
      </c>
      <c r="S68" s="207">
        <f>ROUND(N(data!BQ73), 0)</f>
        <v>0</v>
      </c>
      <c r="T68" s="207">
        <f>ROUND(N(data!BQ74), 0)</f>
        <v>0</v>
      </c>
      <c r="U68" s="207">
        <f>ROUND(N(data!BQ75), 0)</f>
        <v>0</v>
      </c>
      <c r="V68" s="207">
        <f>ROUND(N(data!BQ76), 0)</f>
        <v>0</v>
      </c>
      <c r="W68" s="207">
        <f>ROUND(N(data!BQ77), 0)</f>
        <v>0</v>
      </c>
      <c r="X68" s="207">
        <f>ROUND(N(data!BQ78), 0)</f>
        <v>0</v>
      </c>
      <c r="Y68" s="207">
        <f>ROUND(N(data!BQ79), 0)</f>
        <v>0</v>
      </c>
      <c r="Z68" s="207">
        <f>ROUND(N(data!BQ80), 0)</f>
        <v>0</v>
      </c>
      <c r="AA68" s="207">
        <f>ROUND(N(data!BQ81), 0)</f>
        <v>0</v>
      </c>
      <c r="AB68" s="207">
        <f>ROUND(N(data!BQ82), 0)</f>
        <v>0</v>
      </c>
      <c r="AC68" s="207">
        <f>ROUND(N(data!BQ83), 0)</f>
        <v>0</v>
      </c>
      <c r="AD68" s="207">
        <f>ROUND(N(data!BQ84), 0)</f>
        <v>0</v>
      </c>
      <c r="AE68" s="207">
        <f>ROUND(N(data!BQ89), 0)</f>
        <v>0</v>
      </c>
      <c r="AF68" s="207">
        <f>ROUND(N(data!BQ87), 0)</f>
        <v>0</v>
      </c>
      <c r="AG68" s="207">
        <f>ROUND(N(data!BQ90), 0)</f>
        <v>0</v>
      </c>
      <c r="AH68" s="207">
        <f>ROUND(N(data!BQ91), 0)</f>
        <v>0</v>
      </c>
      <c r="AI68" s="207">
        <f>ROUND(N(data!BQ92), 0)</f>
        <v>0</v>
      </c>
      <c r="AJ68" s="207">
        <f>ROUND(N(data!BQ93), 0)</f>
        <v>0</v>
      </c>
      <c r="AK68" s="318">
        <f>ROUND(N(data!BQ94), 2)</f>
        <v>0</v>
      </c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</row>
    <row r="69" spans="1:89" s="11" customFormat="1" ht="12.65" customHeight="1">
      <c r="A69" s="12" t="str">
        <f>RIGHT(data!$C$97,3)</f>
        <v>141</v>
      </c>
      <c r="B69" s="209" t="str">
        <f>RIGHT(data!$C$96,4)</f>
        <v>2023</v>
      </c>
      <c r="C69" s="12" t="str">
        <f>data!BR$55</f>
        <v>8650</v>
      </c>
      <c r="D69" s="12" t="s">
        <v>1142</v>
      </c>
      <c r="E69" s="207">
        <f>ROUND(N(data!BR59), 0)</f>
        <v>0</v>
      </c>
      <c r="F69" s="318">
        <f>ROUND(N(data!BR60), 2)</f>
        <v>0</v>
      </c>
      <c r="G69" s="207">
        <f>ROUND(N(data!BR61), 0)</f>
        <v>0</v>
      </c>
      <c r="H69" s="207">
        <f>ROUND(N(data!BR62), 0)</f>
        <v>0</v>
      </c>
      <c r="I69" s="207">
        <f>ROUND(N(data!BR63), 0)</f>
        <v>0</v>
      </c>
      <c r="J69" s="207">
        <f>ROUND(N(data!BR64), 0)</f>
        <v>0</v>
      </c>
      <c r="K69" s="207">
        <f>ROUND(N(data!BR65), 0)</f>
        <v>0</v>
      </c>
      <c r="L69" s="207">
        <f>ROUND(N(data!BR66), 0)</f>
        <v>0</v>
      </c>
      <c r="M69" s="207">
        <f>ROUND(N(data!BR67), 0)</f>
        <v>0</v>
      </c>
      <c r="N69" s="207">
        <f>ROUND(N(data!BR68), 0)</f>
        <v>0</v>
      </c>
      <c r="O69" s="207">
        <f>ROUND(N(data!BR69), 0)</f>
        <v>0</v>
      </c>
      <c r="P69" s="207">
        <f>ROUND(N(data!BR70), 0)</f>
        <v>0</v>
      </c>
      <c r="Q69" s="207">
        <f>ROUND(N(data!BR71), 0)</f>
        <v>0</v>
      </c>
      <c r="R69" s="207">
        <f>ROUND(N(data!BR72), 0)</f>
        <v>0</v>
      </c>
      <c r="S69" s="207">
        <f>ROUND(N(data!BR73), 0)</f>
        <v>0</v>
      </c>
      <c r="T69" s="207">
        <f>ROUND(N(data!BR74), 0)</f>
        <v>0</v>
      </c>
      <c r="U69" s="207">
        <f>ROUND(N(data!BR75), 0)</f>
        <v>0</v>
      </c>
      <c r="V69" s="207">
        <f>ROUND(N(data!BR76), 0)</f>
        <v>0</v>
      </c>
      <c r="W69" s="207">
        <f>ROUND(N(data!BR77), 0)</f>
        <v>0</v>
      </c>
      <c r="X69" s="207">
        <f>ROUND(N(data!BR78), 0)</f>
        <v>0</v>
      </c>
      <c r="Y69" s="207">
        <f>ROUND(N(data!BR79), 0)</f>
        <v>0</v>
      </c>
      <c r="Z69" s="207">
        <f>ROUND(N(data!BR80), 0)</f>
        <v>0</v>
      </c>
      <c r="AA69" s="207">
        <f>ROUND(N(data!BR81), 0)</f>
        <v>0</v>
      </c>
      <c r="AB69" s="207">
        <f>ROUND(N(data!BR82), 0)</f>
        <v>0</v>
      </c>
      <c r="AC69" s="207">
        <f>ROUND(N(data!BR83), 0)</f>
        <v>0</v>
      </c>
      <c r="AD69" s="207">
        <f>ROUND(N(data!BR84), 0)</f>
        <v>0</v>
      </c>
      <c r="AE69" s="207">
        <f>ROUND(N(data!BR89), 0)</f>
        <v>0</v>
      </c>
      <c r="AF69" s="207">
        <f>ROUND(N(data!BR87), 0)</f>
        <v>0</v>
      </c>
      <c r="AG69" s="207">
        <f>ROUND(N(data!BR90), 0)</f>
        <v>0</v>
      </c>
      <c r="AH69" s="207">
        <f>ROUND(N(data!BR91), 0)</f>
        <v>0</v>
      </c>
      <c r="AI69" s="207">
        <f>ROUND(N(data!BR92), 0)</f>
        <v>0</v>
      </c>
      <c r="AJ69" s="207">
        <f>ROUND(N(data!BR93), 0)</f>
        <v>0</v>
      </c>
      <c r="AK69" s="318">
        <f>ROUND(N(data!BR94), 2)</f>
        <v>0</v>
      </c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</row>
    <row r="70" spans="1:89" s="11" customFormat="1" ht="12.65" customHeight="1">
      <c r="A70" s="12" t="str">
        <f>RIGHT(data!$C$97,3)</f>
        <v>141</v>
      </c>
      <c r="B70" s="209" t="str">
        <f>RIGHT(data!$C$96,4)</f>
        <v>2023</v>
      </c>
      <c r="C70" s="12" t="str">
        <f>data!BS$55</f>
        <v>8660</v>
      </c>
      <c r="D70" s="12" t="s">
        <v>1142</v>
      </c>
      <c r="E70" s="207">
        <f>ROUND(N(data!BS59), 0)</f>
        <v>0</v>
      </c>
      <c r="F70" s="318">
        <f>ROUND(N(data!BS60), 2)</f>
        <v>0</v>
      </c>
      <c r="G70" s="207">
        <f>ROUND(N(data!BS61), 0)</f>
        <v>0</v>
      </c>
      <c r="H70" s="207">
        <f>ROUND(N(data!BS62), 0)</f>
        <v>0</v>
      </c>
      <c r="I70" s="207">
        <f>ROUND(N(data!BS63), 0)</f>
        <v>0</v>
      </c>
      <c r="J70" s="207">
        <f>ROUND(N(data!BS64), 0)</f>
        <v>0</v>
      </c>
      <c r="K70" s="207">
        <f>ROUND(N(data!BS65), 0)</f>
        <v>0</v>
      </c>
      <c r="L70" s="207">
        <f>ROUND(N(data!BS66), 0)</f>
        <v>0</v>
      </c>
      <c r="M70" s="207">
        <f>ROUND(N(data!BS67), 0)</f>
        <v>0</v>
      </c>
      <c r="N70" s="207">
        <f>ROUND(N(data!BS68), 0)</f>
        <v>0</v>
      </c>
      <c r="O70" s="207">
        <f>ROUND(N(data!BS69), 0)</f>
        <v>0</v>
      </c>
      <c r="P70" s="207">
        <f>ROUND(N(data!BS70), 0)</f>
        <v>0</v>
      </c>
      <c r="Q70" s="207">
        <f>ROUND(N(data!BS71), 0)</f>
        <v>0</v>
      </c>
      <c r="R70" s="207">
        <f>ROUND(N(data!BS72), 0)</f>
        <v>0</v>
      </c>
      <c r="S70" s="207">
        <f>ROUND(N(data!BS73), 0)</f>
        <v>0</v>
      </c>
      <c r="T70" s="207">
        <f>ROUND(N(data!BS74), 0)</f>
        <v>0</v>
      </c>
      <c r="U70" s="207">
        <f>ROUND(N(data!BS75), 0)</f>
        <v>0</v>
      </c>
      <c r="V70" s="207">
        <f>ROUND(N(data!BS76), 0)</f>
        <v>0</v>
      </c>
      <c r="W70" s="207">
        <f>ROUND(N(data!BS77), 0)</f>
        <v>0</v>
      </c>
      <c r="X70" s="207">
        <f>ROUND(N(data!BS78), 0)</f>
        <v>0</v>
      </c>
      <c r="Y70" s="207">
        <f>ROUND(N(data!BS79), 0)</f>
        <v>0</v>
      </c>
      <c r="Z70" s="207">
        <f>ROUND(N(data!BS80), 0)</f>
        <v>0</v>
      </c>
      <c r="AA70" s="207">
        <f>ROUND(N(data!BS81), 0)</f>
        <v>0</v>
      </c>
      <c r="AB70" s="207">
        <f>ROUND(N(data!BS82), 0)</f>
        <v>0</v>
      </c>
      <c r="AC70" s="207">
        <f>ROUND(N(data!BS83), 0)</f>
        <v>0</v>
      </c>
      <c r="AD70" s="207">
        <f>ROUND(N(data!BS84), 0)</f>
        <v>0</v>
      </c>
      <c r="AE70" s="207">
        <f>ROUND(N(data!BS89), 0)</f>
        <v>0</v>
      </c>
      <c r="AF70" s="207">
        <f>ROUND(N(data!BS87), 0)</f>
        <v>0</v>
      </c>
      <c r="AG70" s="207">
        <f>ROUND(N(data!BS90), 0)</f>
        <v>0</v>
      </c>
      <c r="AH70" s="207">
        <f>ROUND(N(data!BS91), 0)</f>
        <v>0</v>
      </c>
      <c r="AI70" s="207">
        <f>ROUND(N(data!BS92), 0)</f>
        <v>0</v>
      </c>
      <c r="AJ70" s="207">
        <f>ROUND(N(data!BS93), 0)</f>
        <v>0</v>
      </c>
      <c r="AK70" s="318">
        <f>ROUND(N(data!BS94), 2)</f>
        <v>0</v>
      </c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</row>
    <row r="71" spans="1:89" s="11" customFormat="1" ht="12.65" customHeight="1">
      <c r="A71" s="12" t="str">
        <f>RIGHT(data!$C$97,3)</f>
        <v>141</v>
      </c>
      <c r="B71" s="209" t="str">
        <f>RIGHT(data!$C$96,4)</f>
        <v>2023</v>
      </c>
      <c r="C71" s="12" t="str">
        <f>data!BT$55</f>
        <v>8670</v>
      </c>
      <c r="D71" s="12" t="s">
        <v>1142</v>
      </c>
      <c r="E71" s="207">
        <f>ROUND(N(data!BT59), 0)</f>
        <v>0</v>
      </c>
      <c r="F71" s="318">
        <f>ROUND(N(data!BT60), 2)</f>
        <v>0</v>
      </c>
      <c r="G71" s="207">
        <f>ROUND(N(data!BT61), 0)</f>
        <v>0</v>
      </c>
      <c r="H71" s="207">
        <f>ROUND(N(data!BT62), 0)</f>
        <v>0</v>
      </c>
      <c r="I71" s="207">
        <f>ROUND(N(data!BT63), 0)</f>
        <v>0</v>
      </c>
      <c r="J71" s="207">
        <f>ROUND(N(data!BT64), 0)</f>
        <v>0</v>
      </c>
      <c r="K71" s="207">
        <f>ROUND(N(data!BT65), 0)</f>
        <v>0</v>
      </c>
      <c r="L71" s="207">
        <f>ROUND(N(data!BT66), 0)</f>
        <v>0</v>
      </c>
      <c r="M71" s="207">
        <f>ROUND(N(data!BT67), 0)</f>
        <v>0</v>
      </c>
      <c r="N71" s="207">
        <f>ROUND(N(data!BT68), 0)</f>
        <v>0</v>
      </c>
      <c r="O71" s="207">
        <f>ROUND(N(data!BT69), 0)</f>
        <v>0</v>
      </c>
      <c r="P71" s="207">
        <f>ROUND(N(data!BT70), 0)</f>
        <v>0</v>
      </c>
      <c r="Q71" s="207">
        <f>ROUND(N(data!BT71), 0)</f>
        <v>0</v>
      </c>
      <c r="R71" s="207">
        <f>ROUND(N(data!BT72), 0)</f>
        <v>0</v>
      </c>
      <c r="S71" s="207">
        <f>ROUND(N(data!BT73), 0)</f>
        <v>0</v>
      </c>
      <c r="T71" s="207">
        <f>ROUND(N(data!BT74), 0)</f>
        <v>0</v>
      </c>
      <c r="U71" s="207">
        <f>ROUND(N(data!BT75), 0)</f>
        <v>0</v>
      </c>
      <c r="V71" s="207">
        <f>ROUND(N(data!BT76), 0)</f>
        <v>0</v>
      </c>
      <c r="W71" s="207">
        <f>ROUND(N(data!BT77), 0)</f>
        <v>0</v>
      </c>
      <c r="X71" s="207">
        <f>ROUND(N(data!BT78), 0)</f>
        <v>0</v>
      </c>
      <c r="Y71" s="207">
        <f>ROUND(N(data!BT79), 0)</f>
        <v>0</v>
      </c>
      <c r="Z71" s="207">
        <f>ROUND(N(data!BT80), 0)</f>
        <v>0</v>
      </c>
      <c r="AA71" s="207">
        <f>ROUND(N(data!BT81), 0)</f>
        <v>0</v>
      </c>
      <c r="AB71" s="207">
        <f>ROUND(N(data!BT82), 0)</f>
        <v>0</v>
      </c>
      <c r="AC71" s="207">
        <f>ROUND(N(data!BT83), 0)</f>
        <v>0</v>
      </c>
      <c r="AD71" s="207">
        <f>ROUND(N(data!BT84), 0)</f>
        <v>0</v>
      </c>
      <c r="AE71" s="207">
        <f>ROUND(N(data!BT89), 0)</f>
        <v>0</v>
      </c>
      <c r="AF71" s="207">
        <f>ROUND(N(data!BT87), 0)</f>
        <v>0</v>
      </c>
      <c r="AG71" s="207">
        <f>ROUND(N(data!BT90), 0)</f>
        <v>0</v>
      </c>
      <c r="AH71" s="207">
        <f>ROUND(N(data!BT91), 0)</f>
        <v>0</v>
      </c>
      <c r="AI71" s="207">
        <f>ROUND(N(data!BT92), 0)</f>
        <v>0</v>
      </c>
      <c r="AJ71" s="207">
        <f>ROUND(N(data!BT93), 0)</f>
        <v>0</v>
      </c>
      <c r="AK71" s="318">
        <f>ROUND(N(data!BT94), 2)</f>
        <v>0</v>
      </c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</row>
    <row r="72" spans="1:89" s="11" customFormat="1" ht="12.65" customHeight="1">
      <c r="A72" s="12" t="str">
        <f>RIGHT(data!$C$97,3)</f>
        <v>141</v>
      </c>
      <c r="B72" s="209" t="str">
        <f>RIGHT(data!$C$96,4)</f>
        <v>2023</v>
      </c>
      <c r="C72" s="12" t="str">
        <f>data!BU$55</f>
        <v>8680</v>
      </c>
      <c r="D72" s="12" t="s">
        <v>1142</v>
      </c>
      <c r="E72" s="207">
        <f>ROUND(N(data!BU59), 0)</f>
        <v>0</v>
      </c>
      <c r="F72" s="318">
        <f>ROUND(N(data!BU60), 2)</f>
        <v>0</v>
      </c>
      <c r="G72" s="207">
        <f>ROUND(N(data!BU61), 0)</f>
        <v>0</v>
      </c>
      <c r="H72" s="207">
        <f>ROUND(N(data!BU62), 0)</f>
        <v>0</v>
      </c>
      <c r="I72" s="207">
        <f>ROUND(N(data!BU63), 0)</f>
        <v>0</v>
      </c>
      <c r="J72" s="207">
        <f>ROUND(N(data!BU64), 0)</f>
        <v>0</v>
      </c>
      <c r="K72" s="207">
        <f>ROUND(N(data!BU65), 0)</f>
        <v>0</v>
      </c>
      <c r="L72" s="207">
        <f>ROUND(N(data!BU66), 0)</f>
        <v>0</v>
      </c>
      <c r="M72" s="207">
        <f>ROUND(N(data!BU67), 0)</f>
        <v>0</v>
      </c>
      <c r="N72" s="207">
        <f>ROUND(N(data!BU68), 0)</f>
        <v>0</v>
      </c>
      <c r="O72" s="207">
        <f>ROUND(N(data!BU69), 0)</f>
        <v>0</v>
      </c>
      <c r="P72" s="207">
        <f>ROUND(N(data!BU70), 0)</f>
        <v>0</v>
      </c>
      <c r="Q72" s="207">
        <f>ROUND(N(data!BU71), 0)</f>
        <v>0</v>
      </c>
      <c r="R72" s="207">
        <f>ROUND(N(data!BU72), 0)</f>
        <v>0</v>
      </c>
      <c r="S72" s="207">
        <f>ROUND(N(data!BU73), 0)</f>
        <v>0</v>
      </c>
      <c r="T72" s="207">
        <f>ROUND(N(data!BU74), 0)</f>
        <v>0</v>
      </c>
      <c r="U72" s="207">
        <f>ROUND(N(data!BU75), 0)</f>
        <v>0</v>
      </c>
      <c r="V72" s="207">
        <f>ROUND(N(data!BU76), 0)</f>
        <v>0</v>
      </c>
      <c r="W72" s="207">
        <f>ROUND(N(data!BU77), 0)</f>
        <v>0</v>
      </c>
      <c r="X72" s="207">
        <f>ROUND(N(data!BU78), 0)</f>
        <v>0</v>
      </c>
      <c r="Y72" s="207">
        <f>ROUND(N(data!BU79), 0)</f>
        <v>0</v>
      </c>
      <c r="Z72" s="207">
        <f>ROUND(N(data!BU80), 0)</f>
        <v>0</v>
      </c>
      <c r="AA72" s="207">
        <f>ROUND(N(data!BU81), 0)</f>
        <v>0</v>
      </c>
      <c r="AB72" s="207">
        <f>ROUND(N(data!BU82), 0)</f>
        <v>0</v>
      </c>
      <c r="AC72" s="207">
        <f>ROUND(N(data!BU83), 0)</f>
        <v>0</v>
      </c>
      <c r="AD72" s="207">
        <f>ROUND(N(data!BU84), 0)</f>
        <v>0</v>
      </c>
      <c r="AE72" s="207">
        <f>ROUND(N(data!BU89), 0)</f>
        <v>0</v>
      </c>
      <c r="AF72" s="207">
        <f>ROUND(N(data!BU87), 0)</f>
        <v>0</v>
      </c>
      <c r="AG72" s="207">
        <f>ROUND(N(data!BU90), 0)</f>
        <v>0</v>
      </c>
      <c r="AH72" s="207">
        <f>ROUND(N(data!BU91), 0)</f>
        <v>0</v>
      </c>
      <c r="AI72" s="207">
        <f>ROUND(N(data!BU92), 0)</f>
        <v>0</v>
      </c>
      <c r="AJ72" s="207">
        <f>ROUND(N(data!BU93), 0)</f>
        <v>0</v>
      </c>
      <c r="AK72" s="318">
        <f>ROUND(N(data!BU94), 2)</f>
        <v>0</v>
      </c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</row>
    <row r="73" spans="1:89" s="11" customFormat="1" ht="12.65" customHeight="1">
      <c r="A73" s="12" t="str">
        <f>RIGHT(data!$C$97,3)</f>
        <v>141</v>
      </c>
      <c r="B73" s="209" t="str">
        <f>RIGHT(data!$C$96,4)</f>
        <v>2023</v>
      </c>
      <c r="C73" s="12" t="str">
        <f>data!BV$55</f>
        <v>8690</v>
      </c>
      <c r="D73" s="12" t="s">
        <v>1142</v>
      </c>
      <c r="E73" s="207">
        <f>ROUND(N(data!BV59), 0)</f>
        <v>0</v>
      </c>
      <c r="F73" s="318">
        <f>ROUND(N(data!BV60), 2)</f>
        <v>3.03</v>
      </c>
      <c r="G73" s="207">
        <f>ROUND(N(data!BV61), 0)</f>
        <v>134304</v>
      </c>
      <c r="H73" s="207">
        <f>ROUND(N(data!BV62), 0)</f>
        <v>29407</v>
      </c>
      <c r="I73" s="207">
        <f>ROUND(N(data!BV63), 0)</f>
        <v>0</v>
      </c>
      <c r="J73" s="207">
        <f>ROUND(N(data!BV64), 0)</f>
        <v>1096</v>
      </c>
      <c r="K73" s="207">
        <f>ROUND(N(data!BV65), 0)</f>
        <v>0</v>
      </c>
      <c r="L73" s="207">
        <f>ROUND(N(data!BV66), 0)</f>
        <v>1600</v>
      </c>
      <c r="M73" s="207">
        <f>ROUND(N(data!BV67), 0)</f>
        <v>32244</v>
      </c>
      <c r="N73" s="207">
        <f>ROUND(N(data!BV68), 0)</f>
        <v>5016</v>
      </c>
      <c r="O73" s="207">
        <f>ROUND(N(data!BV69), 0)</f>
        <v>58</v>
      </c>
      <c r="P73" s="207">
        <f>ROUND(N(data!BV70), 0)</f>
        <v>0</v>
      </c>
      <c r="Q73" s="207">
        <f>ROUND(N(data!BV71), 0)</f>
        <v>0</v>
      </c>
      <c r="R73" s="207">
        <f>ROUND(N(data!BV72), 0)</f>
        <v>0</v>
      </c>
      <c r="S73" s="207">
        <f>ROUND(N(data!BV73), 0)</f>
        <v>0</v>
      </c>
      <c r="T73" s="207">
        <f>ROUND(N(data!BV74), 0)</f>
        <v>0</v>
      </c>
      <c r="U73" s="207">
        <f>ROUND(N(data!BV75), 0)</f>
        <v>0</v>
      </c>
      <c r="V73" s="207">
        <f>ROUND(N(data!BV76), 0)</f>
        <v>0</v>
      </c>
      <c r="W73" s="207">
        <f>ROUND(N(data!BV77), 0)</f>
        <v>0</v>
      </c>
      <c r="X73" s="207">
        <f>ROUND(N(data!BV78), 0)</f>
        <v>0</v>
      </c>
      <c r="Y73" s="207">
        <f>ROUND(N(data!BV79), 0)</f>
        <v>0</v>
      </c>
      <c r="Z73" s="207">
        <f>ROUND(N(data!BV80), 0)</f>
        <v>0</v>
      </c>
      <c r="AA73" s="207">
        <f>ROUND(N(data!BV81), 0)</f>
        <v>0</v>
      </c>
      <c r="AB73" s="207">
        <f>ROUND(N(data!BV82), 0)</f>
        <v>0</v>
      </c>
      <c r="AC73" s="207">
        <f>ROUND(N(data!BV83), 0)</f>
        <v>58</v>
      </c>
      <c r="AD73" s="207">
        <f>ROUND(N(data!BV84), 0)</f>
        <v>4859</v>
      </c>
      <c r="AE73" s="207">
        <f>ROUND(N(data!BV89), 0)</f>
        <v>0</v>
      </c>
      <c r="AF73" s="207">
        <f>ROUND(N(data!BV87), 0)</f>
        <v>0</v>
      </c>
      <c r="AG73" s="207">
        <f>ROUND(N(data!BV90), 0)</f>
        <v>1983</v>
      </c>
      <c r="AH73" s="207">
        <f>ROUND(N(data!BV91), 0)</f>
        <v>0</v>
      </c>
      <c r="AI73" s="207">
        <f>ROUND(N(data!BV92), 0)</f>
        <v>728</v>
      </c>
      <c r="AJ73" s="207">
        <f>ROUND(N(data!BV93), 0)</f>
        <v>0</v>
      </c>
      <c r="AK73" s="318">
        <f>ROUND(N(data!BV94), 2)</f>
        <v>0</v>
      </c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</row>
    <row r="74" spans="1:89" s="11" customFormat="1" ht="12.65" customHeight="1">
      <c r="A74" s="12" t="str">
        <f>RIGHT(data!$C$97,3)</f>
        <v>141</v>
      </c>
      <c r="B74" s="209" t="str">
        <f>RIGHT(data!$C$96,4)</f>
        <v>2023</v>
      </c>
      <c r="C74" s="12" t="str">
        <f>data!BW$55</f>
        <v>8700</v>
      </c>
      <c r="D74" s="12" t="s">
        <v>1142</v>
      </c>
      <c r="E74" s="207">
        <f>ROUND(N(data!BW59), 0)</f>
        <v>0</v>
      </c>
      <c r="F74" s="318">
        <f>ROUND(N(data!BW60), 2)</f>
        <v>0</v>
      </c>
      <c r="G74" s="207">
        <f>ROUND(N(data!BW61), 0)</f>
        <v>0</v>
      </c>
      <c r="H74" s="207">
        <f>ROUND(N(data!BW62), 0)</f>
        <v>0</v>
      </c>
      <c r="I74" s="207">
        <f>ROUND(N(data!BW63), 0)</f>
        <v>0</v>
      </c>
      <c r="J74" s="207">
        <f>ROUND(N(data!BW64), 0)</f>
        <v>0</v>
      </c>
      <c r="K74" s="207">
        <f>ROUND(N(data!BW65), 0)</f>
        <v>0</v>
      </c>
      <c r="L74" s="207">
        <f>ROUND(N(data!BW66), 0)</f>
        <v>0</v>
      </c>
      <c r="M74" s="207">
        <f>ROUND(N(data!BW67), 0)</f>
        <v>0</v>
      </c>
      <c r="N74" s="207">
        <f>ROUND(N(data!BW68), 0)</f>
        <v>0</v>
      </c>
      <c r="O74" s="207">
        <f>ROUND(N(data!BW69), 0)</f>
        <v>0</v>
      </c>
      <c r="P74" s="207">
        <f>ROUND(N(data!BW70), 0)</f>
        <v>0</v>
      </c>
      <c r="Q74" s="207">
        <f>ROUND(N(data!BW71), 0)</f>
        <v>0</v>
      </c>
      <c r="R74" s="207">
        <f>ROUND(N(data!BW72), 0)</f>
        <v>0</v>
      </c>
      <c r="S74" s="207">
        <f>ROUND(N(data!BW73), 0)</f>
        <v>0</v>
      </c>
      <c r="T74" s="207">
        <f>ROUND(N(data!BW74), 0)</f>
        <v>0</v>
      </c>
      <c r="U74" s="207">
        <f>ROUND(N(data!BW75), 0)</f>
        <v>0</v>
      </c>
      <c r="V74" s="207">
        <f>ROUND(N(data!BW76), 0)</f>
        <v>0</v>
      </c>
      <c r="W74" s="207">
        <f>ROUND(N(data!BW77), 0)</f>
        <v>0</v>
      </c>
      <c r="X74" s="207">
        <f>ROUND(N(data!BW78), 0)</f>
        <v>0</v>
      </c>
      <c r="Y74" s="207">
        <f>ROUND(N(data!BW79), 0)</f>
        <v>0</v>
      </c>
      <c r="Z74" s="207">
        <f>ROUND(N(data!BW80), 0)</f>
        <v>0</v>
      </c>
      <c r="AA74" s="207">
        <f>ROUND(N(data!BW81), 0)</f>
        <v>0</v>
      </c>
      <c r="AB74" s="207">
        <f>ROUND(N(data!BW82), 0)</f>
        <v>0</v>
      </c>
      <c r="AC74" s="207">
        <f>ROUND(N(data!BW83), 0)</f>
        <v>0</v>
      </c>
      <c r="AD74" s="207">
        <f>ROUND(N(data!BW84), 0)</f>
        <v>0</v>
      </c>
      <c r="AE74" s="207">
        <f>ROUND(N(data!BW89), 0)</f>
        <v>0</v>
      </c>
      <c r="AF74" s="207">
        <f>ROUND(N(data!BW87), 0)</f>
        <v>0</v>
      </c>
      <c r="AG74" s="207">
        <f>ROUND(N(data!BW90), 0)</f>
        <v>0</v>
      </c>
      <c r="AH74" s="207">
        <f>ROUND(N(data!BW91), 0)</f>
        <v>0</v>
      </c>
      <c r="AI74" s="207">
        <f>ROUND(N(data!BW92), 0)</f>
        <v>0</v>
      </c>
      <c r="AJ74" s="207">
        <f>ROUND(N(data!BW93), 0)</f>
        <v>0</v>
      </c>
      <c r="AK74" s="318">
        <f>ROUND(N(data!BW94), 2)</f>
        <v>0</v>
      </c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</row>
    <row r="75" spans="1:89" s="11" customFormat="1" ht="12.65" customHeight="1">
      <c r="A75" s="12" t="str">
        <f>RIGHT(data!$C$97,3)</f>
        <v>141</v>
      </c>
      <c r="B75" s="209" t="str">
        <f>RIGHT(data!$C$96,4)</f>
        <v>2023</v>
      </c>
      <c r="C75" s="12" t="str">
        <f>data!BX$55</f>
        <v>8710</v>
      </c>
      <c r="D75" s="12" t="s">
        <v>1142</v>
      </c>
      <c r="E75" s="207">
        <f>ROUND(N(data!BX59), 0)</f>
        <v>0</v>
      </c>
      <c r="F75" s="318">
        <f>ROUND(N(data!BX60), 2)</f>
        <v>0</v>
      </c>
      <c r="G75" s="207">
        <f>ROUND(N(data!BX61), 0)</f>
        <v>0</v>
      </c>
      <c r="H75" s="207">
        <f>ROUND(N(data!BX62), 0)</f>
        <v>0</v>
      </c>
      <c r="I75" s="207">
        <f>ROUND(N(data!BX63), 0)</f>
        <v>0</v>
      </c>
      <c r="J75" s="207">
        <f>ROUND(N(data!BX64), 0)</f>
        <v>0</v>
      </c>
      <c r="K75" s="207">
        <f>ROUND(N(data!BX65), 0)</f>
        <v>0</v>
      </c>
      <c r="L75" s="207">
        <f>ROUND(N(data!BX66), 0)</f>
        <v>0</v>
      </c>
      <c r="M75" s="207">
        <f>ROUND(N(data!BX67), 0)</f>
        <v>0</v>
      </c>
      <c r="N75" s="207">
        <f>ROUND(N(data!BX68), 0)</f>
        <v>0</v>
      </c>
      <c r="O75" s="207">
        <f>ROUND(N(data!BX69), 0)</f>
        <v>0</v>
      </c>
      <c r="P75" s="207">
        <f>ROUND(N(data!BX70), 0)</f>
        <v>0</v>
      </c>
      <c r="Q75" s="207">
        <f>ROUND(N(data!BX71), 0)</f>
        <v>0</v>
      </c>
      <c r="R75" s="207">
        <f>ROUND(N(data!BX72), 0)</f>
        <v>0</v>
      </c>
      <c r="S75" s="207">
        <f>ROUND(N(data!BX73), 0)</f>
        <v>0</v>
      </c>
      <c r="T75" s="207">
        <f>ROUND(N(data!BX74), 0)</f>
        <v>0</v>
      </c>
      <c r="U75" s="207">
        <f>ROUND(N(data!BX75), 0)</f>
        <v>0</v>
      </c>
      <c r="V75" s="207">
        <f>ROUND(N(data!BX76), 0)</f>
        <v>0</v>
      </c>
      <c r="W75" s="207">
        <f>ROUND(N(data!BX77), 0)</f>
        <v>0</v>
      </c>
      <c r="X75" s="207">
        <f>ROUND(N(data!BX78), 0)</f>
        <v>0</v>
      </c>
      <c r="Y75" s="207">
        <f>ROUND(N(data!BX79), 0)</f>
        <v>0</v>
      </c>
      <c r="Z75" s="207">
        <f>ROUND(N(data!BX80), 0)</f>
        <v>0</v>
      </c>
      <c r="AA75" s="207">
        <f>ROUND(N(data!BX81), 0)</f>
        <v>0</v>
      </c>
      <c r="AB75" s="207">
        <f>ROUND(N(data!BX82), 0)</f>
        <v>0</v>
      </c>
      <c r="AC75" s="207">
        <f>ROUND(N(data!BX83), 0)</f>
        <v>0</v>
      </c>
      <c r="AD75" s="207">
        <f>ROUND(N(data!BX84), 0)</f>
        <v>0</v>
      </c>
      <c r="AE75" s="207">
        <f>ROUND(N(data!BX89), 0)</f>
        <v>0</v>
      </c>
      <c r="AF75" s="207">
        <f>ROUND(N(data!BX87), 0)</f>
        <v>0</v>
      </c>
      <c r="AG75" s="207">
        <f>ROUND(N(data!BX90), 0)</f>
        <v>0</v>
      </c>
      <c r="AH75" s="207">
        <f>ROUND(N(data!BX91), 0)</f>
        <v>0</v>
      </c>
      <c r="AI75" s="207">
        <f>ROUND(N(data!BX92), 0)</f>
        <v>0</v>
      </c>
      <c r="AJ75" s="207">
        <f>ROUND(N(data!BX93), 0)</f>
        <v>0</v>
      </c>
      <c r="AK75" s="318">
        <f>ROUND(N(data!BX94), 2)</f>
        <v>0</v>
      </c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</row>
    <row r="76" spans="1:89" s="11" customFormat="1" ht="12.65" customHeight="1">
      <c r="A76" s="12" t="str">
        <f>RIGHT(data!$C$97,3)</f>
        <v>141</v>
      </c>
      <c r="B76" s="209" t="str">
        <f>RIGHT(data!$C$96,4)</f>
        <v>2023</v>
      </c>
      <c r="C76" s="12" t="str">
        <f>data!BY$55</f>
        <v>8720</v>
      </c>
      <c r="D76" s="12" t="s">
        <v>1142</v>
      </c>
      <c r="E76" s="207">
        <f>ROUND(N(data!BY59), 0)</f>
        <v>0</v>
      </c>
      <c r="F76" s="318">
        <f>ROUND(N(data!BY60), 2)</f>
        <v>2.21</v>
      </c>
      <c r="G76" s="207">
        <f>ROUND(N(data!BY61), 0)</f>
        <v>195941</v>
      </c>
      <c r="H76" s="207">
        <f>ROUND(N(data!BY62), 0)</f>
        <v>42903</v>
      </c>
      <c r="I76" s="207">
        <f>ROUND(N(data!BY63), 0)</f>
        <v>0</v>
      </c>
      <c r="J76" s="207">
        <f>ROUND(N(data!BY64), 0)</f>
        <v>1454</v>
      </c>
      <c r="K76" s="207">
        <f>ROUND(N(data!BY65), 0)</f>
        <v>0</v>
      </c>
      <c r="L76" s="207">
        <f>ROUND(N(data!BY66), 0)</f>
        <v>8925</v>
      </c>
      <c r="M76" s="207">
        <f>ROUND(N(data!BY67), 0)</f>
        <v>3398</v>
      </c>
      <c r="N76" s="207">
        <f>ROUND(N(data!BY68), 0)</f>
        <v>0</v>
      </c>
      <c r="O76" s="207">
        <f>ROUND(N(data!BY69), 0)</f>
        <v>435</v>
      </c>
      <c r="P76" s="207">
        <f>ROUND(N(data!BY70), 0)</f>
        <v>0</v>
      </c>
      <c r="Q76" s="207">
        <f>ROUND(N(data!BY71), 0)</f>
        <v>0</v>
      </c>
      <c r="R76" s="207">
        <f>ROUND(N(data!BY72), 0)</f>
        <v>0</v>
      </c>
      <c r="S76" s="207">
        <f>ROUND(N(data!BY73), 0)</f>
        <v>0</v>
      </c>
      <c r="T76" s="207">
        <f>ROUND(N(data!BY74), 0)</f>
        <v>0</v>
      </c>
      <c r="U76" s="207">
        <f>ROUND(N(data!BY75), 0)</f>
        <v>0</v>
      </c>
      <c r="V76" s="207">
        <f>ROUND(N(data!BY76), 0)</f>
        <v>0</v>
      </c>
      <c r="W76" s="207">
        <f>ROUND(N(data!BY77), 0)</f>
        <v>0</v>
      </c>
      <c r="X76" s="207">
        <f>ROUND(N(data!BY78), 0)</f>
        <v>0</v>
      </c>
      <c r="Y76" s="207">
        <f>ROUND(N(data!BY79), 0)</f>
        <v>0</v>
      </c>
      <c r="Z76" s="207">
        <f>ROUND(N(data!BY80), 0)</f>
        <v>0</v>
      </c>
      <c r="AA76" s="207">
        <f>ROUND(N(data!BY81), 0)</f>
        <v>0</v>
      </c>
      <c r="AB76" s="207">
        <f>ROUND(N(data!BY82), 0)</f>
        <v>0</v>
      </c>
      <c r="AC76" s="207">
        <f>ROUND(N(data!BY83), 0)</f>
        <v>435</v>
      </c>
      <c r="AD76" s="207">
        <f>ROUND(N(data!BY84), 0)</f>
        <v>0</v>
      </c>
      <c r="AE76" s="207">
        <f>ROUND(N(data!BY89), 0)</f>
        <v>0</v>
      </c>
      <c r="AF76" s="207">
        <f>ROUND(N(data!BY87), 0)</f>
        <v>0</v>
      </c>
      <c r="AG76" s="207">
        <f>ROUND(N(data!BY90), 0)</f>
        <v>209</v>
      </c>
      <c r="AH76" s="207">
        <f>ROUND(N(data!BY91), 0)</f>
        <v>30552</v>
      </c>
      <c r="AI76" s="207">
        <f>ROUND(N(data!BY92), 0)</f>
        <v>77</v>
      </c>
      <c r="AJ76" s="207">
        <f>ROUND(N(data!BY93), 0)</f>
        <v>0</v>
      </c>
      <c r="AK76" s="318">
        <f>ROUND(N(data!BY94), 2)</f>
        <v>0</v>
      </c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</row>
    <row r="77" spans="1:89" s="11" customFormat="1" ht="12.65" customHeight="1">
      <c r="A77" s="12" t="str">
        <f>RIGHT(data!$C$97,3)</f>
        <v>141</v>
      </c>
      <c r="B77" s="209" t="str">
        <f>RIGHT(data!$C$96,4)</f>
        <v>2023</v>
      </c>
      <c r="C77" s="12" t="str">
        <f>data!BZ$55</f>
        <v>8730</v>
      </c>
      <c r="D77" s="12" t="s">
        <v>1142</v>
      </c>
      <c r="E77" s="207">
        <f>ROUND(N(data!BZ59), 0)</f>
        <v>0</v>
      </c>
      <c r="F77" s="318">
        <f>ROUND(N(data!BZ60), 2)</f>
        <v>0</v>
      </c>
      <c r="G77" s="207">
        <f>ROUND(N(data!BZ61), 0)</f>
        <v>0</v>
      </c>
      <c r="H77" s="207">
        <f>ROUND(N(data!BZ62), 0)</f>
        <v>0</v>
      </c>
      <c r="I77" s="207">
        <f>ROUND(N(data!BZ63), 0)</f>
        <v>0</v>
      </c>
      <c r="J77" s="207">
        <f>ROUND(N(data!BZ64), 0)</f>
        <v>0</v>
      </c>
      <c r="K77" s="207">
        <f>ROUND(N(data!BZ65), 0)</f>
        <v>0</v>
      </c>
      <c r="L77" s="207">
        <f>ROUND(N(data!BZ66), 0)</f>
        <v>0</v>
      </c>
      <c r="M77" s="207">
        <f>ROUND(N(data!BZ67), 0)</f>
        <v>0</v>
      </c>
      <c r="N77" s="207">
        <f>ROUND(N(data!BZ68), 0)</f>
        <v>0</v>
      </c>
      <c r="O77" s="207">
        <f>ROUND(N(data!BZ69), 0)</f>
        <v>0</v>
      </c>
      <c r="P77" s="207">
        <f>ROUND(N(data!BZ70), 0)</f>
        <v>0</v>
      </c>
      <c r="Q77" s="207">
        <f>ROUND(N(data!BZ71), 0)</f>
        <v>0</v>
      </c>
      <c r="R77" s="207">
        <f>ROUND(N(data!BZ72), 0)</f>
        <v>0</v>
      </c>
      <c r="S77" s="207">
        <f>ROUND(N(data!BZ73), 0)</f>
        <v>0</v>
      </c>
      <c r="T77" s="207">
        <f>ROUND(N(data!BZ74), 0)</f>
        <v>0</v>
      </c>
      <c r="U77" s="207">
        <f>ROUND(N(data!BZ75), 0)</f>
        <v>0</v>
      </c>
      <c r="V77" s="207">
        <f>ROUND(N(data!BZ76), 0)</f>
        <v>0</v>
      </c>
      <c r="W77" s="207">
        <f>ROUND(N(data!BZ77), 0)</f>
        <v>0</v>
      </c>
      <c r="X77" s="207">
        <f>ROUND(N(data!BZ78), 0)</f>
        <v>0</v>
      </c>
      <c r="Y77" s="207">
        <f>ROUND(N(data!BZ79), 0)</f>
        <v>0</v>
      </c>
      <c r="Z77" s="207">
        <f>ROUND(N(data!BZ80), 0)</f>
        <v>0</v>
      </c>
      <c r="AA77" s="207">
        <f>ROUND(N(data!BZ81), 0)</f>
        <v>0</v>
      </c>
      <c r="AB77" s="207">
        <f>ROUND(N(data!BZ82), 0)</f>
        <v>0</v>
      </c>
      <c r="AC77" s="207">
        <f>ROUND(N(data!BZ83), 0)</f>
        <v>0</v>
      </c>
      <c r="AD77" s="207">
        <f>ROUND(N(data!BZ84), 0)</f>
        <v>0</v>
      </c>
      <c r="AE77" s="207">
        <f>ROUND(N(data!BZ89), 0)</f>
        <v>0</v>
      </c>
      <c r="AF77" s="207">
        <f>ROUND(N(data!BZ87), 0)</f>
        <v>0</v>
      </c>
      <c r="AG77" s="207">
        <f>ROUND(N(data!BZ90), 0)</f>
        <v>0</v>
      </c>
      <c r="AH77" s="207">
        <f>ROUND(N(data!BZ91), 0)</f>
        <v>0</v>
      </c>
      <c r="AI77" s="207">
        <f>ROUND(N(data!BZ92), 0)</f>
        <v>0</v>
      </c>
      <c r="AJ77" s="207">
        <f>ROUND(N(data!BZ93), 0)</f>
        <v>0</v>
      </c>
      <c r="AK77" s="318">
        <f>ROUND(N(data!BZ94), 2)</f>
        <v>0</v>
      </c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</row>
    <row r="78" spans="1:89" s="11" customFormat="1" ht="12.65" customHeight="1">
      <c r="A78" s="12" t="str">
        <f>RIGHT(data!$C$97,3)</f>
        <v>141</v>
      </c>
      <c r="B78" s="209" t="str">
        <f>RIGHT(data!$C$96,4)</f>
        <v>2023</v>
      </c>
      <c r="C78" s="12" t="str">
        <f>data!CA$55</f>
        <v>8740</v>
      </c>
      <c r="D78" s="12" t="s">
        <v>1142</v>
      </c>
      <c r="E78" s="207">
        <f>ROUND(N(data!CA59), 0)</f>
        <v>0</v>
      </c>
      <c r="F78" s="318">
        <f>ROUND(N(data!CA60), 2)</f>
        <v>0</v>
      </c>
      <c r="G78" s="207">
        <f>ROUND(N(data!CA61), 0)</f>
        <v>0</v>
      </c>
      <c r="H78" s="207">
        <f>ROUND(N(data!CA62), 0)</f>
        <v>0</v>
      </c>
      <c r="I78" s="207">
        <f>ROUND(N(data!CA63), 0)</f>
        <v>0</v>
      </c>
      <c r="J78" s="207">
        <f>ROUND(N(data!CA64), 0)</f>
        <v>0</v>
      </c>
      <c r="K78" s="207">
        <f>ROUND(N(data!CA65), 0)</f>
        <v>0</v>
      </c>
      <c r="L78" s="207">
        <f>ROUND(N(data!CA66), 0)</f>
        <v>0</v>
      </c>
      <c r="M78" s="207">
        <f>ROUND(N(data!CA67), 0)</f>
        <v>0</v>
      </c>
      <c r="N78" s="207">
        <f>ROUND(N(data!CA68), 0)</f>
        <v>0</v>
      </c>
      <c r="O78" s="207">
        <f>ROUND(N(data!CA69), 0)</f>
        <v>0</v>
      </c>
      <c r="P78" s="207">
        <f>ROUND(N(data!CA70), 0)</f>
        <v>0</v>
      </c>
      <c r="Q78" s="207">
        <f>ROUND(N(data!CA71), 0)</f>
        <v>0</v>
      </c>
      <c r="R78" s="207">
        <f>ROUND(N(data!CA72), 0)</f>
        <v>0</v>
      </c>
      <c r="S78" s="207">
        <f>ROUND(N(data!CA73), 0)</f>
        <v>0</v>
      </c>
      <c r="T78" s="207">
        <f>ROUND(N(data!CA74), 0)</f>
        <v>0</v>
      </c>
      <c r="U78" s="207">
        <f>ROUND(N(data!CA75), 0)</f>
        <v>0</v>
      </c>
      <c r="V78" s="207">
        <f>ROUND(N(data!CA76), 0)</f>
        <v>0</v>
      </c>
      <c r="W78" s="207">
        <f>ROUND(N(data!CA77), 0)</f>
        <v>0</v>
      </c>
      <c r="X78" s="207">
        <f>ROUND(N(data!CA78), 0)</f>
        <v>0</v>
      </c>
      <c r="Y78" s="207">
        <f>ROUND(N(data!CA79), 0)</f>
        <v>0</v>
      </c>
      <c r="Z78" s="207">
        <f>ROUND(N(data!CA80), 0)</f>
        <v>0</v>
      </c>
      <c r="AA78" s="207">
        <f>ROUND(N(data!CA81), 0)</f>
        <v>0</v>
      </c>
      <c r="AB78" s="207">
        <f>ROUND(N(data!CA82), 0)</f>
        <v>0</v>
      </c>
      <c r="AC78" s="207">
        <f>ROUND(N(data!CA83), 0)</f>
        <v>0</v>
      </c>
      <c r="AD78" s="207">
        <f>ROUND(N(data!CA84), 0)</f>
        <v>0</v>
      </c>
      <c r="AE78" s="207">
        <f>ROUND(N(data!CA89), 0)</f>
        <v>0</v>
      </c>
      <c r="AF78" s="207">
        <f>ROUND(N(data!CA87), 0)</f>
        <v>0</v>
      </c>
      <c r="AG78" s="207">
        <f>ROUND(N(data!CA90), 0)</f>
        <v>0</v>
      </c>
      <c r="AH78" s="207">
        <f>ROUND(N(data!CA91), 0)</f>
        <v>0</v>
      </c>
      <c r="AI78" s="207">
        <f>ROUND(N(data!CA92), 0)</f>
        <v>0</v>
      </c>
      <c r="AJ78" s="207">
        <f>ROUND(N(data!CA93), 0)</f>
        <v>0</v>
      </c>
      <c r="AK78" s="318">
        <f>ROUND(N(data!CA94), 2)</f>
        <v>0</v>
      </c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</row>
    <row r="79" spans="1:89" s="11" customFormat="1" ht="12.65" customHeight="1">
      <c r="A79" s="12" t="str">
        <f>RIGHT(data!$C$97,3)</f>
        <v>141</v>
      </c>
      <c r="B79" s="209" t="str">
        <f>RIGHT(data!$C$96,4)</f>
        <v>2023</v>
      </c>
      <c r="C79" s="12" t="str">
        <f>data!CB$55</f>
        <v>8770</v>
      </c>
      <c r="D79" s="12" t="s">
        <v>1142</v>
      </c>
      <c r="E79" s="207">
        <f>ROUND(N(data!CB59), 0)</f>
        <v>0</v>
      </c>
      <c r="F79" s="318">
        <f>ROUND(N(data!CB60), 2)</f>
        <v>0</v>
      </c>
      <c r="G79" s="207">
        <f>ROUND(N(data!CB61), 0)</f>
        <v>0</v>
      </c>
      <c r="H79" s="207">
        <f>ROUND(N(data!CB62), 0)</f>
        <v>0</v>
      </c>
      <c r="I79" s="207">
        <f>ROUND(N(data!CB63), 0)</f>
        <v>0</v>
      </c>
      <c r="J79" s="207">
        <f>ROUND(N(data!CB64), 0)</f>
        <v>0</v>
      </c>
      <c r="K79" s="207">
        <f>ROUND(N(data!CB65), 0)</f>
        <v>0</v>
      </c>
      <c r="L79" s="207">
        <f>ROUND(N(data!CB66), 0)</f>
        <v>0</v>
      </c>
      <c r="M79" s="207">
        <f>ROUND(N(data!CB67), 0)</f>
        <v>0</v>
      </c>
      <c r="N79" s="207">
        <f>ROUND(N(data!CB68), 0)</f>
        <v>0</v>
      </c>
      <c r="O79" s="207">
        <f>ROUND(N(data!CB69), 0)</f>
        <v>0</v>
      </c>
      <c r="P79" s="207">
        <f>ROUND(N(data!CB70), 0)</f>
        <v>0</v>
      </c>
      <c r="Q79" s="207">
        <f>ROUND(N(data!CB71), 0)</f>
        <v>0</v>
      </c>
      <c r="R79" s="207">
        <f>ROUND(N(data!CB72), 0)</f>
        <v>0</v>
      </c>
      <c r="S79" s="207">
        <f>ROUND(N(data!CB73), 0)</f>
        <v>0</v>
      </c>
      <c r="T79" s="207">
        <f>ROUND(N(data!CB74), 0)</f>
        <v>0</v>
      </c>
      <c r="U79" s="207">
        <f>ROUND(N(data!CB75), 0)</f>
        <v>0</v>
      </c>
      <c r="V79" s="207">
        <f>ROUND(N(data!CB76), 0)</f>
        <v>0</v>
      </c>
      <c r="W79" s="207">
        <f>ROUND(N(data!CB77), 0)</f>
        <v>0</v>
      </c>
      <c r="X79" s="207">
        <f>ROUND(N(data!CB78), 0)</f>
        <v>0</v>
      </c>
      <c r="Y79" s="207">
        <f>ROUND(N(data!CB79), 0)</f>
        <v>0</v>
      </c>
      <c r="Z79" s="207">
        <f>ROUND(N(data!CB80), 0)</f>
        <v>0</v>
      </c>
      <c r="AA79" s="207">
        <f>ROUND(N(data!CB81), 0)</f>
        <v>0</v>
      </c>
      <c r="AB79" s="207">
        <f>ROUND(N(data!CB82), 0)</f>
        <v>0</v>
      </c>
      <c r="AC79" s="207">
        <f>ROUND(N(data!CB83), 0)</f>
        <v>0</v>
      </c>
      <c r="AD79" s="207">
        <f>ROUND(N(data!CB84), 0)</f>
        <v>0</v>
      </c>
      <c r="AE79" s="207">
        <f>ROUND(N(data!CB89), 0)</f>
        <v>0</v>
      </c>
      <c r="AF79" s="207">
        <f>ROUND(N(data!CB87), 0)</f>
        <v>0</v>
      </c>
      <c r="AG79" s="207">
        <f>ROUND(N(data!CB90), 0)</f>
        <v>0</v>
      </c>
      <c r="AH79" s="207">
        <f>ROUND(N(data!CB91), 0)</f>
        <v>0</v>
      </c>
      <c r="AI79" s="207">
        <f>ROUND(N(data!CB92), 0)</f>
        <v>0</v>
      </c>
      <c r="AJ79" s="207">
        <f>ROUND(N(data!CB93), 0)</f>
        <v>0</v>
      </c>
      <c r="AK79" s="318">
        <f>ROUND(N(data!CB94), 2)</f>
        <v>0</v>
      </c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</row>
    <row r="80" spans="1:89" s="11" customFormat="1" ht="12.65" customHeight="1">
      <c r="A80" s="12" t="str">
        <f>RIGHT(data!$C$97,3)</f>
        <v>141</v>
      </c>
      <c r="B80" s="209" t="str">
        <f>RIGHT(data!$C$96,4)</f>
        <v>2023</v>
      </c>
      <c r="C80" s="12" t="str">
        <f>data!CC$55</f>
        <v>8790</v>
      </c>
      <c r="D80" s="12" t="s">
        <v>1142</v>
      </c>
      <c r="E80" s="207">
        <f>ROUND(N(data!CC59), 0)</f>
        <v>0</v>
      </c>
      <c r="F80" s="318">
        <f>ROUND(N(data!CC60), 2)</f>
        <v>0</v>
      </c>
      <c r="G80" s="207">
        <f>ROUND(N(data!CC61), 0)</f>
        <v>0</v>
      </c>
      <c r="H80" s="207">
        <f>ROUND(N(data!CC62), 0)</f>
        <v>0</v>
      </c>
      <c r="I80" s="207">
        <f>ROUND(N(data!CC63), 0)</f>
        <v>0</v>
      </c>
      <c r="J80" s="207">
        <f>ROUND(N(data!CC64), 0)</f>
        <v>0</v>
      </c>
      <c r="K80" s="207">
        <f>ROUND(N(data!CC65), 0)</f>
        <v>0</v>
      </c>
      <c r="L80" s="207">
        <f>ROUND(N(data!CC66), 0)</f>
        <v>0</v>
      </c>
      <c r="M80" s="207">
        <f>ROUND(N(data!CC67), 0)</f>
        <v>0</v>
      </c>
      <c r="N80" s="207">
        <f>ROUND(N(data!CC68), 0)</f>
        <v>0</v>
      </c>
      <c r="O80" s="207">
        <f>ROUND(N(data!CC69), 0)</f>
        <v>0</v>
      </c>
      <c r="P80" s="207">
        <f>ROUND(N(data!CC70), 0)</f>
        <v>0</v>
      </c>
      <c r="Q80" s="207">
        <f>ROUND(N(data!CC71), 0)</f>
        <v>0</v>
      </c>
      <c r="R80" s="207">
        <f>ROUND(N(data!CC72), 0)</f>
        <v>0</v>
      </c>
      <c r="S80" s="207">
        <f>ROUND(N(data!CC73), 0)</f>
        <v>0</v>
      </c>
      <c r="T80" s="207">
        <f>ROUND(N(data!CC74), 0)</f>
        <v>0</v>
      </c>
      <c r="U80" s="207">
        <f>ROUND(N(data!CC75), 0)</f>
        <v>0</v>
      </c>
      <c r="V80" s="207">
        <f>ROUND(N(data!CC76), 0)</f>
        <v>0</v>
      </c>
      <c r="W80" s="207">
        <f>ROUND(N(data!CC77), 0)</f>
        <v>0</v>
      </c>
      <c r="X80" s="207">
        <f>ROUND(N(data!CC78), 0)</f>
        <v>0</v>
      </c>
      <c r="Y80" s="207">
        <f>ROUND(N(data!CC79), 0)</f>
        <v>0</v>
      </c>
      <c r="Z80" s="207">
        <f>ROUND(N(data!CC80), 0)</f>
        <v>0</v>
      </c>
      <c r="AA80" s="207">
        <f>ROUND(N(data!CC81), 0)</f>
        <v>0</v>
      </c>
      <c r="AB80" s="207">
        <f>ROUND(N(data!CC82), 0)</f>
        <v>0</v>
      </c>
      <c r="AC80" s="207">
        <f>ROUND(N(data!CC83), 0)</f>
        <v>0</v>
      </c>
      <c r="AD80" s="207">
        <f>ROUND(N(data!CC84), 0)</f>
        <v>0</v>
      </c>
      <c r="AE80" s="207">
        <f>ROUND(N(data!CC89), 0)</f>
        <v>0</v>
      </c>
      <c r="AF80" s="207">
        <f>ROUND(N(data!CC87), 0)</f>
        <v>0</v>
      </c>
      <c r="AG80" s="207">
        <f>ROUND(N(data!CC90), 0)</f>
        <v>0</v>
      </c>
      <c r="AH80" s="207">
        <f>ROUND(N(data!CC91), 0)</f>
        <v>0</v>
      </c>
      <c r="AI80" s="207">
        <f>ROUND(N(data!CC92), 0)</f>
        <v>0</v>
      </c>
      <c r="AJ80" s="207">
        <f>ROUND(N(data!CC93), 0)</f>
        <v>0</v>
      </c>
      <c r="AK80" s="318">
        <f>ROUND(N(data!CC94), 2)</f>
        <v>0</v>
      </c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</row>
  </sheetData>
  <sheetProtection algorithmName="SHA-512" hashValue="MMERrDzCnCKPEd38eSwNbcWKDSR3BVLBvsDVE21h7fTS9VOn71HQOUHv/2rrg1B5B9b8BQGt0upEaEjYC47zxA==" saltValue="qi4UYtsjS0Bb0l/7P5Axgw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6F690-1A4C-4DFE-AD91-940822928A3B}">
  <sheetPr codeName="Sheet2">
    <tabColor rgb="FF92D050"/>
    <pageSetUpPr fitToPage="1"/>
  </sheetPr>
  <dimension ref="B1:J42"/>
  <sheetViews>
    <sheetView topLeftCell="A16" workbookViewId="0"/>
  </sheetViews>
  <sheetFormatPr defaultColWidth="10.75" defaultRowHeight="14.5"/>
  <cols>
    <col min="1" max="1" width="2.75" style="11" customWidth="1"/>
    <col min="2" max="3" width="10.75" style="11" customWidth="1"/>
    <col min="4" max="4" width="2.75" style="11" customWidth="1"/>
    <col min="5" max="6" width="10.75" style="11" customWidth="1"/>
    <col min="7" max="7" width="2.75" style="11" customWidth="1"/>
    <col min="8" max="8" width="10.75" style="11" customWidth="1"/>
    <col min="9" max="10" width="8.75" style="11" customWidth="1"/>
    <col min="11" max="11" width="2.75" style="11" customWidth="1"/>
    <col min="12" max="14" width="10.75" style="11" customWidth="1"/>
    <col min="15" max="16384" width="10.75" style="11"/>
  </cols>
  <sheetData>
    <row r="1" spans="2:10">
      <c r="J1" s="103" t="s">
        <v>697</v>
      </c>
    </row>
    <row r="2" spans="2:10">
      <c r="B2" s="104"/>
      <c r="C2" s="105"/>
      <c r="D2" s="105"/>
      <c r="E2" s="105"/>
      <c r="F2" s="105"/>
      <c r="G2" s="105"/>
      <c r="H2" s="105"/>
      <c r="I2" s="105"/>
      <c r="J2" s="106"/>
    </row>
    <row r="3" spans="2:10">
      <c r="B3" s="107"/>
      <c r="F3" s="10" t="s">
        <v>698</v>
      </c>
      <c r="G3" s="10"/>
      <c r="J3" s="108"/>
    </row>
    <row r="4" spans="2:10">
      <c r="B4" s="107"/>
      <c r="F4" s="10" t="s">
        <v>699</v>
      </c>
      <c r="G4" s="10"/>
      <c r="J4" s="108"/>
    </row>
    <row r="5" spans="2:10">
      <c r="B5" s="107"/>
      <c r="J5" s="108"/>
    </row>
    <row r="6" spans="2:10">
      <c r="B6" s="109"/>
      <c r="C6" s="110"/>
      <c r="D6" s="110"/>
      <c r="E6" s="110"/>
      <c r="F6" s="110"/>
      <c r="G6" s="110"/>
      <c r="H6" s="110"/>
      <c r="I6" s="110"/>
      <c r="J6" s="111"/>
    </row>
    <row r="7" spans="2:10">
      <c r="B7" s="107"/>
      <c r="J7" s="108"/>
    </row>
    <row r="8" spans="2:10">
      <c r="B8" s="107"/>
      <c r="F8" s="10" t="s">
        <v>700</v>
      </c>
      <c r="G8" s="10"/>
      <c r="J8" s="108"/>
    </row>
    <row r="9" spans="2:10">
      <c r="B9" s="104"/>
      <c r="C9" s="105"/>
      <c r="D9" s="105"/>
      <c r="E9" s="105"/>
      <c r="F9" s="112" t="s">
        <v>701</v>
      </c>
      <c r="G9" s="112"/>
      <c r="H9" s="105"/>
      <c r="I9" s="105"/>
      <c r="J9" s="106"/>
    </row>
    <row r="10" spans="2:10">
      <c r="B10" s="107"/>
      <c r="F10" s="10" t="s">
        <v>702</v>
      </c>
      <c r="G10" s="10"/>
      <c r="J10" s="108"/>
    </row>
    <row r="11" spans="2:10">
      <c r="B11" s="107"/>
      <c r="F11" s="10"/>
      <c r="G11" s="10"/>
      <c r="J11" s="108"/>
    </row>
    <row r="12" spans="2:10">
      <c r="B12" s="107"/>
      <c r="F12" s="10" t="s">
        <v>703</v>
      </c>
      <c r="G12" s="10"/>
      <c r="J12" s="108"/>
    </row>
    <row r="13" spans="2:10">
      <c r="B13" s="107"/>
      <c r="F13" s="10" t="s">
        <v>704</v>
      </c>
      <c r="G13" s="10"/>
      <c r="J13" s="108"/>
    </row>
    <row r="14" spans="2:10">
      <c r="B14" s="109"/>
      <c r="C14" s="110"/>
      <c r="D14" s="110"/>
      <c r="E14" s="110"/>
      <c r="F14" s="110"/>
      <c r="G14" s="110"/>
      <c r="H14" s="110"/>
      <c r="I14" s="110"/>
      <c r="J14" s="111"/>
    </row>
    <row r="15" spans="2:10">
      <c r="B15" s="107"/>
      <c r="J15" s="108"/>
    </row>
    <row r="16" spans="2:10">
      <c r="B16" s="107"/>
      <c r="F16" s="11" t="s">
        <v>705</v>
      </c>
      <c r="J16" s="108"/>
    </row>
    <row r="17" spans="2:10">
      <c r="B17" s="104"/>
      <c r="C17" s="113" t="s">
        <v>706</v>
      </c>
      <c r="D17" s="113"/>
      <c r="E17" s="105" t="str">
        <f>+data!C98</f>
        <v>Columbia County Public Hospital District No. 1</v>
      </c>
      <c r="F17" s="112"/>
      <c r="G17" s="112"/>
      <c r="H17" s="105"/>
      <c r="I17" s="105"/>
      <c r="J17" s="106"/>
    </row>
    <row r="18" spans="2:10">
      <c r="B18" s="107"/>
      <c r="C18" s="62" t="s">
        <v>707</v>
      </c>
      <c r="D18" s="62"/>
      <c r="E18" s="11" t="str">
        <f>+"H-"&amp;data!C97</f>
        <v>H-141</v>
      </c>
      <c r="F18" s="10"/>
      <c r="G18" s="10"/>
      <c r="J18" s="108"/>
    </row>
    <row r="19" spans="2:10">
      <c r="B19" s="107"/>
      <c r="C19" s="62" t="s">
        <v>708</v>
      </c>
      <c r="D19" s="62"/>
      <c r="E19" s="11" t="str">
        <f>+data!C99</f>
        <v>1012 South Third Street</v>
      </c>
      <c r="F19" s="10"/>
      <c r="G19" s="10"/>
      <c r="J19" s="108"/>
    </row>
    <row r="20" spans="2:10">
      <c r="B20" s="107"/>
      <c r="C20" s="62" t="s">
        <v>709</v>
      </c>
      <c r="D20" s="62"/>
      <c r="F20" s="10"/>
      <c r="G20" s="10"/>
      <c r="J20" s="108"/>
    </row>
    <row r="21" spans="2:10">
      <c r="B21" s="107"/>
      <c r="C21" s="62" t="s">
        <v>710</v>
      </c>
      <c r="D21" s="62"/>
      <c r="E21" s="11" t="str">
        <f>_xlfn.CONCAT(data!C100,", ",data!C101," ",data!C102)</f>
        <v>Dayton, WA 99328</v>
      </c>
      <c r="F21" s="10"/>
      <c r="G21" s="10"/>
      <c r="J21" s="108"/>
    </row>
    <row r="22" spans="2:10">
      <c r="B22" s="109"/>
      <c r="C22" s="110"/>
      <c r="D22" s="110"/>
      <c r="E22" s="110"/>
      <c r="F22" s="110"/>
      <c r="G22" s="110"/>
      <c r="H22" s="110"/>
      <c r="I22" s="110"/>
      <c r="J22" s="111"/>
    </row>
    <row r="23" spans="2:10">
      <c r="B23" s="107"/>
      <c r="J23" s="108"/>
    </row>
    <row r="24" spans="2:10">
      <c r="B24" s="107"/>
      <c r="J24" s="108"/>
    </row>
    <row r="25" spans="2:10">
      <c r="B25" s="107"/>
      <c r="J25" s="108"/>
    </row>
    <row r="26" spans="2:10">
      <c r="B26" s="114"/>
      <c r="C26" s="115"/>
      <c r="D26" s="115"/>
      <c r="E26" s="115"/>
      <c r="F26" s="116" t="s">
        <v>711</v>
      </c>
      <c r="G26" s="115"/>
      <c r="H26" s="115"/>
      <c r="I26" s="115"/>
      <c r="J26" s="117"/>
    </row>
    <row r="27" spans="2:10">
      <c r="B27" s="118" t="s">
        <v>712</v>
      </c>
      <c r="C27" s="119"/>
      <c r="D27" s="119"/>
      <c r="E27" s="119"/>
      <c r="F27" s="119"/>
      <c r="G27" s="119"/>
      <c r="H27" s="119"/>
      <c r="I27" s="119"/>
      <c r="J27" s="120"/>
    </row>
    <row r="28" spans="2:10">
      <c r="B28" s="107" t="str">
        <f>+"by the Department of Health for the fiscal year ended "&amp;data!C96&amp;"."</f>
        <v>by the Department of Health for the fiscal year ended 12/31/2023.</v>
      </c>
      <c r="J28" s="108"/>
    </row>
    <row r="29" spans="2:10">
      <c r="B29" s="107" t="s">
        <v>713</v>
      </c>
      <c r="J29" s="108"/>
    </row>
    <row r="30" spans="2:10">
      <c r="B30" s="121" t="s">
        <v>714</v>
      </c>
      <c r="C30" s="122"/>
      <c r="D30" s="122"/>
      <c r="E30" s="122"/>
      <c r="F30" s="122"/>
      <c r="G30" s="122"/>
      <c r="H30" s="122"/>
      <c r="I30" s="122"/>
      <c r="J30" s="123"/>
    </row>
    <row r="31" spans="2:10">
      <c r="B31" s="118"/>
      <c r="C31" s="119"/>
      <c r="D31" s="119"/>
      <c r="E31" s="119"/>
      <c r="F31" s="119"/>
      <c r="G31" s="119"/>
      <c r="H31" s="119"/>
      <c r="I31" s="119"/>
      <c r="J31" s="120"/>
    </row>
    <row r="32" spans="2:10">
      <c r="B32" s="107"/>
      <c r="J32" s="108"/>
    </row>
    <row r="33" spans="2:10">
      <c r="B33" s="124" t="s">
        <v>248</v>
      </c>
      <c r="C33" s="122"/>
      <c r="D33" s="122"/>
      <c r="E33" s="122"/>
      <c r="F33" s="122"/>
      <c r="G33" s="122"/>
      <c r="H33" s="122"/>
      <c r="I33" s="122"/>
      <c r="J33" s="123"/>
    </row>
    <row r="34" spans="2:10">
      <c r="B34" s="114" t="s">
        <v>715</v>
      </c>
      <c r="C34" s="115"/>
      <c r="D34" s="115"/>
      <c r="E34" s="115"/>
      <c r="F34" s="116"/>
      <c r="G34" s="115"/>
      <c r="H34" s="115"/>
      <c r="I34" s="115"/>
      <c r="J34" s="117"/>
    </row>
    <row r="35" spans="2:10">
      <c r="B35" s="114" t="s">
        <v>716</v>
      </c>
      <c r="C35" s="115" t="s">
        <v>717</v>
      </c>
      <c r="D35" s="115"/>
      <c r="E35" s="115"/>
      <c r="F35" s="116"/>
      <c r="G35" s="115"/>
      <c r="H35" s="115"/>
      <c r="I35" s="115"/>
      <c r="J35" s="117"/>
    </row>
    <row r="36" spans="2:10">
      <c r="B36" s="114" t="s">
        <v>718</v>
      </c>
      <c r="C36" s="115"/>
      <c r="D36" s="115"/>
      <c r="E36" s="115"/>
      <c r="F36" s="116"/>
      <c r="G36" s="115"/>
      <c r="H36" s="115"/>
      <c r="I36" s="115"/>
      <c r="J36" s="117"/>
    </row>
    <row r="37" spans="2:10">
      <c r="B37" s="118"/>
      <c r="C37" s="119"/>
      <c r="D37" s="119"/>
      <c r="E37" s="119"/>
      <c r="F37" s="119"/>
      <c r="G37" s="119"/>
      <c r="H37" s="119"/>
      <c r="I37" s="119"/>
      <c r="J37" s="120"/>
    </row>
    <row r="38" spans="2:10">
      <c r="B38" s="107"/>
      <c r="J38" s="108"/>
    </row>
    <row r="39" spans="2:10">
      <c r="B39" s="124" t="s">
        <v>248</v>
      </c>
      <c r="C39" s="122"/>
      <c r="D39" s="122"/>
      <c r="E39" s="122"/>
      <c r="F39" s="122"/>
      <c r="G39" s="122"/>
      <c r="H39" s="122"/>
      <c r="I39" s="122"/>
      <c r="J39" s="123"/>
    </row>
    <row r="40" spans="2:10">
      <c r="B40" s="114" t="s">
        <v>719</v>
      </c>
      <c r="C40" s="115"/>
      <c r="D40" s="115"/>
      <c r="E40" s="115"/>
      <c r="F40" s="116"/>
      <c r="G40" s="115"/>
      <c r="H40" s="115"/>
      <c r="I40" s="115"/>
      <c r="J40" s="117"/>
    </row>
    <row r="41" spans="2:10">
      <c r="B41" s="114" t="s">
        <v>716</v>
      </c>
      <c r="C41" s="73" t="str">
        <f>data!C106</f>
        <v>Robert Hutchens</v>
      </c>
      <c r="D41" s="115"/>
      <c r="E41" s="115"/>
      <c r="F41" s="116"/>
      <c r="G41" s="115"/>
      <c r="H41" s="115"/>
      <c r="I41" s="115"/>
      <c r="J41" s="117"/>
    </row>
    <row r="42" spans="2:10">
      <c r="B42" s="125" t="s">
        <v>718</v>
      </c>
      <c r="C42" s="126"/>
      <c r="D42" s="126"/>
      <c r="E42" s="126"/>
      <c r="F42" s="127"/>
      <c r="G42" s="126"/>
      <c r="H42" s="126"/>
      <c r="I42" s="126"/>
      <c r="J42" s="128"/>
    </row>
  </sheetData>
  <pageMargins left="0.75" right="0.75" top="1" bottom="1" header="0.5" footer="0.5"/>
  <pageSetup scale="87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4D178-39FE-4774-A94C-EED71118CA4D}">
  <sheetPr codeName="Sheet9">
    <tabColor rgb="FF92D050"/>
  </sheetPr>
  <dimension ref="A2:M94"/>
  <sheetViews>
    <sheetView topLeftCell="A100" workbookViewId="0">
      <selection activeCell="I64" sqref="I64"/>
    </sheetView>
  </sheetViews>
  <sheetFormatPr defaultColWidth="8.6640625" defaultRowHeight="14.5"/>
  <cols>
    <col min="1" max="1" width="28.75" style="1" customWidth="1"/>
    <col min="2" max="8" width="12.25" style="1" customWidth="1"/>
    <col min="9" max="9" width="46.33203125" style="1" bestFit="1" customWidth="1"/>
    <col min="10" max="10" width="40.58203125" style="1" customWidth="1"/>
    <col min="11" max="13" width="8.6640625" style="1" customWidth="1"/>
    <col min="14" max="16384" width="8.6640625" style="1"/>
  </cols>
  <sheetData>
    <row r="2" spans="1:13">
      <c r="A2" s="63" t="s">
        <v>720</v>
      </c>
    </row>
    <row r="3" spans="1:13">
      <c r="A3" s="63"/>
    </row>
    <row r="4" spans="1:13">
      <c r="A4" s="158" t="s">
        <v>721</v>
      </c>
    </row>
    <row r="5" spans="1:13">
      <c r="A5" s="158" t="s">
        <v>722</v>
      </c>
    </row>
    <row r="6" spans="1:13">
      <c r="A6" s="158" t="s">
        <v>723</v>
      </c>
    </row>
    <row r="7" spans="1:13">
      <c r="A7" s="158"/>
    </row>
    <row r="8" spans="1:13">
      <c r="A8" s="2" t="s">
        <v>724</v>
      </c>
    </row>
    <row r="9" spans="1:13">
      <c r="A9" s="158" t="s">
        <v>27</v>
      </c>
    </row>
    <row r="12" spans="1:13">
      <c r="A12" s="1" t="str">
        <f>data!C97</f>
        <v>141</v>
      </c>
      <c r="B12" s="240" t="str">
        <f>RIGHT('Prior Year'!C96,4)</f>
        <v>2022</v>
      </c>
      <c r="C12" s="240" t="str">
        <f>RIGHT(data!C96,4)</f>
        <v>2023</v>
      </c>
      <c r="D12" s="1" t="str">
        <f>RIGHT('Prior Year'!C96,4)</f>
        <v>2022</v>
      </c>
      <c r="E12" s="240" t="str">
        <f>RIGHT(data!C96,4)</f>
        <v>2023</v>
      </c>
      <c r="F12" s="1" t="str">
        <f>RIGHT('Prior Year'!C96,4)</f>
        <v>2022</v>
      </c>
      <c r="G12" s="240" t="str">
        <f>RIGHT(data!C96,4)</f>
        <v>2023</v>
      </c>
      <c r="H12" s="3"/>
    </row>
    <row r="13" spans="1:13">
      <c r="A13" s="2"/>
      <c r="B13" s="240" t="s">
        <v>725</v>
      </c>
      <c r="C13" s="240" t="s">
        <v>725</v>
      </c>
      <c r="D13" s="5" t="s">
        <v>726</v>
      </c>
      <c r="E13" s="5" t="s">
        <v>726</v>
      </c>
      <c r="F13" s="3" t="s">
        <v>727</v>
      </c>
      <c r="G13" s="3" t="s">
        <v>727</v>
      </c>
      <c r="H13" s="3" t="s">
        <v>728</v>
      </c>
    </row>
    <row r="14" spans="1:13">
      <c r="A14" s="1" t="s">
        <v>729</v>
      </c>
      <c r="B14" s="240" t="s">
        <v>363</v>
      </c>
      <c r="C14" s="240" t="s">
        <v>363</v>
      </c>
      <c r="D14" s="4" t="s">
        <v>730</v>
      </c>
      <c r="E14" s="4" t="s">
        <v>730</v>
      </c>
      <c r="F14" s="3" t="s">
        <v>731</v>
      </c>
      <c r="G14" s="3" t="s">
        <v>731</v>
      </c>
      <c r="H14" s="3" t="s">
        <v>732</v>
      </c>
      <c r="I14" s="8" t="s">
        <v>733</v>
      </c>
      <c r="J14" s="64" t="s">
        <v>734</v>
      </c>
    </row>
    <row r="15" spans="1:13">
      <c r="A15" s="1" t="s">
        <v>735</v>
      </c>
      <c r="B15" s="240">
        <f>ROUND(N('Prior Year'!C85), 0)</f>
        <v>0</v>
      </c>
      <c r="C15" s="240">
        <f>data!C85</f>
        <v>0</v>
      </c>
      <c r="D15" s="240">
        <f>ROUND(N('Prior Year'!C59), 0)</f>
        <v>0</v>
      </c>
      <c r="E15" s="1">
        <f>data!C59</f>
        <v>0</v>
      </c>
      <c r="F15" s="216" t="str">
        <f t="shared" ref="F15:F59" si="0">IF(B15=0,"",IF(D15=0,"",B15/D15))</f>
        <v/>
      </c>
      <c r="G15" s="216" t="str">
        <f t="shared" ref="G15:G29" si="1">IF(C15=0,"",IF(E15=0,"",C15/E15))</f>
        <v/>
      </c>
      <c r="H15" s="6" t="str">
        <f t="shared" ref="H15:H30" si="2">IF(B15 = 0, "", IF(C15 = 0, "", IF(D15 = 0, "", IF(E15 = 0, "", IF(G15 / F15 - 1 &lt; -0.25, G15 / F15 - 1, IF(G15 / F15 - 1 &gt; 0.25, G15 / F15 - 1, ""))))))</f>
        <v/>
      </c>
      <c r="I15" s="240" t="str">
        <f t="shared" ref="I15:I46" si="3">IF(H15 = "", "", IF(ABS(H15) &gt; 25 %, "Please provide explanation for the fluctuation noted here", ""))</f>
        <v/>
      </c>
      <c r="M15" s="7"/>
    </row>
    <row r="16" spans="1:13">
      <c r="A16" s="1" t="s">
        <v>736</v>
      </c>
      <c r="B16" s="240">
        <f>ROUND(N('Prior Year'!D85), 0)</f>
        <v>0</v>
      </c>
      <c r="C16" s="240">
        <f>data!D85</f>
        <v>0</v>
      </c>
      <c r="D16" s="240">
        <f>ROUND(N('Prior Year'!D59), 0)</f>
        <v>0</v>
      </c>
      <c r="E16" s="1">
        <f>data!D59</f>
        <v>0</v>
      </c>
      <c r="F16" s="216" t="str">
        <f t="shared" si="0"/>
        <v/>
      </c>
      <c r="G16" s="216" t="str">
        <f t="shared" si="1"/>
        <v/>
      </c>
      <c r="H16" s="6" t="str">
        <f t="shared" si="2"/>
        <v/>
      </c>
      <c r="I16" s="240" t="str">
        <f t="shared" si="3"/>
        <v/>
      </c>
      <c r="M16" s="7"/>
    </row>
    <row r="17" spans="1:13">
      <c r="A17" s="1" t="s">
        <v>737</v>
      </c>
      <c r="B17" s="240">
        <f>ROUND(N('Prior Year'!E85), 0)</f>
        <v>693345</v>
      </c>
      <c r="C17" s="240">
        <f>data!E85</f>
        <v>997684</v>
      </c>
      <c r="D17" s="240">
        <f>ROUND(N('Prior Year'!E59), 0)</f>
        <v>375</v>
      </c>
      <c r="E17" s="1">
        <f>data!E59</f>
        <v>480</v>
      </c>
      <c r="F17" s="216">
        <f t="shared" si="0"/>
        <v>1848.92</v>
      </c>
      <c r="G17" s="216">
        <f t="shared" si="1"/>
        <v>2078.5083333333332</v>
      </c>
      <c r="H17" s="6" t="str">
        <f t="shared" si="2"/>
        <v/>
      </c>
      <c r="I17" s="263" t="str">
        <f t="shared" si="3"/>
        <v/>
      </c>
      <c r="M17" s="7"/>
    </row>
    <row r="18" spans="1:13">
      <c r="A18" s="1" t="s">
        <v>738</v>
      </c>
      <c r="B18" s="240">
        <f>ROUND(N('Prior Year'!F85), 0)</f>
        <v>0</v>
      </c>
      <c r="C18" s="240">
        <f>data!F85</f>
        <v>0</v>
      </c>
      <c r="D18" s="240">
        <f>ROUND(N('Prior Year'!F59), 0)</f>
        <v>0</v>
      </c>
      <c r="E18" s="1">
        <f>data!F59</f>
        <v>0</v>
      </c>
      <c r="F18" s="216" t="str">
        <f t="shared" si="0"/>
        <v/>
      </c>
      <c r="G18" s="216" t="str">
        <f t="shared" si="1"/>
        <v/>
      </c>
      <c r="H18" s="6" t="str">
        <f t="shared" si="2"/>
        <v/>
      </c>
      <c r="I18" s="240" t="str">
        <f t="shared" si="3"/>
        <v/>
      </c>
      <c r="M18" s="7"/>
    </row>
    <row r="19" spans="1:13">
      <c r="A19" s="1" t="s">
        <v>739</v>
      </c>
      <c r="B19" s="240">
        <f>ROUND(N('Prior Year'!G85), 0)</f>
        <v>0</v>
      </c>
      <c r="C19" s="240">
        <f>data!G85</f>
        <v>0</v>
      </c>
      <c r="D19" s="240">
        <f>ROUND(N('Prior Year'!G59), 0)</f>
        <v>0</v>
      </c>
      <c r="E19" s="1">
        <f>data!G59</f>
        <v>0</v>
      </c>
      <c r="F19" s="216" t="str">
        <f t="shared" si="0"/>
        <v/>
      </c>
      <c r="G19" s="216" t="str">
        <f t="shared" si="1"/>
        <v/>
      </c>
      <c r="H19" s="6" t="str">
        <f t="shared" si="2"/>
        <v/>
      </c>
      <c r="I19" s="240" t="str">
        <f t="shared" si="3"/>
        <v/>
      </c>
      <c r="M19" s="7"/>
    </row>
    <row r="20" spans="1:13">
      <c r="A20" s="1" t="s">
        <v>740</v>
      </c>
      <c r="B20" s="240">
        <f>ROUND(N('Prior Year'!H85), 0)</f>
        <v>0</v>
      </c>
      <c r="C20" s="240">
        <f>data!H85</f>
        <v>0</v>
      </c>
      <c r="D20" s="240">
        <f>ROUND(N('Prior Year'!H59), 0)</f>
        <v>0</v>
      </c>
      <c r="E20" s="1">
        <f>data!H59</f>
        <v>0</v>
      </c>
      <c r="F20" s="216" t="str">
        <f t="shared" si="0"/>
        <v/>
      </c>
      <c r="G20" s="216" t="str">
        <f t="shared" si="1"/>
        <v/>
      </c>
      <c r="H20" s="6" t="str">
        <f t="shared" si="2"/>
        <v/>
      </c>
      <c r="I20" s="240" t="str">
        <f t="shared" si="3"/>
        <v/>
      </c>
      <c r="M20" s="7"/>
    </row>
    <row r="21" spans="1:13">
      <c r="A21" s="1" t="s">
        <v>741</v>
      </c>
      <c r="B21" s="240">
        <f>ROUND(N('Prior Year'!I85), 0)</f>
        <v>0</v>
      </c>
      <c r="C21" s="240">
        <f>data!I85</f>
        <v>0</v>
      </c>
      <c r="D21" s="240">
        <f>ROUND(N('Prior Year'!I59), 0)</f>
        <v>0</v>
      </c>
      <c r="E21" s="1">
        <f>data!I59</f>
        <v>0</v>
      </c>
      <c r="F21" s="216" t="str">
        <f t="shared" si="0"/>
        <v/>
      </c>
      <c r="G21" s="216" t="str">
        <f t="shared" si="1"/>
        <v/>
      </c>
      <c r="H21" s="6" t="str">
        <f t="shared" si="2"/>
        <v/>
      </c>
      <c r="I21" s="240" t="str">
        <f t="shared" si="3"/>
        <v/>
      </c>
      <c r="M21" s="7"/>
    </row>
    <row r="22" spans="1:13">
      <c r="A22" s="1" t="s">
        <v>742</v>
      </c>
      <c r="B22" s="240">
        <f>ROUND(N('Prior Year'!J85), 0)</f>
        <v>0</v>
      </c>
      <c r="C22" s="240">
        <f>data!J85</f>
        <v>0</v>
      </c>
      <c r="D22" s="240">
        <f>ROUND(N('Prior Year'!J59), 0)</f>
        <v>0</v>
      </c>
      <c r="E22" s="1">
        <f>data!J59</f>
        <v>0</v>
      </c>
      <c r="F22" s="216" t="str">
        <f t="shared" si="0"/>
        <v/>
      </c>
      <c r="G22" s="216" t="str">
        <f t="shared" si="1"/>
        <v/>
      </c>
      <c r="H22" s="6" t="str">
        <f t="shared" si="2"/>
        <v/>
      </c>
      <c r="I22" s="240" t="str">
        <f t="shared" si="3"/>
        <v/>
      </c>
      <c r="M22" s="7"/>
    </row>
    <row r="23" spans="1:13">
      <c r="A23" s="1" t="s">
        <v>743</v>
      </c>
      <c r="B23" s="240">
        <f>ROUND(N('Prior Year'!K85), 0)</f>
        <v>2150001</v>
      </c>
      <c r="C23" s="240">
        <f>data!K85</f>
        <v>184863</v>
      </c>
      <c r="D23" s="240">
        <f>ROUND(N('Prior Year'!K59), 0)</f>
        <v>7192</v>
      </c>
      <c r="E23" s="1">
        <f>data!K59</f>
        <v>800</v>
      </c>
      <c r="F23" s="216">
        <f t="shared" si="0"/>
        <v>298.94340934371525</v>
      </c>
      <c r="G23" s="216">
        <f t="shared" si="1"/>
        <v>231.07875000000001</v>
      </c>
      <c r="H23" s="6" t="str">
        <f t="shared" si="2"/>
        <v/>
      </c>
      <c r="I23" s="263" t="str">
        <f t="shared" si="3"/>
        <v/>
      </c>
      <c r="M23" s="7"/>
    </row>
    <row r="24" spans="1:13">
      <c r="A24" s="1" t="s">
        <v>744</v>
      </c>
      <c r="B24" s="240">
        <f>ROUND(N('Prior Year'!L85), 0)</f>
        <v>4727650</v>
      </c>
      <c r="C24" s="240">
        <f>data!L85</f>
        <v>5029962</v>
      </c>
      <c r="D24" s="240">
        <f>ROUND(N('Prior Year'!L59), 0)</f>
        <v>2557</v>
      </c>
      <c r="E24" s="1">
        <f>data!L59</f>
        <v>2420</v>
      </c>
      <c r="F24" s="216">
        <f t="shared" si="0"/>
        <v>1848.9049667579195</v>
      </c>
      <c r="G24" s="216">
        <f t="shared" si="1"/>
        <v>2078.4966942148762</v>
      </c>
      <c r="H24" s="6" t="str">
        <f t="shared" si="2"/>
        <v/>
      </c>
      <c r="I24" s="263" t="str">
        <f t="shared" si="3"/>
        <v/>
      </c>
      <c r="M24" s="7"/>
    </row>
    <row r="25" spans="1:13">
      <c r="A25" s="1" t="s">
        <v>745</v>
      </c>
      <c r="B25" s="240">
        <f>ROUND(N('Prior Year'!M85), 0)</f>
        <v>0</v>
      </c>
      <c r="C25" s="240">
        <f>data!M85</f>
        <v>0</v>
      </c>
      <c r="D25" s="240">
        <f>ROUND(N('Prior Year'!M59), 0)</f>
        <v>0</v>
      </c>
      <c r="E25" s="1">
        <f>data!M59</f>
        <v>0</v>
      </c>
      <c r="F25" s="216" t="str">
        <f t="shared" si="0"/>
        <v/>
      </c>
      <c r="G25" s="216" t="str">
        <f t="shared" si="1"/>
        <v/>
      </c>
      <c r="H25" s="6" t="str">
        <f t="shared" si="2"/>
        <v/>
      </c>
      <c r="I25" s="240" t="str">
        <f t="shared" si="3"/>
        <v/>
      </c>
      <c r="M25" s="7"/>
    </row>
    <row r="26" spans="1:13">
      <c r="A26" s="1" t="s">
        <v>746</v>
      </c>
      <c r="B26" s="1">
        <f>ROUND(N('Prior Year'!N85), 0)</f>
        <v>0</v>
      </c>
      <c r="C26" s="240">
        <f>data!N85</f>
        <v>2788678</v>
      </c>
      <c r="D26" s="240">
        <f>ROUND(N('Prior Year'!N59), 0)</f>
        <v>0</v>
      </c>
      <c r="E26" s="1">
        <f>data!N59</f>
        <v>8020</v>
      </c>
      <c r="F26" s="216" t="str">
        <f t="shared" si="0"/>
        <v/>
      </c>
      <c r="G26" s="216">
        <f t="shared" si="1"/>
        <v>347.71546134663339</v>
      </c>
      <c r="H26" s="6" t="str">
        <f t="shared" si="2"/>
        <v/>
      </c>
      <c r="I26" s="240" t="str">
        <f t="shared" si="3"/>
        <v/>
      </c>
      <c r="M26" s="7"/>
    </row>
    <row r="27" spans="1:13">
      <c r="A27" s="1" t="s">
        <v>747</v>
      </c>
      <c r="B27" s="240">
        <f>ROUND(N('Prior Year'!O85), 0)</f>
        <v>0</v>
      </c>
      <c r="C27" s="240">
        <f>data!O85</f>
        <v>0</v>
      </c>
      <c r="D27" s="240">
        <f>ROUND(N('Prior Year'!O59), 0)</f>
        <v>0</v>
      </c>
      <c r="E27" s="1">
        <f>data!O59</f>
        <v>0</v>
      </c>
      <c r="F27" s="216" t="str">
        <f t="shared" si="0"/>
        <v/>
      </c>
      <c r="G27" s="216" t="str">
        <f t="shared" si="1"/>
        <v/>
      </c>
      <c r="H27" s="6" t="str">
        <f t="shared" si="2"/>
        <v/>
      </c>
      <c r="I27" s="240" t="str">
        <f t="shared" si="3"/>
        <v/>
      </c>
      <c r="M27" s="7"/>
    </row>
    <row r="28" spans="1:13">
      <c r="A28" s="1" t="s">
        <v>748</v>
      </c>
      <c r="B28" s="240">
        <f>ROUND(N('Prior Year'!P85), 0)</f>
        <v>0</v>
      </c>
      <c r="C28" s="240">
        <f>data!P85</f>
        <v>0</v>
      </c>
      <c r="D28" s="240">
        <f>ROUND(N('Prior Year'!P59), 0)</f>
        <v>0</v>
      </c>
      <c r="E28" s="1">
        <f>data!P59</f>
        <v>0</v>
      </c>
      <c r="F28" s="216" t="str">
        <f t="shared" si="0"/>
        <v/>
      </c>
      <c r="G28" s="216" t="str">
        <f t="shared" si="1"/>
        <v/>
      </c>
      <c r="H28" s="6" t="str">
        <f t="shared" si="2"/>
        <v/>
      </c>
      <c r="I28" s="240" t="str">
        <f t="shared" si="3"/>
        <v/>
      </c>
      <c r="M28" s="7"/>
    </row>
    <row r="29" spans="1:13">
      <c r="A29" s="1" t="s">
        <v>749</v>
      </c>
      <c r="B29" s="240">
        <f>ROUND(N('Prior Year'!Q85), 0)</f>
        <v>0</v>
      </c>
      <c r="C29" s="240">
        <f>data!Q85</f>
        <v>0</v>
      </c>
      <c r="D29" s="240">
        <f>ROUND(N('Prior Year'!Q59), 0)</f>
        <v>0</v>
      </c>
      <c r="E29" s="1">
        <f>data!Q59</f>
        <v>0</v>
      </c>
      <c r="F29" s="216" t="str">
        <f t="shared" si="0"/>
        <v/>
      </c>
      <c r="G29" s="216" t="str">
        <f t="shared" si="1"/>
        <v/>
      </c>
      <c r="H29" s="6" t="str">
        <f t="shared" si="2"/>
        <v/>
      </c>
      <c r="I29" s="240" t="str">
        <f t="shared" si="3"/>
        <v/>
      </c>
      <c r="M29" s="7"/>
    </row>
    <row r="30" spans="1:13">
      <c r="A30" s="1" t="s">
        <v>750</v>
      </c>
      <c r="B30" s="240">
        <f>ROUND(N('Prior Year'!R85), 0)</f>
        <v>0</v>
      </c>
      <c r="C30" s="240">
        <f>data!R85</f>
        <v>0</v>
      </c>
      <c r="D30" s="240">
        <f>ROUND(N('Prior Year'!R59), 0)</f>
        <v>0</v>
      </c>
      <c r="E30" s="1">
        <f>data!R59</f>
        <v>0</v>
      </c>
      <c r="F30" s="216" t="str">
        <f t="shared" si="0"/>
        <v/>
      </c>
      <c r="G30" s="216" t="str">
        <f>IFERROR(IF(C30=0,"",IF(E30=0,"",C30/E30)),"")</f>
        <v/>
      </c>
      <c r="H30" s="6" t="str">
        <f t="shared" si="2"/>
        <v/>
      </c>
      <c r="I30" s="240" t="str">
        <f t="shared" si="3"/>
        <v/>
      </c>
      <c r="M30" s="7"/>
    </row>
    <row r="31" spans="1:13">
      <c r="A31" s="1" t="s">
        <v>751</v>
      </c>
      <c r="B31" s="240">
        <f>ROUND(N('Prior Year'!S85), 0)</f>
        <v>123582</v>
      </c>
      <c r="C31" s="240">
        <f>data!S85</f>
        <v>243447</v>
      </c>
      <c r="D31" s="240" t="s">
        <v>752</v>
      </c>
      <c r="E31" s="4" t="s">
        <v>752</v>
      </c>
      <c r="F31" s="216" t="s">
        <v>5</v>
      </c>
      <c r="G31" s="216" t="str">
        <f t="shared" ref="G31:G32" si="4">IFERROR(IF(C31=0,"",IF(E31=0,"",C31/E31)),"")</f>
        <v/>
      </c>
      <c r="H31" s="6" t="s">
        <v>5</v>
      </c>
      <c r="I31" s="240" t="str">
        <f t="shared" si="3"/>
        <v/>
      </c>
      <c r="M31" s="7"/>
    </row>
    <row r="32" spans="1:13">
      <c r="A32" s="1" t="s">
        <v>753</v>
      </c>
      <c r="B32" s="240">
        <f>ROUND(N('Prior Year'!T85), 0)</f>
        <v>0</v>
      </c>
      <c r="C32" s="240">
        <f>data!T85</f>
        <v>0</v>
      </c>
      <c r="D32" s="240" t="s">
        <v>752</v>
      </c>
      <c r="E32" s="4" t="s">
        <v>752</v>
      </c>
      <c r="F32" s="216" t="s">
        <v>5</v>
      </c>
      <c r="G32" s="216" t="str">
        <f t="shared" si="4"/>
        <v/>
      </c>
      <c r="H32" s="6" t="s">
        <v>5</v>
      </c>
      <c r="I32" s="240" t="str">
        <f t="shared" si="3"/>
        <v/>
      </c>
      <c r="M32" s="7"/>
    </row>
    <row r="33" spans="1:13">
      <c r="A33" s="1" t="s">
        <v>754</v>
      </c>
      <c r="B33" s="240">
        <f>ROUND(N('Prior Year'!U85), 0)</f>
        <v>1214775</v>
      </c>
      <c r="C33" s="240">
        <f>data!U85</f>
        <v>1392211</v>
      </c>
      <c r="D33" s="240">
        <f>ROUND(N('Prior Year'!U59), 0)</f>
        <v>39281</v>
      </c>
      <c r="E33" s="1">
        <f>data!U59</f>
        <v>37122</v>
      </c>
      <c r="F33" s="216">
        <f t="shared" si="0"/>
        <v>30.925256485323693</v>
      </c>
      <c r="G33" s="216">
        <f t="shared" ref="G33:G69" si="5">IF(C33=0,"",IF(E33=0,"",C33/E33))</f>
        <v>37.503663595711437</v>
      </c>
      <c r="H33" s="6" t="str">
        <f t="shared" ref="H33:H39" si="6">IF(B33 = 0, "", IF(C33 = 0, "", IF(D33 = 0, "", IF(E33 = 0, "", IF(G33 / F33 - 1 &lt; -0.25, G33 / F33 - 1, IF(G33 / F33 - 1 &gt; 0.25, G33 / F33 - 1, ""))))))</f>
        <v/>
      </c>
      <c r="I33" s="240" t="str">
        <f t="shared" si="3"/>
        <v/>
      </c>
      <c r="M33" s="7"/>
    </row>
    <row r="34" spans="1:13">
      <c r="A34" s="1" t="s">
        <v>755</v>
      </c>
      <c r="B34" s="240">
        <f>ROUND(N('Prior Year'!V85), 0)</f>
        <v>0</v>
      </c>
      <c r="C34" s="240">
        <f>data!V85</f>
        <v>0</v>
      </c>
      <c r="D34" s="240">
        <f>ROUND(N('Prior Year'!V59), 0)</f>
        <v>0</v>
      </c>
      <c r="E34" s="1">
        <f>data!V59</f>
        <v>0</v>
      </c>
      <c r="F34" s="216" t="str">
        <f t="shared" si="0"/>
        <v/>
      </c>
      <c r="G34" s="216" t="str">
        <f t="shared" si="5"/>
        <v/>
      </c>
      <c r="H34" s="6" t="str">
        <f t="shared" si="6"/>
        <v/>
      </c>
      <c r="I34" s="240" t="str">
        <f t="shared" si="3"/>
        <v/>
      </c>
      <c r="M34" s="7"/>
    </row>
    <row r="35" spans="1:13">
      <c r="A35" s="1" t="s">
        <v>756</v>
      </c>
      <c r="B35" s="240">
        <f>ROUND(N('Prior Year'!W85), 0)</f>
        <v>270311</v>
      </c>
      <c r="C35" s="240">
        <f>data!W85</f>
        <v>277436.28000000003</v>
      </c>
      <c r="D35" s="240">
        <f>ROUND(N('Prior Year'!W59), 0)</f>
        <v>292</v>
      </c>
      <c r="E35" s="1">
        <f>data!W59</f>
        <v>289</v>
      </c>
      <c r="F35" s="216">
        <f t="shared" si="0"/>
        <v>925.72260273972597</v>
      </c>
      <c r="G35" s="216">
        <f t="shared" si="5"/>
        <v>959.98712802768171</v>
      </c>
      <c r="H35" s="6" t="str">
        <f t="shared" si="6"/>
        <v/>
      </c>
      <c r="I35" s="240" t="str">
        <f t="shared" si="3"/>
        <v/>
      </c>
      <c r="M35" s="7"/>
    </row>
    <row r="36" spans="1:13">
      <c r="A36" s="1" t="s">
        <v>757</v>
      </c>
      <c r="B36" s="240">
        <f>ROUND(N('Prior Year'!X85), 0)</f>
        <v>245814</v>
      </c>
      <c r="C36" s="240">
        <f>data!X85</f>
        <v>273426.42</v>
      </c>
      <c r="D36" s="240">
        <f>ROUND(N('Prior Year'!X59), 0)</f>
        <v>977</v>
      </c>
      <c r="E36" s="1">
        <f>data!X59</f>
        <v>1092</v>
      </c>
      <c r="F36" s="216">
        <f t="shared" si="0"/>
        <v>251.60081883316275</v>
      </c>
      <c r="G36" s="216">
        <f t="shared" si="5"/>
        <v>250.3904945054945</v>
      </c>
      <c r="H36" s="6" t="str">
        <f t="shared" si="6"/>
        <v/>
      </c>
      <c r="I36" s="240" t="str">
        <f t="shared" si="3"/>
        <v/>
      </c>
      <c r="M36" s="7"/>
    </row>
    <row r="37" spans="1:13">
      <c r="A37" s="1" t="s">
        <v>758</v>
      </c>
      <c r="B37" s="240">
        <f>ROUND(N('Prior Year'!Y85), 0)</f>
        <v>449094</v>
      </c>
      <c r="C37" s="240">
        <f>data!Y85</f>
        <v>514989.3</v>
      </c>
      <c r="D37" s="240">
        <f>ROUND(N('Prior Year'!Y59), 0)</f>
        <v>2195</v>
      </c>
      <c r="E37" s="1">
        <f>data!Y59</f>
        <v>2148</v>
      </c>
      <c r="F37" s="216">
        <f t="shared" si="0"/>
        <v>204.59863325740318</v>
      </c>
      <c r="G37" s="216">
        <f t="shared" si="5"/>
        <v>239.75293296089384</v>
      </c>
      <c r="H37" s="6" t="str">
        <f t="shared" si="6"/>
        <v/>
      </c>
      <c r="I37" s="240" t="str">
        <f t="shared" si="3"/>
        <v/>
      </c>
      <c r="M37" s="7"/>
    </row>
    <row r="38" spans="1:13">
      <c r="A38" s="1" t="s">
        <v>759</v>
      </c>
      <c r="B38" s="240">
        <f>ROUND(N('Prior Year'!Z85), 0)</f>
        <v>0</v>
      </c>
      <c r="C38" s="240">
        <f>data!Z85</f>
        <v>0</v>
      </c>
      <c r="D38" s="240">
        <f>ROUND(N('Prior Year'!Z59), 0)</f>
        <v>0</v>
      </c>
      <c r="E38" s="1">
        <f>data!Z59</f>
        <v>0</v>
      </c>
      <c r="F38" s="216" t="str">
        <f t="shared" si="0"/>
        <v/>
      </c>
      <c r="G38" s="216" t="str">
        <f t="shared" si="5"/>
        <v/>
      </c>
      <c r="H38" s="6" t="str">
        <f t="shared" si="6"/>
        <v/>
      </c>
      <c r="I38" s="240" t="str">
        <f t="shared" si="3"/>
        <v/>
      </c>
      <c r="M38" s="7"/>
    </row>
    <row r="39" spans="1:13">
      <c r="A39" s="1" t="s">
        <v>760</v>
      </c>
      <c r="B39" s="240">
        <f>ROUND(N('Prior Year'!AA85), 0)</f>
        <v>0</v>
      </c>
      <c r="C39" s="240">
        <f>data!AA85</f>
        <v>0</v>
      </c>
      <c r="D39" s="240">
        <f>ROUND(N('Prior Year'!AA59), 0)</f>
        <v>0</v>
      </c>
      <c r="E39" s="1">
        <f>data!AA59</f>
        <v>0</v>
      </c>
      <c r="F39" s="216" t="str">
        <f t="shared" si="0"/>
        <v/>
      </c>
      <c r="G39" s="216" t="str">
        <f t="shared" si="5"/>
        <v/>
      </c>
      <c r="H39" s="6" t="str">
        <f t="shared" si="6"/>
        <v/>
      </c>
      <c r="I39" s="240" t="str">
        <f t="shared" si="3"/>
        <v/>
      </c>
      <c r="M39" s="7"/>
    </row>
    <row r="40" spans="1:13">
      <c r="A40" s="1" t="s">
        <v>761</v>
      </c>
      <c r="B40" s="240">
        <f>ROUND(N('Prior Year'!AB85), 0)</f>
        <v>915806</v>
      </c>
      <c r="C40" s="240">
        <f>data!AB85</f>
        <v>905183</v>
      </c>
      <c r="D40" s="240" t="s">
        <v>752</v>
      </c>
      <c r="E40" s="4" t="s">
        <v>752</v>
      </c>
      <c r="F40" s="216" t="s">
        <v>5</v>
      </c>
      <c r="G40" s="216" t="str">
        <f>IFERROR(IF(C40=0,"",IF(E40=0,"",C40/E40)),"")</f>
        <v/>
      </c>
      <c r="H40" s="6" t="s">
        <v>5</v>
      </c>
      <c r="I40" s="240" t="str">
        <f t="shared" si="3"/>
        <v/>
      </c>
      <c r="M40" s="7"/>
    </row>
    <row r="41" spans="1:13">
      <c r="A41" s="1" t="s">
        <v>762</v>
      </c>
      <c r="B41" s="240">
        <f>ROUND(N('Prior Year'!AC85), 0)</f>
        <v>238721</v>
      </c>
      <c r="C41" s="240">
        <f>data!AC85</f>
        <v>306778</v>
      </c>
      <c r="D41" s="240">
        <f>ROUND(N('Prior Year'!AC59), 0)</f>
        <v>2584</v>
      </c>
      <c r="E41" s="1">
        <f>data!AC59</f>
        <v>2834</v>
      </c>
      <c r="F41" s="216">
        <f t="shared" si="0"/>
        <v>92.384287925696597</v>
      </c>
      <c r="G41" s="216">
        <f t="shared" si="5"/>
        <v>108.24911785462244</v>
      </c>
      <c r="H41" s="6" t="str">
        <f t="shared" ref="H41:H59" si="7">IF(B41 = 0, "", IF(C41 = 0, "", IF(D41 = 0, "", IF(E41 = 0, "", IF(G41 / F41 - 1 &lt; -0.25, G41 / F41 - 1, IF(G41 / F41 - 1 &gt; 0.25, G41 / F41 - 1, ""))))))</f>
        <v/>
      </c>
      <c r="I41" s="263" t="str">
        <f t="shared" si="3"/>
        <v/>
      </c>
      <c r="M41" s="7"/>
    </row>
    <row r="42" spans="1:13">
      <c r="A42" s="1" t="s">
        <v>763</v>
      </c>
      <c r="B42" s="240">
        <f>ROUND(N('Prior Year'!AD85), 0)</f>
        <v>0</v>
      </c>
      <c r="C42" s="240">
        <f>data!AD85</f>
        <v>0</v>
      </c>
      <c r="D42" s="240">
        <f>ROUND(N('Prior Year'!AD59), 0)</f>
        <v>0</v>
      </c>
      <c r="E42" s="1">
        <f>data!AD59</f>
        <v>0</v>
      </c>
      <c r="F42" s="216" t="str">
        <f t="shared" si="0"/>
        <v/>
      </c>
      <c r="G42" s="216" t="str">
        <f t="shared" si="5"/>
        <v/>
      </c>
      <c r="H42" s="6" t="str">
        <f t="shared" si="7"/>
        <v/>
      </c>
      <c r="I42" s="240" t="str">
        <f t="shared" si="3"/>
        <v/>
      </c>
      <c r="M42" s="7"/>
    </row>
    <row r="43" spans="1:13">
      <c r="A43" s="1" t="s">
        <v>764</v>
      </c>
      <c r="B43" s="240">
        <f>ROUND(N('Prior Year'!AE85), 0)</f>
        <v>1860319</v>
      </c>
      <c r="C43" s="240">
        <f>data!AE85</f>
        <v>2057455</v>
      </c>
      <c r="D43" s="240">
        <f>ROUND(N('Prior Year'!AE59), 0)</f>
        <v>34429</v>
      </c>
      <c r="E43" s="1">
        <f>data!AE59</f>
        <v>43521</v>
      </c>
      <c r="F43" s="216">
        <f t="shared" si="0"/>
        <v>54.033489209677889</v>
      </c>
      <c r="G43" s="216">
        <f t="shared" si="5"/>
        <v>47.27499368121137</v>
      </c>
      <c r="H43" s="6" t="str">
        <f t="shared" si="7"/>
        <v/>
      </c>
      <c r="I43" s="240" t="str">
        <f t="shared" si="3"/>
        <v/>
      </c>
      <c r="M43" s="7"/>
    </row>
    <row r="44" spans="1:13">
      <c r="A44" s="1" t="s">
        <v>765</v>
      </c>
      <c r="B44" s="240">
        <f>ROUND(N('Prior Year'!AF85), 0)</f>
        <v>0</v>
      </c>
      <c r="C44" s="240">
        <f>data!AF85</f>
        <v>0</v>
      </c>
      <c r="D44" s="240">
        <f>ROUND(N('Prior Year'!AF59), 0)</f>
        <v>0</v>
      </c>
      <c r="E44" s="1">
        <f>data!AF59</f>
        <v>0</v>
      </c>
      <c r="F44" s="216" t="str">
        <f t="shared" si="0"/>
        <v/>
      </c>
      <c r="G44" s="216" t="str">
        <f t="shared" si="5"/>
        <v/>
      </c>
      <c r="H44" s="6" t="str">
        <f t="shared" si="7"/>
        <v/>
      </c>
      <c r="I44" s="240" t="str">
        <f t="shared" si="3"/>
        <v/>
      </c>
      <c r="M44" s="7"/>
    </row>
    <row r="45" spans="1:13">
      <c r="A45" s="1" t="s">
        <v>766</v>
      </c>
      <c r="B45" s="240">
        <f>ROUND(N('Prior Year'!AG85), 0)</f>
        <v>2041239</v>
      </c>
      <c r="C45" s="240">
        <f>data!AG85</f>
        <v>1793377</v>
      </c>
      <c r="D45" s="240">
        <f>ROUND(N('Prior Year'!AG59), 0)</f>
        <v>2336</v>
      </c>
      <c r="E45" s="1">
        <f>data!AG59</f>
        <v>2176</v>
      </c>
      <c r="F45" s="216">
        <f t="shared" si="0"/>
        <v>873.81806506849318</v>
      </c>
      <c r="G45" s="216">
        <f t="shared" si="5"/>
        <v>824.16222426470586</v>
      </c>
      <c r="H45" s="6" t="str">
        <f t="shared" si="7"/>
        <v/>
      </c>
      <c r="I45" s="263" t="str">
        <f t="shared" si="3"/>
        <v/>
      </c>
      <c r="M45" s="7"/>
    </row>
    <row r="46" spans="1:13">
      <c r="A46" s="1" t="s">
        <v>767</v>
      </c>
      <c r="B46" s="240">
        <f>ROUND(N('Prior Year'!AH85), 0)</f>
        <v>0</v>
      </c>
      <c r="C46" s="240">
        <f>data!AH85</f>
        <v>0</v>
      </c>
      <c r="D46" s="240">
        <f>ROUND(N('Prior Year'!AH59), 0)</f>
        <v>0</v>
      </c>
      <c r="E46" s="1">
        <f>data!AH59</f>
        <v>0</v>
      </c>
      <c r="F46" s="216" t="str">
        <f t="shared" si="0"/>
        <v/>
      </c>
      <c r="G46" s="216" t="str">
        <f t="shared" si="5"/>
        <v/>
      </c>
      <c r="H46" s="6" t="str">
        <f t="shared" si="7"/>
        <v/>
      </c>
      <c r="I46" s="240" t="str">
        <f t="shared" si="3"/>
        <v/>
      </c>
      <c r="M46" s="7"/>
    </row>
    <row r="47" spans="1:13">
      <c r="A47" s="1" t="s">
        <v>768</v>
      </c>
      <c r="B47" s="240">
        <f>ROUND(N('Prior Year'!AI85), 0)</f>
        <v>0</v>
      </c>
      <c r="C47" s="240">
        <f>data!AI85</f>
        <v>0</v>
      </c>
      <c r="D47" s="240">
        <f>ROUND(N('Prior Year'!AI59), 0)</f>
        <v>0</v>
      </c>
      <c r="E47" s="1">
        <f>data!AI59</f>
        <v>0</v>
      </c>
      <c r="F47" s="216" t="str">
        <f t="shared" si="0"/>
        <v/>
      </c>
      <c r="G47" s="216" t="str">
        <f t="shared" si="5"/>
        <v/>
      </c>
      <c r="H47" s="6" t="str">
        <f t="shared" si="7"/>
        <v/>
      </c>
      <c r="I47" s="240" t="str">
        <f t="shared" ref="I47:I78" si="8">IF(H47 = "", "", IF(ABS(H47) &gt; 25 %, "Please provide explanation for the fluctuation noted here", ""))</f>
        <v/>
      </c>
      <c r="M47" s="7"/>
    </row>
    <row r="48" spans="1:13">
      <c r="A48" s="1" t="s">
        <v>769</v>
      </c>
      <c r="B48" s="240">
        <f>ROUND(N('Prior Year'!AJ85), 0)</f>
        <v>3915258</v>
      </c>
      <c r="C48" s="240">
        <f>data!AJ85</f>
        <v>4747477</v>
      </c>
      <c r="D48" s="240">
        <f>ROUND(N('Prior Year'!AJ59), 0)</f>
        <v>14559</v>
      </c>
      <c r="E48" s="1">
        <f>data!AJ59</f>
        <v>15421</v>
      </c>
      <c r="F48" s="216">
        <f t="shared" si="0"/>
        <v>268.92355244178856</v>
      </c>
      <c r="G48" s="216">
        <f t="shared" si="5"/>
        <v>307.85792101679527</v>
      </c>
      <c r="H48" s="6" t="str">
        <f t="shared" si="7"/>
        <v/>
      </c>
      <c r="I48" s="349"/>
      <c r="M48" s="7"/>
    </row>
    <row r="49" spans="1:13">
      <c r="A49" s="1" t="s">
        <v>770</v>
      </c>
      <c r="B49" s="240">
        <f>ROUND(N('Prior Year'!AK85), 0)</f>
        <v>481974</v>
      </c>
      <c r="C49" s="240">
        <f>data!AK85</f>
        <v>524467</v>
      </c>
      <c r="D49" s="240">
        <f>ROUND(N('Prior Year'!AK59), 0)</f>
        <v>11223</v>
      </c>
      <c r="E49" s="1">
        <f>data!AK59</f>
        <v>12308</v>
      </c>
      <c r="F49" s="216">
        <f t="shared" si="0"/>
        <v>42.945201817695803</v>
      </c>
      <c r="G49" s="216">
        <f t="shared" si="5"/>
        <v>42.611878453038671</v>
      </c>
      <c r="H49" s="6" t="str">
        <f t="shared" si="7"/>
        <v/>
      </c>
      <c r="I49" s="240" t="str">
        <f t="shared" si="8"/>
        <v/>
      </c>
      <c r="M49" s="7"/>
    </row>
    <row r="50" spans="1:13" ht="29">
      <c r="A50" s="1" t="s">
        <v>771</v>
      </c>
      <c r="B50" s="240">
        <f>ROUND(N('Prior Year'!AL85), 0)</f>
        <v>119144</v>
      </c>
      <c r="C50" s="240">
        <f>data!AL85</f>
        <v>120585</v>
      </c>
      <c r="D50" s="240">
        <f>ROUND(N('Prior Year'!AL59), 0)</f>
        <v>384</v>
      </c>
      <c r="E50" s="1">
        <f>data!AL59</f>
        <v>668</v>
      </c>
      <c r="F50" s="216">
        <f t="shared" si="0"/>
        <v>310.27083333333331</v>
      </c>
      <c r="G50" s="216">
        <f t="shared" si="5"/>
        <v>180.51646706586826</v>
      </c>
      <c r="H50" s="6">
        <f t="shared" si="7"/>
        <v>-0.41819711145090466</v>
      </c>
      <c r="I50" s="349" t="s">
        <v>1367</v>
      </c>
      <c r="M50" s="7"/>
    </row>
    <row r="51" spans="1:13">
      <c r="A51" s="1" t="s">
        <v>772</v>
      </c>
      <c r="B51" s="240">
        <f>ROUND(N('Prior Year'!AM85), 0)</f>
        <v>0</v>
      </c>
      <c r="C51" s="240">
        <f>data!AM85</f>
        <v>0</v>
      </c>
      <c r="D51" s="240">
        <f>ROUND(N('Prior Year'!AM59), 0)</f>
        <v>0</v>
      </c>
      <c r="E51" s="1">
        <f>data!AM59</f>
        <v>0</v>
      </c>
      <c r="F51" s="216" t="str">
        <f t="shared" si="0"/>
        <v/>
      </c>
      <c r="G51" s="216" t="str">
        <f t="shared" si="5"/>
        <v/>
      </c>
      <c r="H51" s="6" t="str">
        <f t="shared" si="7"/>
        <v/>
      </c>
      <c r="I51" s="240" t="str">
        <f t="shared" si="8"/>
        <v/>
      </c>
      <c r="M51" s="7"/>
    </row>
    <row r="52" spans="1:13">
      <c r="A52" s="1" t="s">
        <v>773</v>
      </c>
      <c r="B52" s="240">
        <f>ROUND(N('Prior Year'!AN85), 0)</f>
        <v>0</v>
      </c>
      <c r="C52" s="240">
        <f>data!AN85</f>
        <v>0</v>
      </c>
      <c r="D52" s="240">
        <f>ROUND(N('Prior Year'!AN59), 0)</f>
        <v>0</v>
      </c>
      <c r="E52" s="1">
        <f>data!AN59</f>
        <v>0</v>
      </c>
      <c r="F52" s="216" t="str">
        <f t="shared" si="0"/>
        <v/>
      </c>
      <c r="G52" s="216" t="str">
        <f t="shared" si="5"/>
        <v/>
      </c>
      <c r="H52" s="6" t="str">
        <f t="shared" si="7"/>
        <v/>
      </c>
      <c r="I52" s="240" t="str">
        <f t="shared" si="8"/>
        <v/>
      </c>
      <c r="M52" s="7"/>
    </row>
    <row r="53" spans="1:13">
      <c r="A53" s="1" t="s">
        <v>774</v>
      </c>
      <c r="B53" s="240">
        <f>ROUND(N('Prior Year'!AO85), 0)</f>
        <v>134969</v>
      </c>
      <c r="C53" s="240">
        <f>data!AO85</f>
        <v>93528</v>
      </c>
      <c r="D53" s="240">
        <f>ROUND(N('Prior Year'!AO59), 0)</f>
        <v>1752</v>
      </c>
      <c r="E53" s="1">
        <f>data!AO59</f>
        <v>1080</v>
      </c>
      <c r="F53" s="216">
        <f t="shared" si="0"/>
        <v>77.037100456621005</v>
      </c>
      <c r="G53" s="216">
        <f t="shared" si="5"/>
        <v>86.6</v>
      </c>
      <c r="H53" s="6" t="str">
        <f t="shared" si="7"/>
        <v/>
      </c>
      <c r="I53" s="263" t="str">
        <f t="shared" si="8"/>
        <v/>
      </c>
      <c r="M53" s="7"/>
    </row>
    <row r="54" spans="1:13">
      <c r="A54" s="1" t="s">
        <v>775</v>
      </c>
      <c r="B54" s="240">
        <f>ROUND(N('Prior Year'!AP85), 0)</f>
        <v>0</v>
      </c>
      <c r="C54" s="240">
        <f>data!AP85</f>
        <v>0</v>
      </c>
      <c r="D54" s="240">
        <f>ROUND(N('Prior Year'!AP59), 0)</f>
        <v>0</v>
      </c>
      <c r="E54" s="1">
        <f>data!AP59</f>
        <v>0</v>
      </c>
      <c r="F54" s="216" t="str">
        <f t="shared" si="0"/>
        <v/>
      </c>
      <c r="G54" s="216" t="str">
        <f t="shared" si="5"/>
        <v/>
      </c>
      <c r="H54" s="6" t="str">
        <f t="shared" si="7"/>
        <v/>
      </c>
      <c r="I54" s="240" t="str">
        <f t="shared" si="8"/>
        <v/>
      </c>
      <c r="M54" s="7"/>
    </row>
    <row r="55" spans="1:13">
      <c r="A55" s="1" t="s">
        <v>776</v>
      </c>
      <c r="B55" s="240">
        <f>ROUND(N('Prior Year'!AQ85), 0)</f>
        <v>0</v>
      </c>
      <c r="C55" s="240">
        <f>data!AQ85</f>
        <v>0</v>
      </c>
      <c r="D55" s="240">
        <f>ROUND(N('Prior Year'!AQ59), 0)</f>
        <v>0</v>
      </c>
      <c r="E55" s="1">
        <f>data!AQ59</f>
        <v>0</v>
      </c>
      <c r="F55" s="216" t="str">
        <f t="shared" si="0"/>
        <v/>
      </c>
      <c r="G55" s="216" t="str">
        <f t="shared" si="5"/>
        <v/>
      </c>
      <c r="H55" s="6" t="str">
        <f t="shared" si="7"/>
        <v/>
      </c>
      <c r="I55" s="240" t="str">
        <f t="shared" si="8"/>
        <v/>
      </c>
      <c r="M55" s="7"/>
    </row>
    <row r="56" spans="1:13">
      <c r="A56" s="1" t="s">
        <v>777</v>
      </c>
      <c r="B56" s="240">
        <f>ROUND(N('Prior Year'!AR85), 0)</f>
        <v>0</v>
      </c>
      <c r="C56" s="240">
        <f>data!AR85</f>
        <v>0</v>
      </c>
      <c r="D56" s="240">
        <f>ROUND(N('Prior Year'!AR59), 0)</f>
        <v>0</v>
      </c>
      <c r="E56" s="1">
        <f>data!AR59</f>
        <v>0</v>
      </c>
      <c r="F56" s="216" t="str">
        <f t="shared" si="0"/>
        <v/>
      </c>
      <c r="G56" s="216" t="str">
        <f t="shared" si="5"/>
        <v/>
      </c>
      <c r="H56" s="6" t="str">
        <f t="shared" si="7"/>
        <v/>
      </c>
      <c r="I56" s="240" t="str">
        <f t="shared" si="8"/>
        <v/>
      </c>
      <c r="M56" s="7"/>
    </row>
    <row r="57" spans="1:13">
      <c r="A57" s="1" t="s">
        <v>778</v>
      </c>
      <c r="B57" s="240">
        <f>ROUND(N('Prior Year'!AS85), 0)</f>
        <v>0</v>
      </c>
      <c r="C57" s="240">
        <f>data!AS85</f>
        <v>0</v>
      </c>
      <c r="D57" s="240">
        <f>ROUND(N('Prior Year'!AS59), 0)</f>
        <v>0</v>
      </c>
      <c r="E57" s="1">
        <f>data!AS59</f>
        <v>0</v>
      </c>
      <c r="F57" s="216" t="str">
        <f t="shared" si="0"/>
        <v/>
      </c>
      <c r="G57" s="216" t="str">
        <f t="shared" si="5"/>
        <v/>
      </c>
      <c r="H57" s="6" t="str">
        <f t="shared" si="7"/>
        <v/>
      </c>
      <c r="I57" s="240" t="str">
        <f t="shared" si="8"/>
        <v/>
      </c>
      <c r="M57" s="7"/>
    </row>
    <row r="58" spans="1:13">
      <c r="A58" s="1" t="s">
        <v>779</v>
      </c>
      <c r="B58" s="240">
        <f>ROUND(N('Prior Year'!AT85), 0)</f>
        <v>0</v>
      </c>
      <c r="C58" s="240">
        <f>data!AT85</f>
        <v>0</v>
      </c>
      <c r="D58" s="240">
        <f>ROUND(N('Prior Year'!AT59), 0)</f>
        <v>0</v>
      </c>
      <c r="E58" s="1">
        <f>data!AT59</f>
        <v>0</v>
      </c>
      <c r="F58" s="216" t="str">
        <f t="shared" si="0"/>
        <v/>
      </c>
      <c r="G58" s="216" t="str">
        <f t="shared" si="5"/>
        <v/>
      </c>
      <c r="H58" s="6" t="str">
        <f t="shared" si="7"/>
        <v/>
      </c>
      <c r="I58" s="240" t="str">
        <f t="shared" si="8"/>
        <v/>
      </c>
      <c r="M58" s="7"/>
    </row>
    <row r="59" spans="1:13">
      <c r="A59" s="1" t="s">
        <v>780</v>
      </c>
      <c r="B59" s="240">
        <f>ROUND(N('Prior Year'!AU85), 0)</f>
        <v>0</v>
      </c>
      <c r="C59" s="240">
        <f>data!AU85</f>
        <v>0</v>
      </c>
      <c r="D59" s="240">
        <f>ROUND(N('Prior Year'!AU59), 0)</f>
        <v>0</v>
      </c>
      <c r="E59" s="1">
        <f>data!AU59</f>
        <v>0</v>
      </c>
      <c r="F59" s="216" t="str">
        <f t="shared" si="0"/>
        <v/>
      </c>
      <c r="G59" s="216" t="str">
        <f t="shared" si="5"/>
        <v/>
      </c>
      <c r="H59" s="6" t="str">
        <f t="shared" si="7"/>
        <v/>
      </c>
      <c r="I59" s="240" t="str">
        <f t="shared" si="8"/>
        <v/>
      </c>
      <c r="M59" s="7"/>
    </row>
    <row r="60" spans="1:13">
      <c r="A60" s="1" t="s">
        <v>781</v>
      </c>
      <c r="B60" s="240">
        <f>ROUND(N('Prior Year'!AV85), 0)</f>
        <v>858172</v>
      </c>
      <c r="C60" s="240">
        <f>data!AV85</f>
        <v>1104061</v>
      </c>
      <c r="D60" s="240" t="s">
        <v>752</v>
      </c>
      <c r="E60" s="4" t="s">
        <v>752</v>
      </c>
      <c r="F60" s="216" t="s">
        <v>5</v>
      </c>
      <c r="G60" s="216"/>
      <c r="H60" s="6" t="s">
        <v>5</v>
      </c>
      <c r="I60" s="240" t="str">
        <f t="shared" si="8"/>
        <v/>
      </c>
      <c r="M60" s="7"/>
    </row>
    <row r="61" spans="1:13">
      <c r="A61" s="1" t="s">
        <v>782</v>
      </c>
      <c r="B61" s="240">
        <f>ROUND(N('Prior Year'!AW85), 0)</f>
        <v>0</v>
      </c>
      <c r="C61" s="240">
        <f>data!AW85</f>
        <v>0</v>
      </c>
      <c r="D61" s="240" t="s">
        <v>752</v>
      </c>
      <c r="E61" s="4" t="s">
        <v>752</v>
      </c>
      <c r="F61" s="216" t="s">
        <v>5</v>
      </c>
      <c r="G61" s="216"/>
      <c r="H61" s="6" t="s">
        <v>5</v>
      </c>
      <c r="I61" s="240" t="str">
        <f t="shared" si="8"/>
        <v/>
      </c>
      <c r="M61" s="7"/>
    </row>
    <row r="62" spans="1:13">
      <c r="A62" s="1" t="s">
        <v>783</v>
      </c>
      <c r="B62" s="240">
        <f>ROUND(N('Prior Year'!AX85), 0)</f>
        <v>0</v>
      </c>
      <c r="C62" s="240">
        <f>data!AX85</f>
        <v>0</v>
      </c>
      <c r="D62" s="240" t="s">
        <v>752</v>
      </c>
      <c r="E62" s="4" t="s">
        <v>752</v>
      </c>
      <c r="F62" s="216" t="s">
        <v>5</v>
      </c>
      <c r="G62" s="216"/>
      <c r="H62" s="6" t="s">
        <v>5</v>
      </c>
      <c r="I62" s="240" t="str">
        <f t="shared" si="8"/>
        <v/>
      </c>
      <c r="M62" s="7"/>
    </row>
    <row r="63" spans="1:13" ht="43.5">
      <c r="A63" s="1" t="s">
        <v>784</v>
      </c>
      <c r="B63" s="240">
        <f>ROUND(N('Prior Year'!AY85), 0)</f>
        <v>1329335</v>
      </c>
      <c r="C63" s="240">
        <f>data!AY85</f>
        <v>1240083</v>
      </c>
      <c r="D63" s="240">
        <f>ROUND(N('Prior Year'!AY59), 0)</f>
        <v>83577</v>
      </c>
      <c r="E63" s="1">
        <f>data!AY59</f>
        <v>53409</v>
      </c>
      <c r="F63" s="216">
        <f>IF(B63=0,"",IF(D63=0,"",B63/D63))</f>
        <v>15.905512282087177</v>
      </c>
      <c r="G63" s="216">
        <f t="shared" si="5"/>
        <v>23.218614840195471</v>
      </c>
      <c r="H63" s="6">
        <f>IF(B63 = 0, "", IF(C63 = 0, "", IF(D63 = 0, "", IF(E63 = 0, "", IF(G63 / F63 - 1 &lt; -0.25, G63 / F63 - 1, IF(G63 / F63 - 1 &gt; 0.25, G63 / F63 - 1, ""))))))</f>
        <v>0.45978415711541265</v>
      </c>
      <c r="I63" s="349" t="s">
        <v>1368</v>
      </c>
      <c r="J63" s="350" t="s">
        <v>1369</v>
      </c>
      <c r="M63" s="7"/>
    </row>
    <row r="64" spans="1:13">
      <c r="A64" s="1" t="s">
        <v>785</v>
      </c>
      <c r="B64" s="240">
        <f>ROUND(N('Prior Year'!AZ85), 0)</f>
        <v>0</v>
      </c>
      <c r="C64" s="240">
        <f>data!AZ85</f>
        <v>0</v>
      </c>
      <c r="D64" s="240">
        <f>ROUND(N('Prior Year'!AZ59), 0)</f>
        <v>0</v>
      </c>
      <c r="E64" s="1">
        <f>data!AZ59</f>
        <v>0</v>
      </c>
      <c r="F64" s="216" t="str">
        <f>IF(B64=0,"",IF(D64=0,"",B64/D64))</f>
        <v/>
      </c>
      <c r="G64" s="216" t="str">
        <f t="shared" si="5"/>
        <v/>
      </c>
      <c r="H64" s="6" t="str">
        <f>IF(B64 = 0, "", IF(C64 = 0, "", IF(D64 = 0, "", IF(E64 = 0, "", IF(G64 / F64 - 1 &lt; -0.25, G64 / F64 - 1, IF(G64 / F64 - 1 &gt; 0.25, G64 / F64 - 1, ""))))))</f>
        <v/>
      </c>
      <c r="I64" s="240" t="str">
        <f t="shared" si="8"/>
        <v/>
      </c>
      <c r="M64" s="7"/>
    </row>
    <row r="65" spans="1:13">
      <c r="A65" s="1" t="s">
        <v>786</v>
      </c>
      <c r="B65" s="240">
        <f>ROUND(N('Prior Year'!BA85), 0)</f>
        <v>172714</v>
      </c>
      <c r="C65" s="240">
        <f>data!BA85</f>
        <v>124799</v>
      </c>
      <c r="D65" s="240">
        <f>ROUND(N('Prior Year'!BA59), 0)</f>
        <v>0</v>
      </c>
      <c r="E65" s="1">
        <f>data!BA59</f>
        <v>0</v>
      </c>
      <c r="F65" s="216" t="str">
        <f>IF(B65=0,"",IF(D65=0,"",B65/D65))</f>
        <v/>
      </c>
      <c r="G65" s="216" t="str">
        <f t="shared" si="5"/>
        <v/>
      </c>
      <c r="H65" s="6" t="str">
        <f>IF(B65 = 0, "", IF(C65 = 0, "", IF(D65 = 0, "", IF(E65 = 0, "", IF(G65 / F65 - 1 &lt; -0.25, G65 / F65 - 1, IF(G65 / F65 - 1 &gt; 0.25, G65 / F65 - 1, ""))))))</f>
        <v/>
      </c>
      <c r="I65" s="240" t="str">
        <f t="shared" si="8"/>
        <v/>
      </c>
      <c r="M65" s="7"/>
    </row>
    <row r="66" spans="1:13">
      <c r="A66" s="1" t="s">
        <v>787</v>
      </c>
      <c r="B66" s="240">
        <f>ROUND(N('Prior Year'!BB85), 0)</f>
        <v>226542</v>
      </c>
      <c r="C66" s="240">
        <f>data!BB85</f>
        <v>40892</v>
      </c>
      <c r="D66" s="240" t="s">
        <v>752</v>
      </c>
      <c r="E66" s="4" t="s">
        <v>752</v>
      </c>
      <c r="F66" s="216" t="s">
        <v>5</v>
      </c>
      <c r="G66" s="216" t="str">
        <f t="shared" ref="G66:G68" si="9">IFERROR(IF(C66=0,"",IF(E66=0,"",C66/E66)),"")</f>
        <v/>
      </c>
      <c r="H66" s="6" t="s">
        <v>5</v>
      </c>
      <c r="I66" s="240" t="str">
        <f t="shared" si="8"/>
        <v/>
      </c>
      <c r="M66" s="7"/>
    </row>
    <row r="67" spans="1:13">
      <c r="A67" s="1" t="s">
        <v>788</v>
      </c>
      <c r="B67" s="240">
        <f>ROUND(N('Prior Year'!BC85), 0)</f>
        <v>0</v>
      </c>
      <c r="C67" s="240">
        <f>data!BC85</f>
        <v>0</v>
      </c>
      <c r="D67" s="240" t="s">
        <v>752</v>
      </c>
      <c r="E67" s="4" t="s">
        <v>752</v>
      </c>
      <c r="F67" s="216" t="s">
        <v>5</v>
      </c>
      <c r="G67" s="216" t="str">
        <f t="shared" si="9"/>
        <v/>
      </c>
      <c r="H67" s="6" t="s">
        <v>5</v>
      </c>
      <c r="I67" s="240" t="str">
        <f t="shared" si="8"/>
        <v/>
      </c>
      <c r="M67" s="7"/>
    </row>
    <row r="68" spans="1:13">
      <c r="A68" s="1" t="s">
        <v>789</v>
      </c>
      <c r="B68" s="240">
        <f>ROUND(N('Prior Year'!BD85), 0)</f>
        <v>114620</v>
      </c>
      <c r="C68" s="240">
        <f>data!BD85</f>
        <v>103514</v>
      </c>
      <c r="D68" s="240" t="s">
        <v>752</v>
      </c>
      <c r="E68" s="4" t="s">
        <v>752</v>
      </c>
      <c r="F68" s="216" t="s">
        <v>5</v>
      </c>
      <c r="G68" s="216" t="str">
        <f t="shared" si="9"/>
        <v/>
      </c>
      <c r="H68" s="6" t="s">
        <v>5</v>
      </c>
      <c r="I68" s="240" t="str">
        <f t="shared" si="8"/>
        <v/>
      </c>
      <c r="M68" s="7"/>
    </row>
    <row r="69" spans="1:13">
      <c r="A69" s="1" t="s">
        <v>790</v>
      </c>
      <c r="B69" s="240">
        <f>ROUND(N('Prior Year'!BE85), 0)</f>
        <v>1231529</v>
      </c>
      <c r="C69" s="240">
        <f>data!BE85</f>
        <v>1260567</v>
      </c>
      <c r="D69" s="240">
        <f>ROUND(N('Prior Year'!BE59), 0)</f>
        <v>62742</v>
      </c>
      <c r="E69" s="1">
        <f>data!BE59</f>
        <v>62742</v>
      </c>
      <c r="F69" s="216">
        <f>IF(B69=0,"",IF(D69=0,"",B69/D69))</f>
        <v>19.628462592840521</v>
      </c>
      <c r="G69" s="216">
        <f t="shared" si="5"/>
        <v>20.091278569379362</v>
      </c>
      <c r="H69" s="6" t="str">
        <f>IF(B69 = 0, "", IF(C69 = 0, "", IF(D69 = 0, "", IF(E69 = 0, "", IF(G69 / F69 - 1 &lt; -0.25, G69 / F69 - 1, IF(G69 / F69 - 1 &gt; 0.25, G69 / F69 - 1, ""))))))</f>
        <v/>
      </c>
      <c r="I69" s="240" t="str">
        <f t="shared" si="8"/>
        <v/>
      </c>
      <c r="M69" s="7"/>
    </row>
    <row r="70" spans="1:13">
      <c r="A70" s="1" t="s">
        <v>791</v>
      </c>
      <c r="B70" s="240">
        <f>ROUND(N('Prior Year'!BF85), 0)</f>
        <v>619940</v>
      </c>
      <c r="C70" s="240">
        <f>data!BF85</f>
        <v>593224</v>
      </c>
      <c r="D70" s="240" t="s">
        <v>752</v>
      </c>
      <c r="E70" s="4" t="s">
        <v>752</v>
      </c>
      <c r="F70" s="216" t="s">
        <v>5</v>
      </c>
      <c r="G70" s="216" t="str">
        <f t="shared" ref="G70:G94" si="10">IFERROR(IF(C70=0,"",IF(E70=0,"",C70/E70)),"")</f>
        <v/>
      </c>
      <c r="H70" s="6" t="s">
        <v>5</v>
      </c>
      <c r="I70" s="240" t="str">
        <f t="shared" si="8"/>
        <v/>
      </c>
      <c r="M70" s="7"/>
    </row>
    <row r="71" spans="1:13">
      <c r="A71" s="1" t="s">
        <v>792</v>
      </c>
      <c r="B71" s="240">
        <f>ROUND(N('Prior Year'!BG85), 0)</f>
        <v>0</v>
      </c>
      <c r="C71" s="240">
        <f>data!BG85</f>
        <v>0</v>
      </c>
      <c r="D71" s="240" t="s">
        <v>752</v>
      </c>
      <c r="E71" s="4" t="s">
        <v>752</v>
      </c>
      <c r="F71" s="216" t="s">
        <v>5</v>
      </c>
      <c r="G71" s="216" t="str">
        <f t="shared" si="10"/>
        <v/>
      </c>
      <c r="H71" s="6" t="s">
        <v>5</v>
      </c>
      <c r="I71" s="240" t="str">
        <f t="shared" si="8"/>
        <v/>
      </c>
      <c r="M71" s="7"/>
    </row>
    <row r="72" spans="1:13">
      <c r="A72" s="1" t="s">
        <v>793</v>
      </c>
      <c r="B72" s="240">
        <f>ROUND(N('Prior Year'!BH85), 0)</f>
        <v>1616143</v>
      </c>
      <c r="C72" s="240">
        <f>data!BH85</f>
        <v>2987763</v>
      </c>
      <c r="D72" s="240" t="s">
        <v>752</v>
      </c>
      <c r="E72" s="4" t="s">
        <v>752</v>
      </c>
      <c r="F72" s="216" t="s">
        <v>5</v>
      </c>
      <c r="G72" s="216" t="str">
        <f t="shared" si="10"/>
        <v/>
      </c>
      <c r="H72" s="6" t="s">
        <v>5</v>
      </c>
      <c r="I72" s="240" t="str">
        <f t="shared" si="8"/>
        <v/>
      </c>
      <c r="M72" s="7"/>
    </row>
    <row r="73" spans="1:13">
      <c r="A73" s="1" t="s">
        <v>794</v>
      </c>
      <c r="B73" s="240">
        <f>ROUND(N('Prior Year'!BI85), 0)</f>
        <v>0</v>
      </c>
      <c r="C73" s="240">
        <f>data!BI85</f>
        <v>0</v>
      </c>
      <c r="D73" s="240" t="s">
        <v>752</v>
      </c>
      <c r="E73" s="4" t="s">
        <v>752</v>
      </c>
      <c r="F73" s="216" t="s">
        <v>5</v>
      </c>
      <c r="G73" s="216" t="str">
        <f t="shared" si="10"/>
        <v/>
      </c>
      <c r="H73" s="6" t="s">
        <v>5</v>
      </c>
      <c r="I73" s="240" t="str">
        <f t="shared" si="8"/>
        <v/>
      </c>
      <c r="M73" s="7"/>
    </row>
    <row r="74" spans="1:13">
      <c r="A74" s="1" t="s">
        <v>795</v>
      </c>
      <c r="B74" s="240">
        <f>ROUND(N('Prior Year'!BJ85), 0)</f>
        <v>672552</v>
      </c>
      <c r="C74" s="240">
        <f>data!BJ85</f>
        <v>630824</v>
      </c>
      <c r="D74" s="240" t="s">
        <v>752</v>
      </c>
      <c r="E74" s="4" t="s">
        <v>752</v>
      </c>
      <c r="F74" s="216" t="s">
        <v>5</v>
      </c>
      <c r="G74" s="216" t="str">
        <f t="shared" si="10"/>
        <v/>
      </c>
      <c r="H74" s="6" t="s">
        <v>5</v>
      </c>
      <c r="I74" s="240" t="str">
        <f t="shared" si="8"/>
        <v/>
      </c>
      <c r="M74" s="7"/>
    </row>
    <row r="75" spans="1:13">
      <c r="A75" s="1" t="s">
        <v>796</v>
      </c>
      <c r="B75" s="240">
        <f>ROUND(N('Prior Year'!BK85), 0)</f>
        <v>1093700</v>
      </c>
      <c r="C75" s="240">
        <f>data!BK85</f>
        <v>1461438</v>
      </c>
      <c r="D75" s="240" t="s">
        <v>752</v>
      </c>
      <c r="E75" s="4" t="s">
        <v>752</v>
      </c>
      <c r="F75" s="216" t="s">
        <v>5</v>
      </c>
      <c r="G75" s="216" t="str">
        <f t="shared" si="10"/>
        <v/>
      </c>
      <c r="H75" s="6" t="s">
        <v>5</v>
      </c>
      <c r="I75" s="240" t="str">
        <f t="shared" si="8"/>
        <v/>
      </c>
      <c r="M75" s="7"/>
    </row>
    <row r="76" spans="1:13">
      <c r="A76" s="1" t="s">
        <v>797</v>
      </c>
      <c r="B76" s="240">
        <f>ROUND(N('Prior Year'!BL85), 0)</f>
        <v>211943</v>
      </c>
      <c r="C76" s="240">
        <f>data!BL85</f>
        <v>237270</v>
      </c>
      <c r="D76" s="240" t="s">
        <v>752</v>
      </c>
      <c r="E76" s="4" t="s">
        <v>752</v>
      </c>
      <c r="F76" s="216" t="s">
        <v>5</v>
      </c>
      <c r="G76" s="216" t="str">
        <f t="shared" si="10"/>
        <v/>
      </c>
      <c r="H76" s="6" t="s">
        <v>5</v>
      </c>
      <c r="I76" s="240" t="str">
        <f t="shared" si="8"/>
        <v/>
      </c>
      <c r="M76" s="7"/>
    </row>
    <row r="77" spans="1:13">
      <c r="A77" s="1" t="s">
        <v>798</v>
      </c>
      <c r="B77" s="240">
        <f>ROUND(N('Prior Year'!BM85), 0)</f>
        <v>0</v>
      </c>
      <c r="C77" s="240">
        <f>data!BM85</f>
        <v>0</v>
      </c>
      <c r="D77" s="240" t="s">
        <v>752</v>
      </c>
      <c r="E77" s="4" t="s">
        <v>752</v>
      </c>
      <c r="F77" s="216" t="s">
        <v>5</v>
      </c>
      <c r="G77" s="216" t="str">
        <f t="shared" si="10"/>
        <v/>
      </c>
      <c r="H77" s="6" t="s">
        <v>5</v>
      </c>
      <c r="I77" s="240" t="str">
        <f t="shared" si="8"/>
        <v/>
      </c>
      <c r="M77" s="7"/>
    </row>
    <row r="78" spans="1:13">
      <c r="A78" s="1" t="s">
        <v>799</v>
      </c>
      <c r="B78" s="240">
        <f>ROUND(N('Prior Year'!BN85), 0)</f>
        <v>3104149</v>
      </c>
      <c r="C78" s="240">
        <f>data!BN85</f>
        <v>2451948</v>
      </c>
      <c r="D78" s="240" t="s">
        <v>752</v>
      </c>
      <c r="E78" s="4" t="s">
        <v>752</v>
      </c>
      <c r="F78" s="216" t="s">
        <v>5</v>
      </c>
      <c r="G78" s="216" t="str">
        <f t="shared" si="10"/>
        <v/>
      </c>
      <c r="H78" s="6" t="s">
        <v>5</v>
      </c>
      <c r="I78" s="240" t="str">
        <f t="shared" si="8"/>
        <v/>
      </c>
      <c r="M78" s="7"/>
    </row>
    <row r="79" spans="1:13">
      <c r="A79" s="1" t="s">
        <v>800</v>
      </c>
      <c r="B79" s="240">
        <f>ROUND(N('Prior Year'!BO85), 0)</f>
        <v>0</v>
      </c>
      <c r="C79" s="240">
        <f>data!BO85</f>
        <v>0</v>
      </c>
      <c r="D79" s="240" t="s">
        <v>752</v>
      </c>
      <c r="E79" s="4" t="s">
        <v>752</v>
      </c>
      <c r="F79" s="216" t="s">
        <v>5</v>
      </c>
      <c r="G79" s="216" t="str">
        <f t="shared" si="10"/>
        <v/>
      </c>
      <c r="H79" s="6" t="s">
        <v>5</v>
      </c>
      <c r="I79" s="240" t="str">
        <f t="shared" ref="I79:I94" si="11">IF(H79 = "", "", IF(ABS(H79) &gt; 25 %, "Please provide explanation for the fluctuation noted here", ""))</f>
        <v/>
      </c>
      <c r="M79" s="7"/>
    </row>
    <row r="80" spans="1:13">
      <c r="A80" s="1" t="s">
        <v>801</v>
      </c>
      <c r="B80" s="240">
        <f>ROUND(N('Prior Year'!BP85), 0)</f>
        <v>200345</v>
      </c>
      <c r="C80" s="240">
        <f>data!BP85</f>
        <v>151963</v>
      </c>
      <c r="D80" s="240" t="s">
        <v>752</v>
      </c>
      <c r="E80" s="4" t="s">
        <v>752</v>
      </c>
      <c r="F80" s="216" t="s">
        <v>5</v>
      </c>
      <c r="G80" s="216" t="str">
        <f t="shared" si="10"/>
        <v/>
      </c>
      <c r="H80" s="6" t="s">
        <v>5</v>
      </c>
      <c r="I80" s="240" t="str">
        <f t="shared" si="11"/>
        <v/>
      </c>
      <c r="M80" s="7"/>
    </row>
    <row r="81" spans="1:13">
      <c r="A81" s="1" t="s">
        <v>802</v>
      </c>
      <c r="B81" s="240">
        <f>ROUND(N('Prior Year'!BQ85), 0)</f>
        <v>0</v>
      </c>
      <c r="C81" s="240">
        <f>data!BQ85</f>
        <v>0</v>
      </c>
      <c r="D81" s="240" t="s">
        <v>752</v>
      </c>
      <c r="E81" s="4" t="s">
        <v>752</v>
      </c>
      <c r="F81" s="216" t="s">
        <v>5</v>
      </c>
      <c r="G81" s="216" t="str">
        <f t="shared" si="10"/>
        <v/>
      </c>
      <c r="H81" s="6" t="s">
        <v>5</v>
      </c>
      <c r="I81" s="240" t="str">
        <f t="shared" si="11"/>
        <v/>
      </c>
      <c r="M81" s="7"/>
    </row>
    <row r="82" spans="1:13">
      <c r="A82" s="1" t="s">
        <v>803</v>
      </c>
      <c r="B82" s="240">
        <f>ROUND(N('Prior Year'!BR85), 0)</f>
        <v>0</v>
      </c>
      <c r="C82" s="240">
        <f>data!BR85</f>
        <v>0</v>
      </c>
      <c r="D82" s="240" t="s">
        <v>752</v>
      </c>
      <c r="E82" s="4" t="s">
        <v>752</v>
      </c>
      <c r="F82" s="216" t="s">
        <v>5</v>
      </c>
      <c r="G82" s="216" t="str">
        <f t="shared" si="10"/>
        <v/>
      </c>
      <c r="H82" s="6" t="s">
        <v>5</v>
      </c>
      <c r="I82" s="240" t="str">
        <f t="shared" si="11"/>
        <v/>
      </c>
      <c r="M82" s="7"/>
    </row>
    <row r="83" spans="1:13">
      <c r="A83" s="1" t="s">
        <v>804</v>
      </c>
      <c r="B83" s="240">
        <f>ROUND(N('Prior Year'!BS85), 0)</f>
        <v>0</v>
      </c>
      <c r="C83" s="240">
        <f>data!BS85</f>
        <v>0</v>
      </c>
      <c r="D83" s="240" t="s">
        <v>752</v>
      </c>
      <c r="E83" s="4" t="s">
        <v>752</v>
      </c>
      <c r="F83" s="216" t="s">
        <v>5</v>
      </c>
      <c r="G83" s="216" t="str">
        <f t="shared" si="10"/>
        <v/>
      </c>
      <c r="H83" s="6" t="s">
        <v>5</v>
      </c>
      <c r="I83" s="240" t="str">
        <f t="shared" si="11"/>
        <v/>
      </c>
      <c r="M83" s="7"/>
    </row>
    <row r="84" spans="1:13">
      <c r="A84" s="1" t="s">
        <v>805</v>
      </c>
      <c r="B84" s="240">
        <f>ROUND(N('Prior Year'!BT85), 0)</f>
        <v>0</v>
      </c>
      <c r="C84" s="240">
        <f>data!BT85</f>
        <v>0</v>
      </c>
      <c r="D84" s="240" t="s">
        <v>752</v>
      </c>
      <c r="E84" s="4" t="s">
        <v>752</v>
      </c>
      <c r="F84" s="216" t="s">
        <v>5</v>
      </c>
      <c r="G84" s="216" t="str">
        <f t="shared" si="10"/>
        <v/>
      </c>
      <c r="H84" s="6" t="s">
        <v>5</v>
      </c>
      <c r="I84" s="240" t="str">
        <f t="shared" si="11"/>
        <v/>
      </c>
      <c r="M84" s="7"/>
    </row>
    <row r="85" spans="1:13">
      <c r="A85" s="1" t="s">
        <v>806</v>
      </c>
      <c r="B85" s="240">
        <f>ROUND(N('Prior Year'!BU85), 0)</f>
        <v>0</v>
      </c>
      <c r="C85" s="240">
        <f>data!BU85</f>
        <v>0</v>
      </c>
      <c r="D85" s="240" t="s">
        <v>752</v>
      </c>
      <c r="E85" s="4" t="s">
        <v>752</v>
      </c>
      <c r="F85" s="216" t="s">
        <v>5</v>
      </c>
      <c r="G85" s="216" t="str">
        <f t="shared" si="10"/>
        <v/>
      </c>
      <c r="H85" s="6" t="s">
        <v>5</v>
      </c>
      <c r="I85" s="240" t="str">
        <f t="shared" si="11"/>
        <v/>
      </c>
      <c r="M85" s="7"/>
    </row>
    <row r="86" spans="1:13">
      <c r="A86" s="1" t="s">
        <v>807</v>
      </c>
      <c r="B86" s="240">
        <f>ROUND(N('Prior Year'!BV85), 0)</f>
        <v>186622</v>
      </c>
      <c r="C86" s="240">
        <f>data!BV85</f>
        <v>198866</v>
      </c>
      <c r="D86" s="240" t="s">
        <v>752</v>
      </c>
      <c r="E86" s="4" t="s">
        <v>752</v>
      </c>
      <c r="F86" s="216" t="s">
        <v>5</v>
      </c>
      <c r="G86" s="216" t="str">
        <f t="shared" si="10"/>
        <v/>
      </c>
      <c r="H86" s="6" t="s">
        <v>5</v>
      </c>
      <c r="I86" s="240" t="str">
        <f t="shared" si="11"/>
        <v/>
      </c>
      <c r="M86" s="7"/>
    </row>
    <row r="87" spans="1:13">
      <c r="A87" s="1" t="s">
        <v>808</v>
      </c>
      <c r="B87" s="240">
        <f>ROUND(N('Prior Year'!BW85), 0)</f>
        <v>0</v>
      </c>
      <c r="C87" s="240">
        <f>data!BW85</f>
        <v>0</v>
      </c>
      <c r="D87" s="240" t="s">
        <v>752</v>
      </c>
      <c r="E87" s="4" t="s">
        <v>752</v>
      </c>
      <c r="F87" s="216" t="s">
        <v>5</v>
      </c>
      <c r="G87" s="216" t="str">
        <f t="shared" si="10"/>
        <v/>
      </c>
      <c r="H87" s="6" t="s">
        <v>5</v>
      </c>
      <c r="I87" s="240" t="str">
        <f t="shared" si="11"/>
        <v/>
      </c>
      <c r="M87" s="7"/>
    </row>
    <row r="88" spans="1:13">
      <c r="A88" s="1" t="s">
        <v>809</v>
      </c>
      <c r="B88" s="240">
        <f>ROUND(N('Prior Year'!BX85), 0)</f>
        <v>0</v>
      </c>
      <c r="C88" s="240">
        <f>data!BX85</f>
        <v>0</v>
      </c>
      <c r="D88" s="240" t="s">
        <v>752</v>
      </c>
      <c r="E88" s="4" t="s">
        <v>752</v>
      </c>
      <c r="F88" s="216" t="s">
        <v>5</v>
      </c>
      <c r="G88" s="216" t="str">
        <f t="shared" si="10"/>
        <v/>
      </c>
      <c r="H88" s="6" t="s">
        <v>5</v>
      </c>
      <c r="I88" s="240" t="str">
        <f t="shared" si="11"/>
        <v/>
      </c>
      <c r="M88" s="7"/>
    </row>
    <row r="89" spans="1:13">
      <c r="A89" s="1" t="s">
        <v>810</v>
      </c>
      <c r="B89" s="240">
        <f>ROUND(N('Prior Year'!BY85), 0)</f>
        <v>190926</v>
      </c>
      <c r="C89" s="240">
        <f>data!BY85</f>
        <v>253056</v>
      </c>
      <c r="D89" s="240" t="s">
        <v>752</v>
      </c>
      <c r="E89" s="4" t="s">
        <v>752</v>
      </c>
      <c r="F89" s="216" t="s">
        <v>5</v>
      </c>
      <c r="G89" s="216" t="str">
        <f t="shared" si="10"/>
        <v/>
      </c>
      <c r="H89" s="6" t="s">
        <v>5</v>
      </c>
      <c r="I89" s="240" t="str">
        <f t="shared" si="11"/>
        <v/>
      </c>
      <c r="M89" s="7"/>
    </row>
    <row r="90" spans="1:13">
      <c r="A90" s="1" t="s">
        <v>811</v>
      </c>
      <c r="B90" s="240">
        <f>ROUND(N('Prior Year'!BZ85), 0)</f>
        <v>0</v>
      </c>
      <c r="C90" s="240">
        <f>data!BZ85</f>
        <v>0</v>
      </c>
      <c r="D90" s="240" t="s">
        <v>752</v>
      </c>
      <c r="E90" s="4" t="s">
        <v>752</v>
      </c>
      <c r="F90" s="216" t="s">
        <v>5</v>
      </c>
      <c r="G90" s="216" t="str">
        <f t="shared" si="10"/>
        <v/>
      </c>
      <c r="H90" s="6" t="s">
        <v>5</v>
      </c>
      <c r="I90" s="240" t="str">
        <f t="shared" si="11"/>
        <v/>
      </c>
      <c r="M90" s="7"/>
    </row>
    <row r="91" spans="1:13">
      <c r="A91" s="1" t="s">
        <v>812</v>
      </c>
      <c r="B91" s="240">
        <f>ROUND(N('Prior Year'!CA85), 0)</f>
        <v>0</v>
      </c>
      <c r="C91" s="240">
        <f>data!CA85</f>
        <v>0</v>
      </c>
      <c r="D91" s="240" t="s">
        <v>752</v>
      </c>
      <c r="E91" s="4" t="s">
        <v>752</v>
      </c>
      <c r="F91" s="216" t="s">
        <v>5</v>
      </c>
      <c r="G91" s="216" t="str">
        <f t="shared" si="10"/>
        <v/>
      </c>
      <c r="H91" s="6" t="s">
        <v>5</v>
      </c>
      <c r="I91" s="240" t="str">
        <f t="shared" si="11"/>
        <v/>
      </c>
      <c r="M91" s="7"/>
    </row>
    <row r="92" spans="1:13">
      <c r="A92" s="1" t="s">
        <v>813</v>
      </c>
      <c r="B92" s="240">
        <f>ROUND(N('Prior Year'!CB85), 0)</f>
        <v>0</v>
      </c>
      <c r="C92" s="240">
        <f>data!CB85</f>
        <v>0</v>
      </c>
      <c r="D92" s="240" t="s">
        <v>752</v>
      </c>
      <c r="E92" s="4" t="s">
        <v>752</v>
      </c>
      <c r="F92" s="216" t="s">
        <v>5</v>
      </c>
      <c r="G92" s="216" t="str">
        <f t="shared" si="10"/>
        <v/>
      </c>
      <c r="H92" s="6" t="s">
        <v>5</v>
      </c>
      <c r="I92" s="240" t="str">
        <f t="shared" si="11"/>
        <v/>
      </c>
      <c r="M92" s="7"/>
    </row>
    <row r="93" spans="1:13">
      <c r="A93" s="1" t="s">
        <v>814</v>
      </c>
      <c r="B93" s="240">
        <f>ROUND(N('Prior Year'!CC85), 0)</f>
        <v>0</v>
      </c>
      <c r="C93" s="240">
        <f>data!CC85</f>
        <v>0</v>
      </c>
      <c r="D93" s="240" t="s">
        <v>752</v>
      </c>
      <c r="E93" s="4" t="s">
        <v>752</v>
      </c>
      <c r="F93" s="216" t="s">
        <v>5</v>
      </c>
      <c r="G93" s="216" t="str">
        <f t="shared" si="10"/>
        <v/>
      </c>
      <c r="H93" s="6" t="s">
        <v>5</v>
      </c>
      <c r="I93" s="240" t="str">
        <f t="shared" si="11"/>
        <v/>
      </c>
      <c r="M93" s="7"/>
    </row>
    <row r="94" spans="1:13">
      <c r="A94" s="1" t="s">
        <v>815</v>
      </c>
      <c r="B94" s="240">
        <f>ROUND(N('Prior Year'!CD85), 0)</f>
        <v>-1273225</v>
      </c>
      <c r="C94" s="240">
        <f>data!CD85</f>
        <v>1531034</v>
      </c>
      <c r="D94" s="240" t="s">
        <v>752</v>
      </c>
      <c r="E94" s="4" t="s">
        <v>752</v>
      </c>
      <c r="F94" s="216" t="s">
        <v>5</v>
      </c>
      <c r="G94" s="216" t="str">
        <f t="shared" si="10"/>
        <v/>
      </c>
      <c r="H94" s="6" t="s">
        <v>5</v>
      </c>
      <c r="I94" s="240" t="str">
        <f t="shared" si="11"/>
        <v/>
      </c>
      <c r="M94" s="7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F46CE-6B5E-4152-9C19-76E231CB509C}">
  <sheetPr>
    <tabColor rgb="FF92D050"/>
  </sheetPr>
  <dimension ref="A1:D29"/>
  <sheetViews>
    <sheetView topLeftCell="A13" workbookViewId="0">
      <selection activeCell="G21" sqref="G21"/>
    </sheetView>
  </sheetViews>
  <sheetFormatPr defaultRowHeight="12.5"/>
  <sheetData>
    <row r="1" spans="1:4" ht="14.5">
      <c r="A1" s="265" t="s">
        <v>816</v>
      </c>
      <c r="B1" s="264"/>
      <c r="C1" s="264"/>
      <c r="D1" s="264"/>
    </row>
    <row r="2" spans="1:4" ht="14.5">
      <c r="A2" s="264"/>
      <c r="B2" s="264"/>
      <c r="C2" s="264"/>
      <c r="D2" s="264"/>
    </row>
    <row r="3" spans="1:4" ht="14.5">
      <c r="A3" s="267" t="s">
        <v>817</v>
      </c>
      <c r="B3" s="264"/>
      <c r="C3" s="264"/>
      <c r="D3" s="264"/>
    </row>
    <row r="4" spans="1:4" ht="14.5">
      <c r="A4" s="264" t="s">
        <v>818</v>
      </c>
      <c r="B4" s="264"/>
      <c r="C4" s="264"/>
      <c r="D4" s="264"/>
    </row>
    <row r="5" spans="1:4" ht="14.5">
      <c r="A5" s="264" t="s">
        <v>819</v>
      </c>
      <c r="B5" s="264"/>
      <c r="C5" s="264"/>
      <c r="D5" s="264"/>
    </row>
    <row r="6" spans="1:4" ht="14.5">
      <c r="A6" s="264"/>
      <c r="B6" s="264"/>
      <c r="C6" s="264"/>
      <c r="D6" s="264"/>
    </row>
    <row r="7" spans="1:4" ht="14.5">
      <c r="A7" s="264" t="s">
        <v>820</v>
      </c>
      <c r="B7" s="264"/>
      <c r="C7" s="264"/>
      <c r="D7" s="264"/>
    </row>
    <row r="8" spans="1:4" ht="14.5">
      <c r="A8" s="264" t="s">
        <v>821</v>
      </c>
      <c r="B8" s="264"/>
      <c r="C8" s="264"/>
      <c r="D8" s="264"/>
    </row>
    <row r="9" spans="1:4" ht="14.5">
      <c r="A9" s="264"/>
      <c r="B9" s="264"/>
      <c r="C9" s="264"/>
      <c r="D9" s="264"/>
    </row>
    <row r="10" spans="1:4" ht="14.5">
      <c r="A10" s="264"/>
      <c r="B10" s="264"/>
      <c r="C10" s="264"/>
      <c r="D10" s="264"/>
    </row>
    <row r="11" spans="1:4" ht="14.5">
      <c r="A11" s="266" t="s">
        <v>822</v>
      </c>
      <c r="B11" s="264"/>
      <c r="C11" s="264"/>
      <c r="D11" s="264">
        <f>N(data!C380)</f>
        <v>211066</v>
      </c>
    </row>
    <row r="12" spans="1:4" ht="14.5">
      <c r="A12" s="266" t="s">
        <v>823</v>
      </c>
      <c r="B12" s="264"/>
      <c r="C12" s="264"/>
      <c r="D12" s="264" t="str">
        <f>IF(OR(N(data!C380) &gt; 1000000, N(data!C380) / (N(data!D360) + N(data!D383)) &gt; 0.01), "Yes", "No")</f>
        <v>No</v>
      </c>
    </row>
    <row r="13" spans="1:4" ht="14.5">
      <c r="A13" s="264"/>
      <c r="B13" s="264"/>
      <c r="C13" s="264"/>
      <c r="D13" s="264"/>
    </row>
    <row r="14" spans="1:4" ht="14.5">
      <c r="A14" s="266" t="s">
        <v>824</v>
      </c>
      <c r="B14" s="264"/>
      <c r="C14" s="264"/>
      <c r="D14" s="266" t="s">
        <v>825</v>
      </c>
    </row>
    <row r="15" spans="1:4" ht="14.5">
      <c r="A15" s="264"/>
      <c r="B15" s="264"/>
      <c r="C15" s="264"/>
      <c r="D15" s="264"/>
    </row>
    <row r="16" spans="1:4" ht="14.5">
      <c r="A16" s="264"/>
      <c r="B16" s="264"/>
      <c r="C16" s="264"/>
      <c r="D16" s="264"/>
    </row>
    <row r="17" spans="1:4" ht="14.5">
      <c r="A17" s="264"/>
      <c r="B17" s="264"/>
      <c r="C17" s="264"/>
      <c r="D17" s="264"/>
    </row>
    <row r="18" spans="1:4" ht="14.5">
      <c r="A18" s="264"/>
      <c r="B18" s="264"/>
      <c r="C18" s="264"/>
      <c r="D18" s="264"/>
    </row>
    <row r="19" spans="1:4" ht="14.5">
      <c r="A19" s="264"/>
      <c r="B19" s="264"/>
      <c r="C19" s="264"/>
      <c r="D19" s="264"/>
    </row>
    <row r="20" spans="1:4" ht="14.5">
      <c r="A20" s="264"/>
      <c r="B20" s="264"/>
      <c r="C20" s="264"/>
      <c r="D20" s="264"/>
    </row>
    <row r="21" spans="1:4" ht="14.5">
      <c r="A21" s="264"/>
      <c r="B21" s="264"/>
      <c r="C21" s="264"/>
      <c r="D21" s="264"/>
    </row>
    <row r="22" spans="1:4" ht="14.5">
      <c r="A22" s="266" t="s">
        <v>826</v>
      </c>
      <c r="B22" s="264"/>
      <c r="C22" s="264"/>
      <c r="D22" s="264">
        <f>N(data!C414)</f>
        <v>468950</v>
      </c>
    </row>
    <row r="23" spans="1:4" ht="14.5">
      <c r="A23" s="266" t="s">
        <v>823</v>
      </c>
      <c r="B23" s="264"/>
      <c r="C23" s="264"/>
      <c r="D23" s="264" t="str">
        <f>IF(OR(N(data!C414)&gt;1000000,N(data!C414)/(N(data!D416))&gt;0.01),"Yes","No")</f>
        <v>Yes</v>
      </c>
    </row>
    <row r="24" spans="1:4" ht="14.5">
      <c r="A24" s="264"/>
      <c r="B24" s="264"/>
      <c r="C24" s="264"/>
      <c r="D24" s="264"/>
    </row>
    <row r="25" spans="1:4" ht="14.5">
      <c r="A25" s="266" t="s">
        <v>824</v>
      </c>
      <c r="B25" s="264"/>
      <c r="C25" s="264"/>
      <c r="D25" s="266" t="s">
        <v>825</v>
      </c>
    </row>
    <row r="26" spans="1:4" ht="14.5">
      <c r="A26" s="348" t="s">
        <v>1365</v>
      </c>
      <c r="B26" s="264"/>
      <c r="C26" s="264"/>
      <c r="D26" s="264">
        <v>214047</v>
      </c>
    </row>
    <row r="27" spans="1:4" ht="14.5">
      <c r="A27" s="264" t="s">
        <v>1363</v>
      </c>
      <c r="B27" s="264"/>
      <c r="C27" s="264"/>
      <c r="D27" s="264">
        <v>254903</v>
      </c>
    </row>
    <row r="29" spans="1:4" ht="14.5">
      <c r="A29" s="264"/>
      <c r="B29" s="264"/>
      <c r="C29" s="264"/>
      <c r="D29" s="26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F0ECD-5209-4806-A149-77EC7EA6A64C}">
  <sheetPr codeName="Sheet3">
    <pageSetUpPr fitToPage="1"/>
  </sheetPr>
  <dimension ref="A1:G40"/>
  <sheetViews>
    <sheetView topLeftCell="A17" workbookViewId="0"/>
  </sheetViews>
  <sheetFormatPr defaultColWidth="8.75" defaultRowHeight="18" customHeight="1"/>
  <cols>
    <col min="1" max="1" width="4.75" style="1" customWidth="1"/>
    <col min="2" max="2" width="15.4140625" style="1" customWidth="1"/>
    <col min="3" max="3" width="4.75" style="1" customWidth="1"/>
    <col min="4" max="4" width="15.75" style="1" customWidth="1"/>
    <col min="5" max="5" width="4.75" style="1" customWidth="1"/>
    <col min="6" max="7" width="13.75" style="1" customWidth="1"/>
    <col min="8" max="10" width="8.75" style="1" customWidth="1"/>
    <col min="11" max="16384" width="8.75" style="1"/>
  </cols>
  <sheetData>
    <row r="1" spans="1:7" ht="20.149999999999999" customHeight="1">
      <c r="G1" s="70" t="s">
        <v>827</v>
      </c>
    </row>
    <row r="2" spans="1:7" ht="20.149999999999999" customHeight="1">
      <c r="A2" s="71" t="s">
        <v>828</v>
      </c>
      <c r="B2" s="71"/>
      <c r="C2" s="71"/>
      <c r="D2" s="71"/>
      <c r="E2" s="71"/>
      <c r="F2" s="71"/>
    </row>
    <row r="3" spans="1:7" ht="20.149999999999999" customHeight="1">
      <c r="B3" s="71"/>
      <c r="C3" s="71"/>
      <c r="D3" s="71"/>
      <c r="E3" s="71"/>
      <c r="F3" s="71"/>
      <c r="G3" s="71"/>
    </row>
    <row r="4" spans="1:7" ht="20.149999999999999" customHeight="1">
      <c r="A4" s="72">
        <v>1</v>
      </c>
      <c r="B4" s="74" t="str">
        <f>"Fiscal Year Ended:  "&amp;data!C96</f>
        <v>Fiscal Year Ended:  12/31/2023</v>
      </c>
      <c r="C4" s="73"/>
      <c r="D4" s="74"/>
      <c r="E4" s="75"/>
      <c r="F4" s="73" t="str">
        <f>"License Number:  "&amp;"H-"&amp;FIXED(data!C97,0)</f>
        <v>License Number:  H-141</v>
      </c>
      <c r="G4" s="76"/>
    </row>
    <row r="5" spans="1:7" ht="20.149999999999999" customHeight="1">
      <c r="A5" s="72">
        <v>2</v>
      </c>
      <c r="B5" s="73" t="s">
        <v>301</v>
      </c>
      <c r="C5" s="76"/>
      <c r="D5" s="73" t="str">
        <f>"  "&amp;data!C98</f>
        <v xml:space="preserve">  Columbia County Public Hospital District No. 1</v>
      </c>
      <c r="E5" s="75"/>
      <c r="F5" s="75"/>
      <c r="G5" s="76"/>
    </row>
    <row r="6" spans="1:7" ht="20.149999999999999" customHeight="1">
      <c r="A6" s="72">
        <v>3</v>
      </c>
      <c r="B6" s="73" t="s">
        <v>310</v>
      </c>
      <c r="C6" s="76"/>
      <c r="D6" s="73" t="str">
        <f>"  "&amp;data!C103</f>
        <v xml:space="preserve">  Columbia</v>
      </c>
      <c r="E6" s="75"/>
      <c r="F6" s="75"/>
      <c r="G6" s="76"/>
    </row>
    <row r="7" spans="1:7" ht="20.149999999999999" customHeight="1">
      <c r="A7" s="72">
        <v>4</v>
      </c>
      <c r="B7" s="73" t="s">
        <v>829</v>
      </c>
      <c r="C7" s="76"/>
      <c r="D7" s="73" t="str">
        <f>"  "&amp;data!C104</f>
        <v xml:space="preserve">  Shane McGuire</v>
      </c>
      <c r="E7" s="75"/>
      <c r="F7" s="75"/>
      <c r="G7" s="76"/>
    </row>
    <row r="8" spans="1:7" ht="20.149999999999999" customHeight="1">
      <c r="A8" s="72">
        <v>5</v>
      </c>
      <c r="B8" s="73" t="s">
        <v>830</v>
      </c>
      <c r="C8" s="76"/>
      <c r="D8" s="73" t="str">
        <f>"  "&amp;data!C105</f>
        <v xml:space="preserve">  Matt Minor</v>
      </c>
      <c r="E8" s="75"/>
      <c r="F8" s="75"/>
      <c r="G8" s="76"/>
    </row>
    <row r="9" spans="1:7" ht="20.149999999999999" customHeight="1">
      <c r="A9" s="72">
        <v>6</v>
      </c>
      <c r="B9" s="73" t="s">
        <v>831</v>
      </c>
      <c r="C9" s="76"/>
      <c r="D9" s="73" t="str">
        <f>"  "&amp;data!C106</f>
        <v xml:space="preserve">  Robert Hutchens</v>
      </c>
      <c r="E9" s="75"/>
      <c r="F9" s="75"/>
      <c r="G9" s="76"/>
    </row>
    <row r="10" spans="1:7" ht="20.149999999999999" customHeight="1">
      <c r="A10" s="72">
        <v>7</v>
      </c>
      <c r="B10" s="73" t="s">
        <v>832</v>
      </c>
      <c r="C10" s="76"/>
      <c r="D10" s="73" t="str">
        <f>"  "&amp;data!C107</f>
        <v xml:space="preserve">  509.382.2531</v>
      </c>
      <c r="E10" s="75"/>
      <c r="F10" s="75"/>
      <c r="G10" s="76"/>
    </row>
    <row r="11" spans="1:7" ht="20.149999999999999" customHeight="1">
      <c r="A11" s="72">
        <v>8</v>
      </c>
      <c r="B11" s="73" t="s">
        <v>833</v>
      </c>
      <c r="C11" s="76"/>
      <c r="D11" s="73" t="str">
        <f>"  "&amp;data!C108</f>
        <v xml:space="preserve">  509.382.3205</v>
      </c>
      <c r="E11" s="75"/>
      <c r="F11" s="75"/>
      <c r="G11" s="76"/>
    </row>
    <row r="12" spans="1:7" ht="20.149999999999999" customHeight="1">
      <c r="A12" s="77"/>
      <c r="B12" s="78"/>
      <c r="C12" s="78"/>
      <c r="D12" s="78"/>
      <c r="E12" s="78"/>
      <c r="F12" s="78"/>
      <c r="G12" s="79"/>
    </row>
    <row r="13" spans="1:7" ht="20.149999999999999" customHeight="1">
      <c r="A13" s="80"/>
      <c r="G13" s="81"/>
    </row>
    <row r="14" spans="1:7" ht="20.149999999999999" customHeight="1">
      <c r="A14" s="72">
        <v>9</v>
      </c>
      <c r="B14" s="73" t="s">
        <v>834</v>
      </c>
      <c r="C14" s="73"/>
      <c r="D14" s="73"/>
      <c r="E14" s="73"/>
      <c r="F14" s="73"/>
      <c r="G14" s="79"/>
    </row>
    <row r="15" spans="1:7" ht="20.149999999999999" customHeight="1">
      <c r="A15" s="82" t="s">
        <v>325</v>
      </c>
      <c r="B15" s="83"/>
      <c r="C15" s="84" t="s">
        <v>327</v>
      </c>
      <c r="D15" s="83"/>
      <c r="E15" s="84" t="s">
        <v>329</v>
      </c>
      <c r="F15" s="85"/>
      <c r="G15" s="86"/>
    </row>
    <row r="16" spans="1:7" ht="20.149999999999999" customHeight="1">
      <c r="A16" s="87" t="str">
        <f>IF(data!C113&gt;0," X","")</f>
        <v/>
      </c>
      <c r="B16" s="76" t="s">
        <v>307</v>
      </c>
      <c r="C16" s="88" t="str">
        <f>IF(data!C117&gt;0," X","")</f>
        <v/>
      </c>
      <c r="D16" s="89" t="s">
        <v>835</v>
      </c>
      <c r="E16" s="241" t="str">
        <f>IF(data!C120&gt;0," X","")</f>
        <v/>
      </c>
      <c r="F16" s="90" t="s">
        <v>330</v>
      </c>
      <c r="G16" s="76"/>
    </row>
    <row r="17" spans="1:7" ht="20.149999999999999" customHeight="1">
      <c r="A17" s="87" t="str">
        <f>IF(data!C114&gt;0," X","")</f>
        <v/>
      </c>
      <c r="B17" s="76" t="s">
        <v>310</v>
      </c>
      <c r="C17" s="88" t="str">
        <f>IF(data!C118&gt;0," X","")</f>
        <v/>
      </c>
      <c r="D17" s="89" t="s">
        <v>410</v>
      </c>
      <c r="E17" s="241" t="str">
        <f>IF(data!C121&gt;0," X","")</f>
        <v/>
      </c>
      <c r="F17" s="90" t="s">
        <v>331</v>
      </c>
      <c r="G17" s="76"/>
    </row>
    <row r="18" spans="1:7" ht="20.149999999999999" customHeight="1">
      <c r="A18" s="72"/>
      <c r="B18" s="76" t="s">
        <v>836</v>
      </c>
      <c r="C18" s="76"/>
      <c r="D18" s="76"/>
      <c r="E18" s="241" t="str">
        <f>IF(data!C122&gt;0," X","")</f>
        <v/>
      </c>
      <c r="F18" s="90" t="s">
        <v>332</v>
      </c>
      <c r="G18" s="76"/>
    </row>
    <row r="19" spans="1:7" ht="20.149999999999999" customHeight="1">
      <c r="A19" s="87" t="str">
        <f>IF(data!C115&gt;0," X","")</f>
        <v xml:space="preserve"> X</v>
      </c>
      <c r="B19" s="89" t="s">
        <v>837</v>
      </c>
      <c r="C19" s="76"/>
      <c r="D19" s="76"/>
      <c r="E19" s="76"/>
      <c r="F19" s="90"/>
      <c r="G19" s="76"/>
    </row>
    <row r="20" spans="1:7" ht="20.149999999999999" customHeight="1">
      <c r="A20" s="77"/>
      <c r="B20" s="78"/>
      <c r="C20" s="78"/>
      <c r="D20" s="78"/>
      <c r="E20" s="78"/>
      <c r="F20" s="78"/>
      <c r="G20" s="79"/>
    </row>
    <row r="21" spans="1:7" ht="20.149999999999999" customHeight="1">
      <c r="A21" s="80"/>
      <c r="G21" s="91"/>
    </row>
    <row r="22" spans="1:7" ht="20.149999999999999" customHeight="1">
      <c r="A22" s="72">
        <v>10</v>
      </c>
      <c r="B22" s="73" t="s">
        <v>838</v>
      </c>
      <c r="C22" s="73"/>
      <c r="D22" s="73"/>
      <c r="E22" s="73"/>
      <c r="F22" s="87" t="s">
        <v>335</v>
      </c>
      <c r="G22" s="88" t="s">
        <v>242</v>
      </c>
    </row>
    <row r="23" spans="1:7" ht="20.149999999999999" customHeight="1">
      <c r="A23" s="72"/>
      <c r="B23" s="73" t="s">
        <v>839</v>
      </c>
      <c r="C23" s="73"/>
      <c r="D23" s="73"/>
      <c r="E23" s="73"/>
      <c r="F23" s="72">
        <f>data!C127</f>
        <v>163</v>
      </c>
      <c r="G23" s="76">
        <f>data!D127</f>
        <v>480</v>
      </c>
    </row>
    <row r="24" spans="1:7" ht="20.149999999999999" customHeight="1">
      <c r="A24" s="72"/>
      <c r="B24" s="73" t="s">
        <v>840</v>
      </c>
      <c r="C24" s="73"/>
      <c r="D24" s="73"/>
      <c r="E24" s="73"/>
      <c r="F24" s="72">
        <f>data!C128</f>
        <v>107</v>
      </c>
      <c r="G24" s="76">
        <f>data!D128</f>
        <v>3220</v>
      </c>
    </row>
    <row r="25" spans="1:7" ht="20.149999999999999" customHeight="1">
      <c r="A25" s="72"/>
      <c r="B25" s="73" t="s">
        <v>841</v>
      </c>
      <c r="C25" s="73"/>
      <c r="D25" s="73"/>
      <c r="E25" s="73"/>
      <c r="F25" s="72">
        <f>data!C129</f>
        <v>0</v>
      </c>
      <c r="G25" s="76">
        <f>data!D129</f>
        <v>0</v>
      </c>
    </row>
    <row r="26" spans="1:7" ht="20.149999999999999" customHeight="1">
      <c r="A26" s="72">
        <v>11</v>
      </c>
      <c r="B26" s="73" t="s">
        <v>339</v>
      </c>
      <c r="C26" s="73"/>
      <c r="D26" s="73"/>
      <c r="E26" s="73"/>
      <c r="F26" s="72">
        <f>data!C130</f>
        <v>0</v>
      </c>
      <c r="G26" s="76">
        <f>data!D130</f>
        <v>0</v>
      </c>
    </row>
    <row r="27" spans="1:7" ht="20.149999999999999" customHeight="1">
      <c r="A27" s="77"/>
      <c r="B27" s="78"/>
      <c r="C27" s="78"/>
      <c r="D27" s="78"/>
      <c r="E27" s="78"/>
      <c r="F27" s="78"/>
      <c r="G27" s="79"/>
    </row>
    <row r="28" spans="1:7" ht="20.149999999999999" customHeight="1">
      <c r="A28" s="80"/>
      <c r="G28" s="91"/>
    </row>
    <row r="29" spans="1:7" ht="20.149999999999999" customHeight="1">
      <c r="A29" s="72">
        <v>12</v>
      </c>
      <c r="B29" s="92" t="s">
        <v>842</v>
      </c>
      <c r="C29" s="76"/>
      <c r="D29" s="88" t="s">
        <v>194</v>
      </c>
      <c r="E29" s="92" t="s">
        <v>842</v>
      </c>
      <c r="F29" s="76"/>
      <c r="G29" s="88" t="s">
        <v>194</v>
      </c>
    </row>
    <row r="30" spans="1:7" ht="20.149999999999999" customHeight="1">
      <c r="A30" s="72"/>
      <c r="B30" s="73" t="s">
        <v>341</v>
      </c>
      <c r="C30" s="76"/>
      <c r="D30" s="76">
        <f>data!C132</f>
        <v>0</v>
      </c>
      <c r="E30" s="73" t="s">
        <v>347</v>
      </c>
      <c r="F30" s="76"/>
      <c r="G30" s="76">
        <f>data!C139</f>
        <v>23</v>
      </c>
    </row>
    <row r="31" spans="1:7" ht="20.149999999999999" customHeight="1">
      <c r="A31" s="72"/>
      <c r="B31" s="92" t="s">
        <v>843</v>
      </c>
      <c r="C31" s="76"/>
      <c r="D31" s="76">
        <f>data!C133</f>
        <v>0</v>
      </c>
      <c r="E31" s="73" t="s">
        <v>348</v>
      </c>
      <c r="F31" s="76"/>
      <c r="G31" s="76">
        <f>data!C140</f>
        <v>0</v>
      </c>
    </row>
    <row r="32" spans="1:7" ht="20.149999999999999" customHeight="1">
      <c r="A32" s="72"/>
      <c r="B32" s="92" t="s">
        <v>844</v>
      </c>
      <c r="C32" s="76"/>
      <c r="D32" s="76">
        <f>data!C134</f>
        <v>25</v>
      </c>
      <c r="E32" s="73" t="s">
        <v>845</v>
      </c>
      <c r="F32" s="76"/>
      <c r="G32" s="76">
        <f>data!C141</f>
        <v>0</v>
      </c>
    </row>
    <row r="33" spans="1:7" ht="20.149999999999999" customHeight="1">
      <c r="A33" s="72"/>
      <c r="B33" s="92" t="s">
        <v>846</v>
      </c>
      <c r="C33" s="76"/>
      <c r="D33" s="76">
        <f>data!C135</f>
        <v>0</v>
      </c>
      <c r="E33" s="73" t="s">
        <v>847</v>
      </c>
      <c r="F33" s="76"/>
      <c r="G33" s="76">
        <f>data!C142</f>
        <v>0</v>
      </c>
    </row>
    <row r="34" spans="1:7" ht="20.149999999999999" customHeight="1">
      <c r="A34" s="72"/>
      <c r="B34" s="92" t="s">
        <v>848</v>
      </c>
      <c r="C34" s="76"/>
      <c r="D34" s="76">
        <f>data!C136</f>
        <v>0</v>
      </c>
      <c r="E34" s="73" t="s">
        <v>350</v>
      </c>
      <c r="F34" s="76"/>
      <c r="G34" s="76">
        <f>data!E143</f>
        <v>48</v>
      </c>
    </row>
    <row r="35" spans="1:7" ht="20.149999999999999" customHeight="1">
      <c r="A35" s="72"/>
      <c r="B35" s="92" t="s">
        <v>849</v>
      </c>
      <c r="C35" s="76"/>
      <c r="D35" s="76">
        <f>data!C137</f>
        <v>0</v>
      </c>
      <c r="E35" s="73" t="s">
        <v>850</v>
      </c>
      <c r="F35" s="93"/>
      <c r="G35" s="76"/>
    </row>
    <row r="36" spans="1:7" ht="20.149999999999999" customHeight="1">
      <c r="A36" s="72"/>
      <c r="B36" s="73" t="s">
        <v>123</v>
      </c>
      <c r="C36" s="76"/>
      <c r="D36" s="76">
        <f>data!C138</f>
        <v>0</v>
      </c>
      <c r="E36" s="73" t="s">
        <v>351</v>
      </c>
      <c r="F36" s="76"/>
      <c r="G36" s="76">
        <f>data!C144</f>
        <v>48</v>
      </c>
    </row>
    <row r="37" spans="1:7" ht="20.149999999999999" customHeight="1">
      <c r="A37" s="72"/>
      <c r="E37" s="73" t="s">
        <v>352</v>
      </c>
      <c r="F37" s="76"/>
      <c r="G37" s="76">
        <f>data!C145</f>
        <v>0</v>
      </c>
    </row>
    <row r="38" spans="1:7" ht="20.149999999999999" customHeight="1">
      <c r="A38" s="72"/>
      <c r="B38" s="73"/>
      <c r="C38" s="73"/>
      <c r="D38" s="73"/>
      <c r="E38" s="73"/>
      <c r="F38" s="73"/>
      <c r="G38" s="76"/>
    </row>
    <row r="39" spans="1:7" ht="20.149999999999999" customHeight="1">
      <c r="A39" s="94">
        <v>13</v>
      </c>
      <c r="B39" s="95" t="s">
        <v>347</v>
      </c>
      <c r="C39" s="91"/>
      <c r="D39" s="91"/>
      <c r="E39" s="96"/>
      <c r="F39" s="96"/>
      <c r="G39" s="97"/>
    </row>
    <row r="40" spans="1:7" ht="20.149999999999999" customHeight="1">
      <c r="A40" s="98"/>
      <c r="B40" s="99" t="s">
        <v>851</v>
      </c>
      <c r="C40" s="100" t="s">
        <v>299</v>
      </c>
      <c r="D40" s="81">
        <f>data!C147</f>
        <v>0</v>
      </c>
      <c r="E40" s="101"/>
      <c r="F40" s="101"/>
      <c r="G40" s="102"/>
    </row>
  </sheetData>
  <phoneticPr fontId="0" type="noConversion"/>
  <printOptions horizontalCentered="1" verticalCentered="1" gridLines="1" gridLinesSet="0"/>
  <pageMargins left="0" right="0" top="0" bottom="0" header="0" footer="0"/>
  <pageSetup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56277-7E2B-467D-ABE0-1CA8E9D9E012}">
  <sheetPr codeName="Sheet4">
    <pageSetUpPr fitToPage="1"/>
  </sheetPr>
  <dimension ref="A1:G33"/>
  <sheetViews>
    <sheetView topLeftCell="A13" workbookViewId="0"/>
  </sheetViews>
  <sheetFormatPr defaultColWidth="8.75" defaultRowHeight="20.149999999999999" customHeight="1"/>
  <cols>
    <col min="1" max="1" width="10.33203125" style="1" customWidth="1"/>
    <col min="2" max="2" width="10.75" style="1" customWidth="1"/>
    <col min="3" max="3" width="12.75" style="1" customWidth="1"/>
    <col min="4" max="4" width="11.75" style="1" customWidth="1"/>
    <col min="5" max="6" width="13.75" style="1" customWidth="1"/>
    <col min="7" max="7" width="14.75" style="1" customWidth="1"/>
    <col min="8" max="10" width="8.75" style="1" customWidth="1"/>
    <col min="11" max="16384" width="8.75" style="1"/>
  </cols>
  <sheetData>
    <row r="1" spans="1:7" ht="20.149999999999999" customHeight="1">
      <c r="A1" s="129" t="s">
        <v>1349</v>
      </c>
      <c r="G1" s="70" t="s">
        <v>1350</v>
      </c>
    </row>
    <row r="2" spans="1:7" ht="20.149999999999999" customHeight="1">
      <c r="A2" s="1" t="str">
        <f>"Hospital: "&amp;data!C98</f>
        <v>Hospital: Columbia County Public Hospital District No. 1</v>
      </c>
      <c r="G2" s="4" t="s">
        <v>1351</v>
      </c>
    </row>
    <row r="3" spans="1:7" ht="20.149999999999999" customHeight="1">
      <c r="G3" s="4" t="str">
        <f>"FYE: "&amp;data!C96</f>
        <v>FYE: 12/31/2023</v>
      </c>
    </row>
    <row r="4" spans="1:7" ht="20.149999999999999" customHeight="1">
      <c r="A4" s="130" t="s">
        <v>1352</v>
      </c>
      <c r="B4" s="131"/>
      <c r="C4" s="131"/>
      <c r="D4" s="131"/>
      <c r="E4" s="131"/>
      <c r="F4" s="131"/>
      <c r="G4" s="132"/>
    </row>
    <row r="5" spans="1:7" ht="20.149999999999999" customHeight="1">
      <c r="A5" s="133"/>
      <c r="B5" s="83" t="s">
        <v>1353</v>
      </c>
      <c r="C5" s="83"/>
      <c r="D5" s="83"/>
      <c r="E5" s="134" t="s">
        <v>362</v>
      </c>
      <c r="F5" s="83"/>
      <c r="G5" s="83"/>
    </row>
    <row r="6" spans="1:7" ht="20.149999999999999" customHeight="1">
      <c r="A6" s="135" t="s">
        <v>1354</v>
      </c>
      <c r="B6" s="88" t="s">
        <v>335</v>
      </c>
      <c r="C6" s="88" t="s">
        <v>1355</v>
      </c>
      <c r="D6" s="88" t="s">
        <v>358</v>
      </c>
      <c r="E6" s="88" t="s">
        <v>195</v>
      </c>
      <c r="F6" s="88" t="s">
        <v>158</v>
      </c>
      <c r="G6" s="88" t="s">
        <v>230</v>
      </c>
    </row>
    <row r="7" spans="1:7" ht="20.149999999999999" customHeight="1">
      <c r="A7" s="72" t="s">
        <v>356</v>
      </c>
      <c r="B7" s="136">
        <f>data!B154</f>
        <v>91</v>
      </c>
      <c r="C7" s="136">
        <f>data!B155</f>
        <v>268</v>
      </c>
      <c r="D7" s="136">
        <f>data!B156</f>
        <v>46113</v>
      </c>
      <c r="E7" s="136">
        <f>data!B157</f>
        <v>3183556</v>
      </c>
      <c r="F7" s="136">
        <f>data!B158</f>
        <v>18174345</v>
      </c>
      <c r="G7" s="136">
        <f>data!B157+data!B158</f>
        <v>21357901</v>
      </c>
    </row>
    <row r="8" spans="1:7" ht="20.149999999999999" customHeight="1">
      <c r="A8" s="72" t="s">
        <v>357</v>
      </c>
      <c r="B8" s="136">
        <f>data!C154</f>
        <v>18</v>
      </c>
      <c r="C8" s="136">
        <f>data!C155</f>
        <v>54</v>
      </c>
      <c r="D8" s="136">
        <f>data!C156</f>
        <v>17051</v>
      </c>
      <c r="E8" s="136">
        <f>data!C157</f>
        <v>1177180</v>
      </c>
      <c r="F8" s="136">
        <f>data!C158</f>
        <v>6720302</v>
      </c>
      <c r="G8" s="136">
        <f>data!C157+data!C158</f>
        <v>7897482</v>
      </c>
    </row>
    <row r="9" spans="1:7" ht="20.149999999999999" customHeight="1">
      <c r="A9" s="72" t="s">
        <v>1356</v>
      </c>
      <c r="B9" s="136">
        <f>data!D154</f>
        <v>54</v>
      </c>
      <c r="C9" s="136">
        <f>data!D155</f>
        <v>158</v>
      </c>
      <c r="D9" s="136">
        <f>data!D156</f>
        <v>28698</v>
      </c>
      <c r="E9" s="136">
        <f>data!D157</f>
        <v>3868091</v>
      </c>
      <c r="F9" s="136">
        <f>data!D158</f>
        <v>9423636</v>
      </c>
      <c r="G9" s="136">
        <f>data!D157+data!D158</f>
        <v>13291727</v>
      </c>
    </row>
    <row r="10" spans="1:7" ht="20.149999999999999" customHeight="1">
      <c r="A10" s="87" t="s">
        <v>230</v>
      </c>
      <c r="B10" s="136">
        <f>data!E154</f>
        <v>163</v>
      </c>
      <c r="C10" s="136">
        <f>data!E155</f>
        <v>480</v>
      </c>
      <c r="D10" s="136">
        <f>data!E156</f>
        <v>91862</v>
      </c>
      <c r="E10" s="136">
        <f>data!E157</f>
        <v>8228827</v>
      </c>
      <c r="F10" s="136">
        <f>data!E158</f>
        <v>34318283</v>
      </c>
      <c r="G10" s="136">
        <f>E10+F10</f>
        <v>42547110</v>
      </c>
    </row>
    <row r="11" spans="1:7" ht="20.149999999999999" customHeight="1">
      <c r="A11" s="137"/>
      <c r="B11" s="138"/>
      <c r="C11" s="138"/>
      <c r="D11" s="138"/>
      <c r="E11" s="138"/>
      <c r="F11" s="138"/>
      <c r="G11" s="139"/>
    </row>
    <row r="12" spans="1:7" ht="20.149999999999999" customHeight="1">
      <c r="A12" s="77"/>
      <c r="B12" s="78"/>
      <c r="C12" s="78"/>
      <c r="D12" s="78"/>
      <c r="E12" s="78"/>
      <c r="F12" s="78"/>
      <c r="G12" s="79"/>
    </row>
    <row r="13" spans="1:7" ht="20.149999999999999" customHeight="1">
      <c r="A13" s="140" t="s">
        <v>1357</v>
      </c>
      <c r="B13" s="71"/>
      <c r="C13" s="71"/>
      <c r="D13" s="71"/>
      <c r="E13" s="71"/>
      <c r="F13" s="71"/>
      <c r="G13" s="141"/>
    </row>
    <row r="14" spans="1:7" ht="20.149999999999999" customHeight="1">
      <c r="A14" s="133"/>
      <c r="B14" s="142" t="s">
        <v>1353</v>
      </c>
      <c r="C14" s="142"/>
      <c r="D14" s="142"/>
      <c r="E14" s="142" t="s">
        <v>362</v>
      </c>
      <c r="F14" s="142"/>
      <c r="G14" s="142"/>
    </row>
    <row r="15" spans="1:7" ht="20.149999999999999" customHeight="1">
      <c r="A15" s="135" t="s">
        <v>1354</v>
      </c>
      <c r="B15" s="88" t="s">
        <v>335</v>
      </c>
      <c r="C15" s="88" t="s">
        <v>1355</v>
      </c>
      <c r="D15" s="88" t="s">
        <v>358</v>
      </c>
      <c r="E15" s="88" t="s">
        <v>195</v>
      </c>
      <c r="F15" s="88" t="s">
        <v>158</v>
      </c>
      <c r="G15" s="88" t="s">
        <v>230</v>
      </c>
    </row>
    <row r="16" spans="1:7" ht="20.149999999999999" customHeight="1">
      <c r="A16" s="72" t="s">
        <v>356</v>
      </c>
      <c r="B16" s="136">
        <f>data!B160</f>
        <v>30</v>
      </c>
      <c r="C16" s="136">
        <f>data!B161</f>
        <v>907</v>
      </c>
      <c r="D16" s="136">
        <f>data!B162</f>
        <v>0</v>
      </c>
      <c r="E16" s="136">
        <f>data!B163</f>
        <v>1233490</v>
      </c>
      <c r="F16" s="136">
        <f>data!B164</f>
        <v>0</v>
      </c>
      <c r="G16" s="136">
        <f>data!B163+data!B164</f>
        <v>1233490</v>
      </c>
    </row>
    <row r="17" spans="1:7" ht="20.149999999999999" customHeight="1">
      <c r="A17" s="72" t="s">
        <v>357</v>
      </c>
      <c r="B17" s="136">
        <f>data!C160</f>
        <v>36</v>
      </c>
      <c r="C17" s="136">
        <f>data!C161</f>
        <v>1084</v>
      </c>
      <c r="D17" s="136">
        <f>data!C162</f>
        <v>0</v>
      </c>
      <c r="E17" s="136">
        <f>data!C163</f>
        <v>456106</v>
      </c>
      <c r="F17" s="136">
        <f>data!C164</f>
        <v>0</v>
      </c>
      <c r="G17" s="136">
        <f>data!C163+data!C164</f>
        <v>456106</v>
      </c>
    </row>
    <row r="18" spans="1:7" ht="20.149999999999999" customHeight="1">
      <c r="A18" s="72" t="s">
        <v>1356</v>
      </c>
      <c r="B18" s="136">
        <f>data!D160</f>
        <v>41</v>
      </c>
      <c r="C18" s="136">
        <f>data!D161</f>
        <v>1229</v>
      </c>
      <c r="D18" s="136">
        <f>data!D162</f>
        <v>0</v>
      </c>
      <c r="E18" s="136">
        <f>data!D163</f>
        <v>767642</v>
      </c>
      <c r="F18" s="136">
        <f>data!D164</f>
        <v>0</v>
      </c>
      <c r="G18" s="136">
        <f>data!D163+data!D164</f>
        <v>767642</v>
      </c>
    </row>
    <row r="19" spans="1:7" ht="20.149999999999999" customHeight="1">
      <c r="A19" s="87" t="s">
        <v>230</v>
      </c>
      <c r="B19" s="136">
        <f>data!E160</f>
        <v>107</v>
      </c>
      <c r="C19" s="136">
        <f>data!E161</f>
        <v>3220</v>
      </c>
      <c r="D19" s="136">
        <f>data!E162</f>
        <v>0</v>
      </c>
      <c r="E19" s="136">
        <f>data!E163</f>
        <v>2457238</v>
      </c>
      <c r="F19" s="136">
        <f>data!E164</f>
        <v>0</v>
      </c>
      <c r="G19" s="136">
        <f>data!E163+data!E164</f>
        <v>2457238</v>
      </c>
    </row>
    <row r="20" spans="1:7" ht="20.149999999999999" customHeight="1">
      <c r="A20" s="137"/>
      <c r="B20" s="138"/>
      <c r="C20" s="138"/>
      <c r="D20" s="138"/>
      <c r="E20" s="138"/>
      <c r="F20" s="138"/>
      <c r="G20" s="139"/>
    </row>
    <row r="21" spans="1:7" ht="20.149999999999999" customHeight="1">
      <c r="A21" s="77"/>
      <c r="B21" s="78"/>
      <c r="C21" s="78"/>
      <c r="D21" s="78"/>
      <c r="E21" s="78"/>
      <c r="F21" s="78"/>
      <c r="G21" s="79"/>
    </row>
    <row r="22" spans="1:7" ht="20.149999999999999" customHeight="1">
      <c r="A22" s="140" t="s">
        <v>1358</v>
      </c>
      <c r="B22" s="71"/>
      <c r="C22" s="71"/>
      <c r="D22" s="71"/>
      <c r="E22" s="71"/>
      <c r="F22" s="71"/>
      <c r="G22" s="141"/>
    </row>
    <row r="23" spans="1:7" ht="20.149999999999999" customHeight="1">
      <c r="A23" s="133"/>
      <c r="B23" s="83" t="s">
        <v>1353</v>
      </c>
      <c r="C23" s="83"/>
      <c r="D23" s="83"/>
      <c r="E23" s="83" t="s">
        <v>362</v>
      </c>
      <c r="F23" s="83"/>
      <c r="G23" s="83"/>
    </row>
    <row r="24" spans="1:7" ht="20.149999999999999" customHeight="1">
      <c r="A24" s="135" t="s">
        <v>1354</v>
      </c>
      <c r="B24" s="88" t="s">
        <v>335</v>
      </c>
      <c r="C24" s="88" t="s">
        <v>1355</v>
      </c>
      <c r="D24" s="88" t="s">
        <v>358</v>
      </c>
      <c r="E24" s="88" t="s">
        <v>195</v>
      </c>
      <c r="F24" s="88" t="s">
        <v>158</v>
      </c>
      <c r="G24" s="88" t="s">
        <v>230</v>
      </c>
    </row>
    <row r="25" spans="1:7" ht="20.149999999999999" customHeight="1">
      <c r="A25" s="72" t="s">
        <v>356</v>
      </c>
      <c r="B25" s="136">
        <f>data!B166</f>
        <v>0</v>
      </c>
      <c r="C25" s="136">
        <f>data!B167</f>
        <v>0</v>
      </c>
      <c r="D25" s="136">
        <f>data!B168</f>
        <v>0</v>
      </c>
      <c r="E25" s="136">
        <f>data!B169</f>
        <v>0</v>
      </c>
      <c r="F25" s="136">
        <f>data!B170</f>
        <v>0</v>
      </c>
      <c r="G25" s="136">
        <f>data!B169+data!B170</f>
        <v>0</v>
      </c>
    </row>
    <row r="26" spans="1:7" ht="20.149999999999999" customHeight="1">
      <c r="A26" s="72" t="s">
        <v>357</v>
      </c>
      <c r="B26" s="136">
        <f>data!C166</f>
        <v>0</v>
      </c>
      <c r="C26" s="136">
        <f>data!C167</f>
        <v>0</v>
      </c>
      <c r="D26" s="136">
        <f>data!C168</f>
        <v>0</v>
      </c>
      <c r="E26" s="136">
        <f>data!C169</f>
        <v>0</v>
      </c>
      <c r="F26" s="136">
        <f>data!C170</f>
        <v>0</v>
      </c>
      <c r="G26" s="136">
        <f>data!C169+data!C170</f>
        <v>0</v>
      </c>
    </row>
    <row r="27" spans="1:7" ht="20.149999999999999" customHeight="1">
      <c r="A27" s="72" t="s">
        <v>1356</v>
      </c>
      <c r="B27" s="136">
        <f>data!D166</f>
        <v>0</v>
      </c>
      <c r="C27" s="136">
        <f>data!D167</f>
        <v>0</v>
      </c>
      <c r="D27" s="136">
        <f>data!D168</f>
        <v>0</v>
      </c>
      <c r="E27" s="136">
        <f>data!D169</f>
        <v>0</v>
      </c>
      <c r="F27" s="136">
        <f>data!D170</f>
        <v>0</v>
      </c>
      <c r="G27" s="136">
        <f>data!D169+data!D170</f>
        <v>0</v>
      </c>
    </row>
    <row r="28" spans="1:7" ht="20.149999999999999" customHeight="1">
      <c r="A28" s="87" t="s">
        <v>230</v>
      </c>
      <c r="B28" s="136">
        <f>data!E166</f>
        <v>0</v>
      </c>
      <c r="C28" s="136">
        <f>data!E167</f>
        <v>0</v>
      </c>
      <c r="D28" s="136">
        <f>data!E168</f>
        <v>0</v>
      </c>
      <c r="E28" s="136">
        <f>data!E169</f>
        <v>0</v>
      </c>
      <c r="F28" s="136">
        <f>data!E170</f>
        <v>0</v>
      </c>
      <c r="G28" s="136">
        <f>data!E169+data!E170</f>
        <v>0</v>
      </c>
    </row>
    <row r="29" spans="1:7" ht="20.149999999999999" customHeight="1">
      <c r="A29" s="137"/>
      <c r="B29" s="138"/>
      <c r="C29" s="138"/>
      <c r="D29" s="138"/>
      <c r="E29" s="138"/>
      <c r="F29" s="138"/>
      <c r="G29" s="139"/>
    </row>
    <row r="30" spans="1:7" ht="20.149999999999999" customHeight="1">
      <c r="A30" s="77"/>
      <c r="B30" s="90"/>
      <c r="C30" s="78"/>
      <c r="D30" s="78"/>
      <c r="E30" s="78"/>
      <c r="F30" s="78"/>
      <c r="G30" s="79"/>
    </row>
    <row r="31" spans="1:7" ht="20.149999999999999" customHeight="1">
      <c r="A31" s="143" t="s">
        <v>1359</v>
      </c>
      <c r="B31" s="144"/>
      <c r="C31" s="75"/>
      <c r="D31" s="74"/>
      <c r="E31" s="74"/>
      <c r="F31" s="74"/>
      <c r="G31" s="145"/>
    </row>
    <row r="32" spans="1:7" ht="20.149999999999999" customHeight="1">
      <c r="A32" s="146"/>
      <c r="B32" s="147" t="s">
        <v>1360</v>
      </c>
      <c r="C32" s="148">
        <f>data!B173</f>
        <v>3064873</v>
      </c>
      <c r="D32" s="75"/>
      <c r="E32" s="75"/>
      <c r="F32" s="75"/>
      <c r="G32" s="93"/>
    </row>
    <row r="33" spans="1:7" ht="20.149999999999999" customHeight="1">
      <c r="A33" s="146"/>
      <c r="B33" s="149" t="s">
        <v>1361</v>
      </c>
      <c r="C33" s="144">
        <f>data!C173</f>
        <v>1033222</v>
      </c>
      <c r="D33" s="144"/>
      <c r="E33" s="144"/>
      <c r="F33" s="144"/>
      <c r="G33" s="81"/>
    </row>
  </sheetData>
  <phoneticPr fontId="0" type="noConversion"/>
  <printOptions horizontalCentered="1" verticalCentered="1" gridLines="1" gridLinesSet="0"/>
  <pageMargins left="0" right="0" top="0" bottom="0" header="0" footer="0"/>
  <pageSetup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A68F6-0520-435B-85F7-6D053B86AE90}">
  <sheetPr codeName="Sheet5">
    <pageSetUpPr fitToPage="1"/>
  </sheetPr>
  <dimension ref="A1:C41"/>
  <sheetViews>
    <sheetView topLeftCell="A23" workbookViewId="0">
      <selection activeCell="C39" sqref="C39"/>
    </sheetView>
  </sheetViews>
  <sheetFormatPr defaultColWidth="8.75" defaultRowHeight="14.5"/>
  <cols>
    <col min="1" max="1" width="5.75" style="1" customWidth="1"/>
    <col min="2" max="2" width="54.08203125" style="1" customWidth="1"/>
    <col min="3" max="3" width="13.75" style="1" customWidth="1"/>
    <col min="4" max="6" width="8.75" style="1" customWidth="1"/>
    <col min="7" max="16384" width="8.75" style="1"/>
  </cols>
  <sheetData>
    <row r="1" spans="1:3" ht="20.149999999999999" customHeight="1">
      <c r="A1" s="150" t="s">
        <v>365</v>
      </c>
      <c r="B1" s="71"/>
      <c r="C1" s="70" t="s">
        <v>852</v>
      </c>
    </row>
    <row r="2" spans="1:3" ht="20.149999999999999" customHeight="1">
      <c r="A2" s="95"/>
    </row>
    <row r="3" spans="1:3" ht="20.149999999999999" customHeight="1">
      <c r="A3" s="129" t="str">
        <f>"Hospital: "&amp;data!C98</f>
        <v>Hospital: Columbia County Public Hospital District No. 1</v>
      </c>
      <c r="B3" s="78"/>
      <c r="C3" s="151" t="str">
        <f>"FYE: "&amp;data!C96</f>
        <v>FYE: 12/31/2023</v>
      </c>
    </row>
    <row r="4" spans="1:3" ht="20.149999999999999" customHeight="1">
      <c r="A4" s="78"/>
    </row>
    <row r="5" spans="1:3" ht="20.149999999999999" customHeight="1">
      <c r="A5" s="72">
        <v>1</v>
      </c>
      <c r="B5" s="84" t="s">
        <v>366</v>
      </c>
      <c r="C5" s="132"/>
    </row>
    <row r="6" spans="1:3" ht="20.149999999999999" customHeight="1">
      <c r="A6" s="152">
        <v>2</v>
      </c>
      <c r="B6" s="73" t="s">
        <v>853</v>
      </c>
      <c r="C6" s="72">
        <f>data!C181</f>
        <v>1111233</v>
      </c>
    </row>
    <row r="7" spans="1:3" ht="20.149999999999999" customHeight="1">
      <c r="A7" s="153">
        <v>3</v>
      </c>
      <c r="B7" s="92" t="s">
        <v>368</v>
      </c>
      <c r="C7" s="72">
        <f>data!C182</f>
        <v>49345</v>
      </c>
    </row>
    <row r="8" spans="1:3" ht="20.149999999999999" customHeight="1">
      <c r="A8" s="153">
        <v>4</v>
      </c>
      <c r="B8" s="73" t="s">
        <v>369</v>
      </c>
      <c r="C8" s="72">
        <f>data!C183</f>
        <v>415103</v>
      </c>
    </row>
    <row r="9" spans="1:3" ht="20.149999999999999" customHeight="1">
      <c r="A9" s="153">
        <v>5</v>
      </c>
      <c r="B9" s="73" t="s">
        <v>370</v>
      </c>
      <c r="C9" s="72">
        <f>data!C184</f>
        <v>1911396</v>
      </c>
    </row>
    <row r="10" spans="1:3" ht="20.149999999999999" customHeight="1">
      <c r="A10" s="153">
        <v>6</v>
      </c>
      <c r="B10" s="73" t="s">
        <v>371</v>
      </c>
      <c r="C10" s="72">
        <f>data!C185</f>
        <v>0</v>
      </c>
    </row>
    <row r="11" spans="1:3" ht="20.149999999999999" customHeight="1">
      <c r="A11" s="153">
        <v>7</v>
      </c>
      <c r="B11" s="73" t="s">
        <v>372</v>
      </c>
      <c r="C11" s="72">
        <f>data!C186</f>
        <v>129826</v>
      </c>
    </row>
    <row r="12" spans="1:3" ht="20.149999999999999" customHeight="1">
      <c r="A12" s="153">
        <v>8</v>
      </c>
      <c r="B12" s="73" t="s">
        <v>373</v>
      </c>
      <c r="C12" s="72">
        <f>data!C187</f>
        <v>-17494</v>
      </c>
    </row>
    <row r="13" spans="1:3" ht="20.149999999999999" customHeight="1">
      <c r="A13" s="153">
        <v>9</v>
      </c>
      <c r="B13" s="73" t="s">
        <v>373</v>
      </c>
      <c r="C13" s="72">
        <f>data!C188</f>
        <v>0</v>
      </c>
    </row>
    <row r="14" spans="1:3" ht="20.149999999999999" customHeight="1">
      <c r="A14" s="153">
        <v>10</v>
      </c>
      <c r="B14" s="73" t="s">
        <v>854</v>
      </c>
      <c r="C14" s="72">
        <f>data!D189</f>
        <v>3599409</v>
      </c>
    </row>
    <row r="15" spans="1:3" ht="20.149999999999999" customHeight="1">
      <c r="A15" s="77"/>
      <c r="B15" s="78"/>
      <c r="C15" s="79"/>
    </row>
    <row r="16" spans="1:3" ht="20.149999999999999" customHeight="1">
      <c r="A16" s="77"/>
      <c r="B16" s="78"/>
      <c r="C16" s="79"/>
    </row>
    <row r="17" spans="1:3" ht="20.149999999999999" customHeight="1">
      <c r="A17" s="154">
        <v>11</v>
      </c>
      <c r="B17" s="85" t="s">
        <v>374</v>
      </c>
      <c r="C17" s="86"/>
    </row>
    <row r="18" spans="1:3" ht="20.149999999999999" customHeight="1">
      <c r="A18" s="72">
        <v>12</v>
      </c>
      <c r="B18" s="73" t="s">
        <v>855</v>
      </c>
      <c r="C18" s="72">
        <f>data!C191</f>
        <v>81744</v>
      </c>
    </row>
    <row r="19" spans="1:3" ht="20.149999999999999" customHeight="1">
      <c r="A19" s="72">
        <v>13</v>
      </c>
      <c r="B19" s="73" t="s">
        <v>856</v>
      </c>
      <c r="C19" s="72">
        <f>data!C192</f>
        <v>402498</v>
      </c>
    </row>
    <row r="20" spans="1:3" ht="20.149999999999999" customHeight="1">
      <c r="A20" s="72">
        <v>14</v>
      </c>
      <c r="B20" s="73" t="s">
        <v>857</v>
      </c>
      <c r="C20" s="72">
        <f>data!D193</f>
        <v>484242</v>
      </c>
    </row>
    <row r="21" spans="1:3" ht="20.149999999999999" customHeight="1">
      <c r="A21" s="77"/>
      <c r="B21" s="78"/>
      <c r="C21" s="79"/>
    </row>
    <row r="22" spans="1:3" ht="20.149999999999999" customHeight="1">
      <c r="A22" s="77"/>
      <c r="C22" s="155"/>
    </row>
    <row r="23" spans="1:3" ht="20.149999999999999" customHeight="1">
      <c r="A23" s="133">
        <v>15</v>
      </c>
      <c r="B23" s="156" t="s">
        <v>377</v>
      </c>
      <c r="C23" s="132"/>
    </row>
    <row r="24" spans="1:3" ht="20.149999999999999" customHeight="1">
      <c r="A24" s="72">
        <v>16</v>
      </c>
      <c r="B24" s="84" t="s">
        <v>858</v>
      </c>
      <c r="C24" s="157"/>
    </row>
    <row r="25" spans="1:3" ht="20.149999999999999" customHeight="1">
      <c r="A25" s="72">
        <v>17</v>
      </c>
      <c r="B25" s="73" t="s">
        <v>859</v>
      </c>
      <c r="C25" s="72">
        <f>data!C195</f>
        <v>140297</v>
      </c>
    </row>
    <row r="26" spans="1:3" ht="20.149999999999999" customHeight="1">
      <c r="A26" s="72">
        <v>18</v>
      </c>
      <c r="B26" s="73" t="s">
        <v>379</v>
      </c>
      <c r="C26" s="72">
        <f>data!C196</f>
        <v>66225</v>
      </c>
    </row>
    <row r="27" spans="1:3" ht="20.149999999999999" customHeight="1">
      <c r="A27" s="72">
        <v>19</v>
      </c>
      <c r="B27" s="73" t="s">
        <v>860</v>
      </c>
      <c r="C27" s="72">
        <f>data!D197</f>
        <v>206522</v>
      </c>
    </row>
    <row r="28" spans="1:3" ht="20.149999999999999" customHeight="1">
      <c r="A28" s="77"/>
      <c r="B28" s="78"/>
      <c r="C28" s="79"/>
    </row>
    <row r="29" spans="1:3" ht="20.149999999999999" customHeight="1">
      <c r="A29" s="77"/>
      <c r="B29" s="78"/>
      <c r="C29" s="79"/>
    </row>
    <row r="30" spans="1:3" ht="20.149999999999999" customHeight="1">
      <c r="A30" s="133">
        <v>20</v>
      </c>
      <c r="B30" s="156" t="s">
        <v>861</v>
      </c>
      <c r="C30" s="142"/>
    </row>
    <row r="31" spans="1:3" ht="20.149999999999999" customHeight="1">
      <c r="A31" s="72">
        <v>21</v>
      </c>
      <c r="B31" s="73" t="s">
        <v>381</v>
      </c>
      <c r="C31" s="72">
        <f>data!C199</f>
        <v>64173</v>
      </c>
    </row>
    <row r="32" spans="1:3" ht="20.149999999999999" customHeight="1">
      <c r="A32" s="72">
        <v>22</v>
      </c>
      <c r="B32" s="73" t="s">
        <v>862</v>
      </c>
      <c r="C32" s="72">
        <f>data!C200</f>
        <v>203481</v>
      </c>
    </row>
    <row r="33" spans="1:3" ht="20.149999999999999" customHeight="1">
      <c r="A33" s="72">
        <v>23</v>
      </c>
      <c r="B33" s="73" t="s">
        <v>159</v>
      </c>
      <c r="C33" s="72">
        <f>data!C201</f>
        <v>0</v>
      </c>
    </row>
    <row r="34" spans="1:3" ht="20.149999999999999" customHeight="1">
      <c r="A34" s="72">
        <v>24</v>
      </c>
      <c r="B34" s="73" t="s">
        <v>863</v>
      </c>
      <c r="C34" s="72">
        <f>data!D202</f>
        <v>267654</v>
      </c>
    </row>
    <row r="35" spans="1:3" ht="20.149999999999999" customHeight="1">
      <c r="A35" s="77"/>
      <c r="B35" s="78"/>
      <c r="C35" s="79"/>
    </row>
    <row r="36" spans="1:3" ht="20.149999999999999" customHeight="1">
      <c r="A36" s="77"/>
      <c r="B36" s="78"/>
      <c r="C36" s="79"/>
    </row>
    <row r="37" spans="1:3" ht="20.149999999999999" customHeight="1">
      <c r="A37" s="133">
        <v>25</v>
      </c>
      <c r="B37" s="156" t="s">
        <v>383</v>
      </c>
      <c r="C37" s="132"/>
    </row>
    <row r="38" spans="1:3" ht="20.149999999999999" customHeight="1">
      <c r="A38" s="72">
        <v>26</v>
      </c>
      <c r="B38" s="73" t="s">
        <v>864</v>
      </c>
      <c r="C38" s="72">
        <f>data!C204</f>
        <v>0</v>
      </c>
    </row>
    <row r="39" spans="1:3" ht="20.149999999999999" customHeight="1">
      <c r="A39" s="72">
        <v>27</v>
      </c>
      <c r="B39" s="73" t="s">
        <v>385</v>
      </c>
      <c r="C39" s="72">
        <f>data!C205</f>
        <v>1155804</v>
      </c>
    </row>
    <row r="40" spans="1:3" ht="20.149999999999999" customHeight="1">
      <c r="A40" s="72">
        <v>28</v>
      </c>
      <c r="B40" s="73" t="s">
        <v>865</v>
      </c>
      <c r="C40" s="72">
        <f>data!D206</f>
        <v>1155804</v>
      </c>
    </row>
    <row r="41" spans="1:3">
      <c r="A41" s="78"/>
      <c r="B41" s="78"/>
      <c r="C41" s="78"/>
    </row>
  </sheetData>
  <phoneticPr fontId="0" type="noConversion"/>
  <printOptions horizontalCentered="1" verticalCentered="1" gridLines="1" gridLinesSet="0"/>
  <pageMargins left="0" right="0" top="0" bottom="0" header="0" footer="0"/>
  <pageSetup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81A08-A0E1-48C2-819F-1749D04C1B44}">
  <sheetPr codeName="Sheet6">
    <pageSetUpPr fitToPage="1"/>
  </sheetPr>
  <dimension ref="A1:F32"/>
  <sheetViews>
    <sheetView workbookViewId="0"/>
  </sheetViews>
  <sheetFormatPr defaultColWidth="8.75" defaultRowHeight="20.149999999999999" customHeight="1"/>
  <cols>
    <col min="1" max="1" width="5.75" style="1" customWidth="1"/>
    <col min="2" max="2" width="22.58203125" style="1" customWidth="1"/>
    <col min="3" max="5" width="13.75" style="1" customWidth="1"/>
    <col min="6" max="6" width="15.75" style="1" customWidth="1"/>
    <col min="7" max="9" width="8.75" style="1" customWidth="1"/>
    <col min="10" max="16384" width="8.75" style="1"/>
  </cols>
  <sheetData>
    <row r="1" spans="1:6" ht="20.149999999999999" customHeight="1">
      <c r="A1" s="150" t="s">
        <v>386</v>
      </c>
      <c r="B1" s="71"/>
      <c r="C1" s="71"/>
      <c r="D1" s="71"/>
      <c r="E1" s="71"/>
      <c r="F1" s="70" t="s">
        <v>866</v>
      </c>
    </row>
    <row r="3" spans="1:6" ht="20.149999999999999" customHeight="1">
      <c r="A3" s="129" t="str">
        <f>"Hospital: "&amp;data!C98</f>
        <v>Hospital: Columbia County Public Hospital District No. 1</v>
      </c>
      <c r="F3" s="151" t="str">
        <f>"FYE: "&amp;data!C96</f>
        <v>FYE: 12/31/2023</v>
      </c>
    </row>
    <row r="4" spans="1:6" ht="20.149999999999999" customHeight="1">
      <c r="A4" s="157" t="s">
        <v>387</v>
      </c>
      <c r="B4" s="83"/>
      <c r="C4" s="83"/>
      <c r="D4" s="84"/>
      <c r="E4" s="84"/>
      <c r="F4" s="83"/>
    </row>
    <row r="5" spans="1:6" ht="20.149999999999999" customHeight="1">
      <c r="A5" s="133"/>
      <c r="B5" s="159"/>
      <c r="C5" s="160" t="s">
        <v>867</v>
      </c>
      <c r="D5" s="160"/>
      <c r="E5" s="160"/>
      <c r="F5" s="160" t="s">
        <v>868</v>
      </c>
    </row>
    <row r="6" spans="1:6" ht="20.149999999999999" customHeight="1">
      <c r="A6" s="161"/>
      <c r="B6" s="79"/>
      <c r="C6" s="162" t="s">
        <v>869</v>
      </c>
      <c r="D6" s="162" t="s">
        <v>389</v>
      </c>
      <c r="E6" s="162" t="s">
        <v>870</v>
      </c>
      <c r="F6" s="162" t="s">
        <v>869</v>
      </c>
    </row>
    <row r="7" spans="1:6" ht="20.149999999999999" customHeight="1">
      <c r="A7" s="72">
        <v>1</v>
      </c>
      <c r="B7" s="76" t="s">
        <v>392</v>
      </c>
      <c r="C7" s="76">
        <f>data!B211</f>
        <v>204226</v>
      </c>
      <c r="D7" s="76">
        <f>data!C211</f>
        <v>0</v>
      </c>
      <c r="E7" s="76">
        <f>data!D211</f>
        <v>0</v>
      </c>
      <c r="F7" s="76">
        <f>data!E211</f>
        <v>204226</v>
      </c>
    </row>
    <row r="8" spans="1:6" ht="20.149999999999999" customHeight="1">
      <c r="A8" s="72">
        <v>2</v>
      </c>
      <c r="B8" s="76" t="s">
        <v>393</v>
      </c>
      <c r="C8" s="76">
        <f>data!B212</f>
        <v>618680</v>
      </c>
      <c r="D8" s="76">
        <f>data!C212</f>
        <v>2914</v>
      </c>
      <c r="E8" s="76">
        <f>data!D212</f>
        <v>0</v>
      </c>
      <c r="F8" s="76">
        <f>data!E212</f>
        <v>621594</v>
      </c>
    </row>
    <row r="9" spans="1:6" ht="20.149999999999999" customHeight="1">
      <c r="A9" s="72">
        <v>3</v>
      </c>
      <c r="B9" s="76" t="s">
        <v>394</v>
      </c>
      <c r="C9" s="76">
        <f>data!B213</f>
        <v>19482597</v>
      </c>
      <c r="D9" s="76">
        <f>data!C213</f>
        <v>294074</v>
      </c>
      <c r="E9" s="76">
        <f>data!D213</f>
        <v>0</v>
      </c>
      <c r="F9" s="76">
        <f>data!E213</f>
        <v>19776671</v>
      </c>
    </row>
    <row r="10" spans="1:6" ht="20.149999999999999" customHeight="1">
      <c r="A10" s="72">
        <v>4</v>
      </c>
      <c r="B10" s="76" t="s">
        <v>871</v>
      </c>
      <c r="C10" s="76">
        <f>data!B214</f>
        <v>0</v>
      </c>
      <c r="D10" s="76">
        <f>data!C214</f>
        <v>0</v>
      </c>
      <c r="E10" s="76">
        <f>data!D214</f>
        <v>0</v>
      </c>
      <c r="F10" s="76">
        <f>data!E214</f>
        <v>0</v>
      </c>
    </row>
    <row r="11" spans="1:6" ht="20.149999999999999" customHeight="1">
      <c r="A11" s="72">
        <v>5</v>
      </c>
      <c r="B11" s="76" t="s">
        <v>872</v>
      </c>
      <c r="C11" s="76">
        <f>data!B215</f>
        <v>8245577</v>
      </c>
      <c r="D11" s="76">
        <f>data!C215</f>
        <v>433763</v>
      </c>
      <c r="E11" s="76">
        <f>data!D215</f>
        <v>0</v>
      </c>
      <c r="F11" s="76">
        <f>data!E215</f>
        <v>8679340</v>
      </c>
    </row>
    <row r="12" spans="1:6" ht="20.149999999999999" customHeight="1">
      <c r="A12" s="72">
        <v>6</v>
      </c>
      <c r="B12" s="76" t="s">
        <v>873</v>
      </c>
      <c r="C12" s="76">
        <f>data!B216</f>
        <v>5132456</v>
      </c>
      <c r="D12" s="76">
        <f>data!C216</f>
        <v>343823</v>
      </c>
      <c r="E12" s="76">
        <f>data!D216</f>
        <v>0</v>
      </c>
      <c r="F12" s="76">
        <f>data!E216</f>
        <v>5476279</v>
      </c>
    </row>
    <row r="13" spans="1:6" ht="20.149999999999999" customHeight="1">
      <c r="A13" s="72">
        <v>7</v>
      </c>
      <c r="B13" s="76" t="s">
        <v>874</v>
      </c>
      <c r="C13" s="76">
        <f>data!B217</f>
        <v>0</v>
      </c>
      <c r="D13" s="76">
        <f>data!C217</f>
        <v>0</v>
      </c>
      <c r="E13" s="76">
        <f>data!D217</f>
        <v>0</v>
      </c>
      <c r="F13" s="76">
        <f>data!E217</f>
        <v>0</v>
      </c>
    </row>
    <row r="14" spans="1:6" ht="20.149999999999999" customHeight="1">
      <c r="A14" s="72">
        <v>8</v>
      </c>
      <c r="B14" s="76" t="s">
        <v>399</v>
      </c>
      <c r="C14" s="76">
        <f>data!B218</f>
        <v>0</v>
      </c>
      <c r="D14" s="76">
        <f>data!C218</f>
        <v>0</v>
      </c>
      <c r="E14" s="76">
        <f>data!D218</f>
        <v>0</v>
      </c>
      <c r="F14" s="76">
        <f>data!E218</f>
        <v>0</v>
      </c>
    </row>
    <row r="15" spans="1:6" ht="20.149999999999999" customHeight="1">
      <c r="A15" s="72">
        <v>9</v>
      </c>
      <c r="B15" s="76" t="s">
        <v>875</v>
      </c>
      <c r="C15" s="76">
        <f>data!B219</f>
        <v>745367</v>
      </c>
      <c r="D15" s="76">
        <f>data!C219</f>
        <v>523282</v>
      </c>
      <c r="E15" s="76">
        <f>data!D219</f>
        <v>744416</v>
      </c>
      <c r="F15" s="76">
        <f>data!E219</f>
        <v>524233</v>
      </c>
    </row>
    <row r="16" spans="1:6" ht="20.149999999999999" customHeight="1">
      <c r="A16" s="72">
        <v>10</v>
      </c>
      <c r="B16" s="76" t="s">
        <v>613</v>
      </c>
      <c r="C16" s="76">
        <f>data!B220</f>
        <v>34428903</v>
      </c>
      <c r="D16" s="76">
        <f>data!C220</f>
        <v>1597856</v>
      </c>
      <c r="E16" s="76">
        <f>data!D220</f>
        <v>744416</v>
      </c>
      <c r="F16" s="76">
        <f>data!E220</f>
        <v>35282343</v>
      </c>
    </row>
    <row r="17" spans="1:6" ht="20.149999999999999" customHeight="1">
      <c r="A17" s="77"/>
      <c r="B17" s="78"/>
      <c r="C17" s="78"/>
      <c r="D17" s="78"/>
      <c r="E17" s="78"/>
      <c r="F17" s="79"/>
    </row>
    <row r="18" spans="1:6" ht="20.149999999999999" customHeight="1">
      <c r="A18" s="80"/>
      <c r="F18" s="91"/>
    </row>
    <row r="19" spans="1:6" ht="20.149999999999999" customHeight="1">
      <c r="A19" s="80"/>
      <c r="F19" s="91"/>
    </row>
    <row r="20" spans="1:6" ht="20.149999999999999" customHeight="1">
      <c r="A20" s="157" t="s">
        <v>401</v>
      </c>
      <c r="B20" s="83"/>
      <c r="C20" s="83"/>
      <c r="D20" s="83"/>
      <c r="E20" s="83"/>
      <c r="F20" s="83"/>
    </row>
    <row r="21" spans="1:6" ht="20.149999999999999" customHeight="1">
      <c r="A21" s="163"/>
      <c r="B21" s="155"/>
      <c r="C21" s="162" t="s">
        <v>867</v>
      </c>
      <c r="D21" s="4" t="s">
        <v>230</v>
      </c>
      <c r="E21" s="162"/>
      <c r="F21" s="162" t="s">
        <v>868</v>
      </c>
    </row>
    <row r="22" spans="1:6" ht="20.149999999999999" customHeight="1">
      <c r="A22" s="163"/>
      <c r="B22" s="155"/>
      <c r="C22" s="162" t="s">
        <v>869</v>
      </c>
      <c r="D22" s="162" t="s">
        <v>876</v>
      </c>
      <c r="E22" s="162" t="s">
        <v>870</v>
      </c>
      <c r="F22" s="162" t="s">
        <v>869</v>
      </c>
    </row>
    <row r="23" spans="1:6" ht="20.149999999999999" customHeight="1">
      <c r="A23" s="72">
        <v>11</v>
      </c>
      <c r="B23" s="164" t="s">
        <v>392</v>
      </c>
      <c r="C23" s="164"/>
      <c r="D23" s="164"/>
      <c r="E23" s="164"/>
      <c r="F23" s="164"/>
    </row>
    <row r="24" spans="1:6" ht="20.149999999999999" customHeight="1">
      <c r="A24" s="72">
        <v>12</v>
      </c>
      <c r="B24" s="76" t="s">
        <v>393</v>
      </c>
      <c r="C24" s="76">
        <f>data!B225</f>
        <v>409127</v>
      </c>
      <c r="D24" s="76">
        <f>data!C225</f>
        <v>38682</v>
      </c>
      <c r="E24" s="76">
        <f>data!D225</f>
        <v>0</v>
      </c>
      <c r="F24" s="76">
        <f>data!E225</f>
        <v>447809</v>
      </c>
    </row>
    <row r="25" spans="1:6" ht="20.149999999999999" customHeight="1">
      <c r="A25" s="72">
        <v>13</v>
      </c>
      <c r="B25" s="76" t="s">
        <v>394</v>
      </c>
      <c r="C25" s="76">
        <f>data!B226</f>
        <v>6722560</v>
      </c>
      <c r="D25" s="76">
        <f>data!C226</f>
        <v>805265</v>
      </c>
      <c r="E25" s="76">
        <f>data!D226</f>
        <v>0</v>
      </c>
      <c r="F25" s="76">
        <f>data!E226</f>
        <v>7527825</v>
      </c>
    </row>
    <row r="26" spans="1:6" ht="20.149999999999999" customHeight="1">
      <c r="A26" s="72">
        <v>14</v>
      </c>
      <c r="B26" s="76" t="s">
        <v>871</v>
      </c>
      <c r="C26" s="76">
        <f>data!B227</f>
        <v>0</v>
      </c>
      <c r="D26" s="76">
        <f>data!C227</f>
        <v>0</v>
      </c>
      <c r="E26" s="76">
        <f>data!D227</f>
        <v>0</v>
      </c>
      <c r="F26" s="76">
        <f>data!E227</f>
        <v>0</v>
      </c>
    </row>
    <row r="27" spans="1:6" ht="20.149999999999999" customHeight="1">
      <c r="A27" s="72">
        <v>15</v>
      </c>
      <c r="B27" s="76" t="s">
        <v>872</v>
      </c>
      <c r="C27" s="76">
        <f>data!B228</f>
        <v>6374417</v>
      </c>
      <c r="D27" s="76">
        <f>data!C228</f>
        <v>187858</v>
      </c>
      <c r="E27" s="76">
        <f>data!D228</f>
        <v>0</v>
      </c>
      <c r="F27" s="76">
        <f>data!E228</f>
        <v>6562275</v>
      </c>
    </row>
    <row r="28" spans="1:6" ht="20.149999999999999" customHeight="1">
      <c r="A28" s="72">
        <v>16</v>
      </c>
      <c r="B28" s="76" t="s">
        <v>873</v>
      </c>
      <c r="C28" s="76">
        <f>data!B229</f>
        <v>4234034</v>
      </c>
      <c r="D28" s="76">
        <f>data!C229</f>
        <v>301189</v>
      </c>
      <c r="E28" s="76">
        <f>data!D229</f>
        <v>0</v>
      </c>
      <c r="F28" s="76">
        <f>data!E229</f>
        <v>4535223</v>
      </c>
    </row>
    <row r="29" spans="1:6" ht="20.149999999999999" customHeight="1">
      <c r="A29" s="72">
        <v>17</v>
      </c>
      <c r="B29" s="76" t="s">
        <v>874</v>
      </c>
      <c r="C29" s="76">
        <f>data!B230</f>
        <v>0</v>
      </c>
      <c r="D29" s="76">
        <f>data!C230</f>
        <v>0</v>
      </c>
      <c r="E29" s="76">
        <f>data!D230</f>
        <v>0</v>
      </c>
      <c r="F29" s="76">
        <f>data!E230</f>
        <v>0</v>
      </c>
    </row>
    <row r="30" spans="1:6" ht="20.149999999999999" customHeight="1">
      <c r="A30" s="72">
        <v>18</v>
      </c>
      <c r="B30" s="76" t="s">
        <v>399</v>
      </c>
      <c r="C30" s="76">
        <f>data!B231</f>
        <v>0</v>
      </c>
      <c r="D30" s="76">
        <f>data!C231</f>
        <v>0</v>
      </c>
      <c r="E30" s="76">
        <f>data!D231</f>
        <v>0</v>
      </c>
      <c r="F30" s="76">
        <f>data!E231</f>
        <v>0</v>
      </c>
    </row>
    <row r="31" spans="1:6" ht="20.149999999999999" customHeight="1">
      <c r="A31" s="72">
        <v>19</v>
      </c>
      <c r="B31" s="76" t="s">
        <v>875</v>
      </c>
      <c r="C31" s="76">
        <f>data!B232</f>
        <v>0</v>
      </c>
      <c r="D31" s="76">
        <f>data!C232</f>
        <v>0</v>
      </c>
      <c r="E31" s="76">
        <f>data!D232</f>
        <v>0</v>
      </c>
      <c r="F31" s="76">
        <f>data!E232</f>
        <v>0</v>
      </c>
    </row>
    <row r="32" spans="1:6" ht="20.149999999999999" customHeight="1">
      <c r="A32" s="72">
        <v>20</v>
      </c>
      <c r="B32" s="76" t="s">
        <v>613</v>
      </c>
      <c r="C32" s="76">
        <f>data!B233</f>
        <v>17740138</v>
      </c>
      <c r="D32" s="76">
        <f>data!C233</f>
        <v>1332994</v>
      </c>
      <c r="E32" s="76">
        <f>data!D233</f>
        <v>0</v>
      </c>
      <c r="F32" s="76">
        <f>data!E233</f>
        <v>19073132</v>
      </c>
    </row>
  </sheetData>
  <phoneticPr fontId="0" type="noConversion"/>
  <printOptions horizontalCentered="1" verticalCentered="1" gridLines="1" gridLinesSet="0"/>
  <pageMargins left="0" right="0" top="0" bottom="0" header="0" footer="0"/>
  <pageSetup scale="9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ACD07-283B-45A5-9D3C-7E7664FF23F6}">
  <sheetPr codeName="Sheet7">
    <pageSetUpPr fitToPage="1"/>
  </sheetPr>
  <dimension ref="A1:D34"/>
  <sheetViews>
    <sheetView workbookViewId="0"/>
  </sheetViews>
  <sheetFormatPr defaultColWidth="8.75" defaultRowHeight="20.149999999999999" customHeight="1"/>
  <cols>
    <col min="1" max="1" width="5.75" style="1" customWidth="1"/>
    <col min="2" max="2" width="7.75" style="1" customWidth="1"/>
    <col min="3" max="3" width="40.75" style="1" customWidth="1"/>
    <col min="4" max="4" width="15.75" style="1" customWidth="1"/>
    <col min="5" max="7" width="8.75" style="1" customWidth="1"/>
    <col min="8" max="16384" width="8.75" style="1"/>
  </cols>
  <sheetData>
    <row r="1" spans="1:4" ht="20.149999999999999" customHeight="1">
      <c r="A1" s="71" t="s">
        <v>877</v>
      </c>
      <c r="B1" s="71"/>
      <c r="C1" s="71"/>
      <c r="D1" s="70" t="s">
        <v>878</v>
      </c>
    </row>
    <row r="2" spans="1:4" ht="20.149999999999999" customHeight="1">
      <c r="A2" s="129" t="str">
        <f>"Hospital: "&amp;data!C98</f>
        <v>Hospital: Columbia County Public Hospital District No. 1</v>
      </c>
      <c r="B2" s="78"/>
      <c r="C2" s="78"/>
      <c r="D2" s="151" t="str">
        <f>"FYE: "&amp;data!C96</f>
        <v>FYE: 12/31/2023</v>
      </c>
    </row>
    <row r="3" spans="1:4" ht="20.149999999999999" customHeight="1">
      <c r="A3" s="133"/>
      <c r="B3" s="159"/>
      <c r="C3" s="159"/>
      <c r="D3" s="159"/>
    </row>
    <row r="4" spans="1:4" ht="20.149999999999999" customHeight="1">
      <c r="A4" s="153"/>
      <c r="B4" s="165" t="s">
        <v>879</v>
      </c>
      <c r="C4" s="165" t="s">
        <v>880</v>
      </c>
      <c r="D4" s="166"/>
    </row>
    <row r="5" spans="1:4" ht="20.149999999999999" customHeight="1">
      <c r="A5" s="133">
        <v>1</v>
      </c>
      <c r="B5" s="167"/>
      <c r="C5" s="89" t="s">
        <v>403</v>
      </c>
      <c r="D5" s="76">
        <f>data!D237</f>
        <v>641178</v>
      </c>
    </row>
    <row r="6" spans="1:4" ht="20.149999999999999" customHeight="1">
      <c r="A6" s="72">
        <v>2</v>
      </c>
      <c r="B6" s="78"/>
      <c r="C6" s="151" t="s">
        <v>499</v>
      </c>
      <c r="D6" s="162"/>
    </row>
    <row r="7" spans="1:4" ht="20.149999999999999" customHeight="1">
      <c r="A7" s="72">
        <v>3</v>
      </c>
      <c r="B7" s="167">
        <v>5810</v>
      </c>
      <c r="C7" s="76" t="s">
        <v>356</v>
      </c>
      <c r="D7" s="76">
        <f>data!C239</f>
        <v>5806210</v>
      </c>
    </row>
    <row r="8" spans="1:4" ht="20.149999999999999" customHeight="1">
      <c r="A8" s="72">
        <v>4</v>
      </c>
      <c r="B8" s="167">
        <v>5820</v>
      </c>
      <c r="C8" s="76" t="s">
        <v>357</v>
      </c>
      <c r="D8" s="76">
        <f>data!C240</f>
        <v>3788514</v>
      </c>
    </row>
    <row r="9" spans="1:4" ht="20.149999999999999" customHeight="1">
      <c r="A9" s="72">
        <v>5</v>
      </c>
      <c r="B9" s="167">
        <v>5830</v>
      </c>
      <c r="C9" s="76" t="s">
        <v>369</v>
      </c>
      <c r="D9" s="76">
        <f>data!C241</f>
        <v>0</v>
      </c>
    </row>
    <row r="10" spans="1:4" ht="20.149999999999999" customHeight="1">
      <c r="A10" s="72">
        <v>6</v>
      </c>
      <c r="B10" s="167">
        <v>5840</v>
      </c>
      <c r="C10" s="76" t="s">
        <v>408</v>
      </c>
      <c r="D10" s="76">
        <f>data!C242</f>
        <v>0</v>
      </c>
    </row>
    <row r="11" spans="1:4" ht="20.149999999999999" customHeight="1">
      <c r="A11" s="72">
        <v>7</v>
      </c>
      <c r="B11" s="167">
        <v>5850</v>
      </c>
      <c r="C11" s="76" t="s">
        <v>881</v>
      </c>
      <c r="D11" s="76">
        <f>data!C243</f>
        <v>0</v>
      </c>
    </row>
    <row r="12" spans="1:4" ht="20.149999999999999" customHeight="1">
      <c r="A12" s="72">
        <v>8</v>
      </c>
      <c r="B12" s="167">
        <v>5860</v>
      </c>
      <c r="C12" s="76" t="s">
        <v>159</v>
      </c>
      <c r="D12" s="76">
        <f>data!C244</f>
        <v>3827312</v>
      </c>
    </row>
    <row r="13" spans="1:4" ht="20.149999999999999" customHeight="1">
      <c r="A13" s="72">
        <v>9</v>
      </c>
      <c r="B13" s="76"/>
      <c r="C13" s="76" t="s">
        <v>882</v>
      </c>
      <c r="D13" s="76">
        <f>data!D245</f>
        <v>13422036</v>
      </c>
    </row>
    <row r="14" spans="1:4" ht="20.149999999999999" customHeight="1">
      <c r="A14" s="161">
        <v>10</v>
      </c>
      <c r="B14" s="88"/>
      <c r="C14" s="88"/>
      <c r="D14" s="88"/>
    </row>
    <row r="15" spans="1:4" ht="20.149999999999999" customHeight="1">
      <c r="A15" s="72">
        <v>11</v>
      </c>
      <c r="B15" s="168"/>
      <c r="C15" s="168" t="s">
        <v>412</v>
      </c>
      <c r="D15" s="162"/>
    </row>
    <row r="16" spans="1:4" ht="20.149999999999999" customHeight="1">
      <c r="A16" s="161">
        <v>12</v>
      </c>
      <c r="B16" s="88"/>
      <c r="C16" s="73" t="s">
        <v>883</v>
      </c>
      <c r="D16" s="72">
        <f>data!C247</f>
        <v>47</v>
      </c>
    </row>
    <row r="17" spans="1:4" ht="20.149999999999999" customHeight="1">
      <c r="A17" s="72">
        <v>13</v>
      </c>
      <c r="B17" s="168"/>
      <c r="C17" s="78"/>
      <c r="D17" s="79"/>
    </row>
    <row r="18" spans="1:4" ht="20.149999999999999" customHeight="1">
      <c r="A18" s="72">
        <v>14</v>
      </c>
      <c r="B18" s="169">
        <v>5900</v>
      </c>
      <c r="C18" s="76" t="s">
        <v>414</v>
      </c>
      <c r="D18" s="76">
        <f>data!C249</f>
        <v>113420</v>
      </c>
    </row>
    <row r="19" spans="1:4" ht="20.149999999999999" customHeight="1">
      <c r="A19" s="170">
        <v>15</v>
      </c>
      <c r="B19" s="167">
        <v>5910</v>
      </c>
      <c r="C19" s="89" t="s">
        <v>884</v>
      </c>
      <c r="D19" s="76">
        <f>data!C250</f>
        <v>0</v>
      </c>
    </row>
    <row r="20" spans="1:4" ht="20.149999999999999" customHeight="1">
      <c r="A20" s="72">
        <v>16</v>
      </c>
      <c r="B20" s="76"/>
      <c r="C20" s="76"/>
      <c r="D20" s="88"/>
    </row>
    <row r="21" spans="1:4" ht="20.149999999999999" customHeight="1">
      <c r="A21" s="72">
        <v>17</v>
      </c>
      <c r="B21" s="88"/>
      <c r="C21" s="88"/>
      <c r="D21" s="88"/>
    </row>
    <row r="22" spans="1:4" ht="20.149999999999999" customHeight="1">
      <c r="A22" s="161">
        <v>18</v>
      </c>
      <c r="B22" s="88"/>
      <c r="C22" s="88" t="s">
        <v>885</v>
      </c>
      <c r="D22" s="76">
        <f>data!D252</f>
        <v>113420</v>
      </c>
    </row>
    <row r="23" spans="1:4" ht="20.149999999999999" customHeight="1">
      <c r="A23" s="170">
        <v>19</v>
      </c>
      <c r="B23" s="168"/>
      <c r="C23" s="168"/>
      <c r="D23" s="162"/>
    </row>
    <row r="24" spans="1:4" ht="20.149999999999999" customHeight="1">
      <c r="A24" s="171">
        <v>20</v>
      </c>
      <c r="B24" s="167">
        <v>5970</v>
      </c>
      <c r="C24" s="76" t="s">
        <v>418</v>
      </c>
      <c r="D24" s="76">
        <f>data!C254</f>
        <v>0</v>
      </c>
    </row>
    <row r="25" spans="1:4" ht="20.149999999999999" customHeight="1">
      <c r="A25" s="170">
        <v>21</v>
      </c>
      <c r="B25" s="78"/>
      <c r="C25" s="78"/>
      <c r="D25" s="162"/>
    </row>
    <row r="26" spans="1:4" ht="20.149999999999999" customHeight="1">
      <c r="A26" s="72">
        <v>22</v>
      </c>
      <c r="B26" s="167">
        <v>5980</v>
      </c>
      <c r="C26" s="76" t="s">
        <v>886</v>
      </c>
      <c r="D26" s="76">
        <f>data!C255</f>
        <v>0</v>
      </c>
    </row>
    <row r="27" spans="1:4" ht="20.149999999999999" customHeight="1">
      <c r="A27" s="153">
        <v>23</v>
      </c>
      <c r="B27" s="172" t="s">
        <v>887</v>
      </c>
      <c r="C27" s="88"/>
      <c r="D27" s="76">
        <f>data!D258</f>
        <v>14176634</v>
      </c>
    </row>
    <row r="28" spans="1:4" ht="20.149999999999999" customHeight="1">
      <c r="A28" s="81">
        <v>24</v>
      </c>
      <c r="B28" s="147" t="s">
        <v>888</v>
      </c>
      <c r="C28" s="90"/>
      <c r="D28" s="166"/>
    </row>
    <row r="29" spans="1:4" ht="20.149999999999999" customHeight="1">
      <c r="A29" s="173"/>
      <c r="B29" s="174"/>
      <c r="C29" s="174"/>
      <c r="D29" s="88"/>
    </row>
    <row r="30" spans="1:4" ht="20.149999999999999" customHeight="1">
      <c r="A30" s="175"/>
      <c r="B30" s="73"/>
      <c r="C30" s="73"/>
      <c r="D30" s="88"/>
    </row>
    <row r="31" spans="1:4" ht="20.149999999999999" customHeight="1">
      <c r="A31" s="175"/>
      <c r="B31" s="73"/>
      <c r="C31" s="73"/>
      <c r="D31" s="88"/>
    </row>
    <row r="32" spans="1:4" ht="20.149999999999999" customHeight="1">
      <c r="A32" s="175"/>
      <c r="B32" s="73"/>
      <c r="C32" s="73"/>
      <c r="D32" s="88"/>
    </row>
    <row r="33" spans="1:4" ht="20.149999999999999" customHeight="1">
      <c r="A33" s="175"/>
      <c r="B33" s="73"/>
      <c r="C33" s="73"/>
      <c r="D33" s="76"/>
    </row>
    <row r="34" spans="1:4" ht="20.149999999999999" customHeight="1">
      <c r="A34" s="176"/>
      <c r="B34" s="75"/>
      <c r="C34" s="75"/>
      <c r="D34" s="93"/>
    </row>
  </sheetData>
  <phoneticPr fontId="0" type="noConversion"/>
  <printOptions horizontalCentered="1" verticalCentered="1" gridLines="1" gridLinesSet="0"/>
  <pageMargins left="0" right="0" top="0" bottom="0" header="0" footer="0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17</vt:i4>
      </vt:variant>
    </vt:vector>
  </HeadingPairs>
  <TitlesOfParts>
    <vt:vector size="34" baseType="lpstr">
      <vt:lpstr>data</vt:lpstr>
      <vt:lpstr>Transmittal</vt:lpstr>
      <vt:lpstr>Responses-1</vt:lpstr>
      <vt:lpstr>Responses-2</vt:lpstr>
      <vt:lpstr>INFO_PG1</vt:lpstr>
      <vt:lpstr>INFO_PG2</vt:lpstr>
      <vt:lpstr>SS2_3_5_6</vt:lpstr>
      <vt:lpstr>SS4</vt:lpstr>
      <vt:lpstr>SS8</vt:lpstr>
      <vt:lpstr>FS</vt:lpstr>
      <vt:lpstr>CC</vt:lpstr>
      <vt:lpstr>Prior Year</vt:lpstr>
      <vt:lpstr>Contact</vt:lpstr>
      <vt:lpstr>Support</vt:lpstr>
      <vt:lpstr>Hospital</vt:lpstr>
      <vt:lpstr>Funds</vt:lpstr>
      <vt:lpstr>CostCenter</vt:lpstr>
      <vt:lpstr>CostCenter!Costcenter</vt:lpstr>
      <vt:lpstr>data!Extract</vt:lpstr>
      <vt:lpstr>'Prior Year'!Extract</vt:lpstr>
      <vt:lpstr>CostCenter!Funds</vt:lpstr>
      <vt:lpstr>Funds!Funds</vt:lpstr>
      <vt:lpstr>Hospital!Hospital</vt:lpstr>
      <vt:lpstr>CC!Print_Area</vt:lpstr>
      <vt:lpstr>FS!Print_Area</vt:lpstr>
      <vt:lpstr>INFO_PG1!Print_Area</vt:lpstr>
      <vt:lpstr>INFO_PG2!Print_Area</vt:lpstr>
      <vt:lpstr>SS2_3_5_6!Print_Area</vt:lpstr>
      <vt:lpstr>'SS4'!Print_Area</vt:lpstr>
      <vt:lpstr>'SS8'!Print_Area</vt:lpstr>
      <vt:lpstr>CostCenter!Support</vt:lpstr>
      <vt:lpstr>Funds!Support</vt:lpstr>
      <vt:lpstr>Hospital!Support</vt:lpstr>
      <vt:lpstr>Support!Support</vt:lpstr>
    </vt:vector>
  </TitlesOfParts>
  <Manager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Hospital Year End Report</dc:title>
  <dc:subject>Hospital Year End Report</dc:subject>
  <dc:creator>Washington State Department of Health, Health Systems Quality Assurance, Community Health Systems</dc:creator>
  <cp:keywords>Hospital Year End Report</cp:keywords>
  <cp:lastModifiedBy>Baranowski, Carrie (DOH)</cp:lastModifiedBy>
  <cp:lastPrinted>2023-06-20T13:36:42Z</cp:lastPrinted>
  <dcterms:created xsi:type="dcterms:W3CDTF">1999-06-02T22:01:56Z</dcterms:created>
  <dcterms:modified xsi:type="dcterms:W3CDTF">2024-07-10T16:23:11Z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20fa42-cf58-4c22-8b93-58cf1d3bd1cb_Enabled">
    <vt:lpwstr>true</vt:lpwstr>
  </property>
  <property fmtid="{D5CDD505-2E9C-101B-9397-08002B2CF9AE}" pid="3" name="MSIP_Label_1520fa42-cf58-4c22-8b93-58cf1d3bd1cb_SetDate">
    <vt:lpwstr>2022-05-09T16:20:17Z</vt:lpwstr>
  </property>
  <property fmtid="{D5CDD505-2E9C-101B-9397-08002B2CF9AE}" pid="4" name="MSIP_Label_1520fa42-cf58-4c22-8b93-58cf1d3bd1cb_Method">
    <vt:lpwstr>Standard</vt:lpwstr>
  </property>
  <property fmtid="{D5CDD505-2E9C-101B-9397-08002B2CF9AE}" pid="5" name="MSIP_Label_1520fa42-cf58-4c22-8b93-58cf1d3bd1cb_Name">
    <vt:lpwstr>Public Information</vt:lpwstr>
  </property>
  <property fmtid="{D5CDD505-2E9C-101B-9397-08002B2CF9AE}" pid="6" name="MSIP_Label_1520fa42-cf58-4c22-8b93-58cf1d3bd1cb_SiteId">
    <vt:lpwstr>11d0e217-264e-400a-8ba0-57dcc127d72d</vt:lpwstr>
  </property>
  <property fmtid="{D5CDD505-2E9C-101B-9397-08002B2CF9AE}" pid="7" name="MSIP_Label_1520fa42-cf58-4c22-8b93-58cf1d3bd1cb_ActionId">
    <vt:lpwstr>0a767031-047d-4cda-b2dc-bd144bba2c37</vt:lpwstr>
  </property>
  <property fmtid="{D5CDD505-2E9C-101B-9397-08002B2CF9AE}" pid="8" name="MSIP_Label_1520fa42-cf58-4c22-8b93-58cf1d3bd1cb_ContentBits">
    <vt:lpwstr>0</vt:lpwstr>
  </property>
  <property fmtid="{D5CDD505-2E9C-101B-9397-08002B2CF9AE}" pid="9" name="Tags">
    <vt:lpwstr>Hospital Year End Report</vt:lpwstr>
  </property>
  <property fmtid="{D5CDD505-2E9C-101B-9397-08002B2CF9AE}" pid="10" name="DeleteTemporaryFile">
    <vt:lpwstr>000000K57B20240627203943.xlsx</vt:lpwstr>
  </property>
  <property fmtid="{D5CDD505-2E9C-101B-9397-08002B2CF9AE}" pid="11" name="GFRDocument">
    <vt:lpwstr>1</vt:lpwstr>
  </property>
  <property fmtid="{D5CDD505-2E9C-101B-9397-08002B2CF9AE}" pid="12" name="WebDocument">
    <vt:lpwstr>True</vt:lpwstr>
  </property>
</Properties>
</file>