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E22DB412-63C0-4982-A6E9-9B46B663637C}" xr6:coauthVersionLast="47" xr6:coauthVersionMax="47" xr10:uidLastSave="{00000000-0000-0000-0000-000000000000}"/>
  <workbookProtection workbookAlgorithmName="SHA-512" workbookHashValue="Wu2zyGnqSaGNt5NzFvoc0Yjs2DMT/FJNs8Cr6X/fgqIKTtELeqFtIJhcKxQkuVnFmbqOlkv6q3Z07y8saCU/og==" workbookSaltValue="dVhdoH4o0mgeoF5ieGlmpQ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3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D616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I383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E371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D307" i="34"/>
  <c r="I306" i="34"/>
  <c r="H306" i="34"/>
  <c r="G306" i="34"/>
  <c r="F306" i="34"/>
  <c r="E306" i="34"/>
  <c r="D306" i="34"/>
  <c r="C306" i="34"/>
  <c r="H305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E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E209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G145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D26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4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5" i="7"/>
  <c r="D2" i="7"/>
  <c r="A2" i="7"/>
  <c r="E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E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F58" i="15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F53" i="15" s="1"/>
  <c r="H52" i="15"/>
  <c r="I52" i="15" s="1"/>
  <c r="E52" i="15"/>
  <c r="D52" i="15"/>
  <c r="B52" i="15"/>
  <c r="F52" i="15" s="1"/>
  <c r="F51" i="15"/>
  <c r="E51" i="15"/>
  <c r="D51" i="15"/>
  <c r="B51" i="15"/>
  <c r="H51" i="15" s="1"/>
  <c r="I51" i="15" s="1"/>
  <c r="F50" i="15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B48" i="15"/>
  <c r="H48" i="15" s="1"/>
  <c r="I48" i="15" s="1"/>
  <c r="E47" i="15"/>
  <c r="D47" i="15"/>
  <c r="B47" i="15"/>
  <c r="H47" i="15" s="1"/>
  <c r="I47" i="15" s="1"/>
  <c r="E46" i="15"/>
  <c r="D46" i="15"/>
  <c r="B46" i="15"/>
  <c r="H46" i="15" s="1"/>
  <c r="I46" i="15" s="1"/>
  <c r="H45" i="15"/>
  <c r="I45" i="15" s="1"/>
  <c r="E45" i="15"/>
  <c r="D45" i="15"/>
  <c r="B45" i="15"/>
  <c r="F45" i="15" s="1"/>
  <c r="H44" i="15"/>
  <c r="I44" i="15" s="1"/>
  <c r="E44" i="15"/>
  <c r="D44" i="15"/>
  <c r="B44" i="15"/>
  <c r="F44" i="15" s="1"/>
  <c r="F43" i="15"/>
  <c r="E43" i="15"/>
  <c r="D43" i="15"/>
  <c r="B43" i="15"/>
  <c r="H43" i="15" s="1"/>
  <c r="I43" i="15" s="1"/>
  <c r="F42" i="15"/>
  <c r="E42" i="15"/>
  <c r="D42" i="15"/>
  <c r="B42" i="15"/>
  <c r="H42" i="15" s="1"/>
  <c r="I42" i="15" s="1"/>
  <c r="E41" i="15"/>
  <c r="D41" i="15"/>
  <c r="B41" i="15"/>
  <c r="F41" i="15" s="1"/>
  <c r="I40" i="15"/>
  <c r="B40" i="15"/>
  <c r="H39" i="15"/>
  <c r="I39" i="15" s="1"/>
  <c r="E39" i="15"/>
  <c r="D39" i="15"/>
  <c r="B39" i="15"/>
  <c r="F39" i="15" s="1"/>
  <c r="E38" i="15"/>
  <c r="D38" i="15"/>
  <c r="B38" i="15"/>
  <c r="F38" i="15" s="1"/>
  <c r="H37" i="15"/>
  <c r="I37" i="15" s="1"/>
  <c r="E37" i="15"/>
  <c r="D37" i="15"/>
  <c r="B37" i="15"/>
  <c r="F37" i="15" s="1"/>
  <c r="E36" i="15"/>
  <c r="D36" i="15"/>
  <c r="B36" i="15"/>
  <c r="E35" i="15"/>
  <c r="D35" i="15"/>
  <c r="B35" i="15"/>
  <c r="F35" i="15" s="1"/>
  <c r="H34" i="15"/>
  <c r="I34" i="15" s="1"/>
  <c r="E34" i="15"/>
  <c r="D34" i="15"/>
  <c r="B34" i="15"/>
  <c r="F34" i="15" s="1"/>
  <c r="E33" i="15"/>
  <c r="D33" i="15"/>
  <c r="B33" i="15"/>
  <c r="F33" i="15" s="1"/>
  <c r="I32" i="15"/>
  <c r="B32" i="15"/>
  <c r="I31" i="15"/>
  <c r="B31" i="15"/>
  <c r="E30" i="15"/>
  <c r="D30" i="15"/>
  <c r="B30" i="15"/>
  <c r="F30" i="15" s="1"/>
  <c r="H29" i="15"/>
  <c r="I29" i="15" s="1"/>
  <c r="E29" i="15"/>
  <c r="D29" i="15"/>
  <c r="B29" i="15"/>
  <c r="F29" i="15" s="1"/>
  <c r="E28" i="15"/>
  <c r="D28" i="15"/>
  <c r="B28" i="15"/>
  <c r="F28" i="15" s="1"/>
  <c r="E27" i="15"/>
  <c r="D27" i="15"/>
  <c r="B27" i="15"/>
  <c r="H26" i="15"/>
  <c r="I26" i="15" s="1"/>
  <c r="E26" i="15"/>
  <c r="D26" i="15"/>
  <c r="B26" i="15"/>
  <c r="F26" i="15" s="1"/>
  <c r="E25" i="15"/>
  <c r="D25" i="15"/>
  <c r="B25" i="15"/>
  <c r="E24" i="15"/>
  <c r="D24" i="15"/>
  <c r="B24" i="15"/>
  <c r="F24" i="15" s="1"/>
  <c r="E23" i="15"/>
  <c r="D23" i="15"/>
  <c r="B23" i="15"/>
  <c r="F23" i="15" s="1"/>
  <c r="H22" i="15"/>
  <c r="I22" i="15" s="1"/>
  <c r="E22" i="15"/>
  <c r="D22" i="15"/>
  <c r="B22" i="15"/>
  <c r="F22" i="15" s="1"/>
  <c r="E21" i="15"/>
  <c r="D21" i="15"/>
  <c r="B21" i="15"/>
  <c r="F21" i="15" s="1"/>
  <c r="E20" i="15"/>
  <c r="D20" i="15"/>
  <c r="B20" i="15"/>
  <c r="E19" i="15"/>
  <c r="D19" i="15"/>
  <c r="B19" i="15"/>
  <c r="E18" i="15"/>
  <c r="D18" i="15"/>
  <c r="B18" i="15"/>
  <c r="F18" i="15" s="1"/>
  <c r="H17" i="15"/>
  <c r="I17" i="15" s="1"/>
  <c r="E17" i="15"/>
  <c r="D17" i="15"/>
  <c r="B17" i="15"/>
  <c r="F17" i="15" s="1"/>
  <c r="E16" i="15"/>
  <c r="D16" i="15"/>
  <c r="B16" i="15"/>
  <c r="F16" i="15" s="1"/>
  <c r="H15" i="15"/>
  <c r="I15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L612" i="24"/>
  <c r="J612" i="24"/>
  <c r="I612" i="24"/>
  <c r="G612" i="24"/>
  <c r="D420" i="24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CF2" i="36" s="1"/>
  <c r="D233" i="24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I382" i="34" s="1"/>
  <c r="CE91" i="24"/>
  <c r="I381" i="34" s="1"/>
  <c r="CE90" i="24"/>
  <c r="AV89" i="24"/>
  <c r="AU89" i="24"/>
  <c r="AE46" i="31" s="1"/>
  <c r="AT89" i="24"/>
  <c r="AS89" i="24"/>
  <c r="AR89" i="24"/>
  <c r="AQ89" i="24"/>
  <c r="AP89" i="24"/>
  <c r="AE41" i="31" s="1"/>
  <c r="AO89" i="24"/>
  <c r="AN89" i="24"/>
  <c r="AE39" i="31" s="1"/>
  <c r="AM89" i="24"/>
  <c r="AL89" i="24"/>
  <c r="AK89" i="24"/>
  <c r="AJ89" i="24"/>
  <c r="AI89" i="24"/>
  <c r="AE34" i="31" s="1"/>
  <c r="AH89" i="24"/>
  <c r="AG89" i="24"/>
  <c r="AE32" i="31" s="1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AE20" i="31" s="1"/>
  <c r="T89" i="24"/>
  <c r="S89" i="24"/>
  <c r="R89" i="24"/>
  <c r="Q89" i="24"/>
  <c r="P89" i="24"/>
  <c r="O89" i="24"/>
  <c r="N89" i="24"/>
  <c r="M89" i="24"/>
  <c r="L89" i="24"/>
  <c r="K89" i="24"/>
  <c r="J89" i="24"/>
  <c r="I89" i="24"/>
  <c r="CE89" i="24" s="1"/>
  <c r="H89" i="24"/>
  <c r="G89" i="24"/>
  <c r="AE6" i="31" s="1"/>
  <c r="F89" i="24"/>
  <c r="F26" i="34" s="1"/>
  <c r="E89" i="24"/>
  <c r="AE4" i="31" s="1"/>
  <c r="D89" i="24"/>
  <c r="AE3" i="31" s="1"/>
  <c r="C89" i="24"/>
  <c r="AE2" i="31" s="1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O68" i="31" s="1"/>
  <c r="BP69" i="24"/>
  <c r="BO69" i="24"/>
  <c r="O66" i="31" s="1"/>
  <c r="BN69" i="24"/>
  <c r="BM69" i="24"/>
  <c r="BL69" i="24"/>
  <c r="BK69" i="24"/>
  <c r="BJ69" i="24"/>
  <c r="BI69" i="24"/>
  <c r="BH69" i="24"/>
  <c r="BG69" i="24"/>
  <c r="BF69" i="24"/>
  <c r="BE69" i="24"/>
  <c r="O56" i="31" s="1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O27" i="31" s="1"/>
  <c r="AA69" i="24"/>
  <c r="Z69" i="24"/>
  <c r="E115" i="34" s="1"/>
  <c r="Y69" i="24"/>
  <c r="O24" i="31" s="1"/>
  <c r="X69" i="24"/>
  <c r="O23" i="31" s="1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O9" i="31" s="1"/>
  <c r="I69" i="24"/>
  <c r="O8" i="31" s="1"/>
  <c r="H69" i="24"/>
  <c r="O7" i="31" s="1"/>
  <c r="G69" i="24"/>
  <c r="O6" i="31" s="1"/>
  <c r="F69" i="24"/>
  <c r="E69" i="24"/>
  <c r="D69" i="24"/>
  <c r="C69" i="24"/>
  <c r="CE68" i="24"/>
  <c r="I370" i="34" s="1"/>
  <c r="CB67" i="24"/>
  <c r="CA67" i="24"/>
  <c r="BY67" i="24"/>
  <c r="BX67" i="24"/>
  <c r="BT67" i="24"/>
  <c r="BS67" i="24"/>
  <c r="M70" i="31" s="1"/>
  <c r="BR67" i="24"/>
  <c r="BO67" i="24"/>
  <c r="BN67" i="24"/>
  <c r="BK67" i="24"/>
  <c r="BJ67" i="24"/>
  <c r="BI67" i="24"/>
  <c r="BH67" i="24"/>
  <c r="BD67" i="24"/>
  <c r="AY67" i="24"/>
  <c r="AX67" i="24"/>
  <c r="AU67" i="24"/>
  <c r="AT67" i="24"/>
  <c r="M45" i="31" s="1"/>
  <c r="AR67" i="24"/>
  <c r="AN67" i="24"/>
  <c r="AK67" i="24"/>
  <c r="AI67" i="24"/>
  <c r="M34" i="31" s="1"/>
  <c r="AH67" i="24"/>
  <c r="AE67" i="24"/>
  <c r="AD67" i="24"/>
  <c r="AC67" i="24"/>
  <c r="AB67" i="24"/>
  <c r="X67" i="24"/>
  <c r="W67" i="24"/>
  <c r="S67" i="24"/>
  <c r="R67" i="24"/>
  <c r="O67" i="24"/>
  <c r="M67" i="24"/>
  <c r="M12" i="31" s="1"/>
  <c r="L67" i="24"/>
  <c r="I67" i="24"/>
  <c r="H67" i="24"/>
  <c r="G67" i="24"/>
  <c r="F67" i="24"/>
  <c r="M5" i="31" s="1"/>
  <c r="E67" i="24"/>
  <c r="C67" i="24"/>
  <c r="CE66" i="24"/>
  <c r="I368" i="34" s="1"/>
  <c r="CE65" i="24"/>
  <c r="I367" i="34" s="1"/>
  <c r="CE64" i="24"/>
  <c r="I366" i="34" s="1"/>
  <c r="CE63" i="24"/>
  <c r="I365" i="34" s="1"/>
  <c r="CC62" i="24"/>
  <c r="BI62" i="24"/>
  <c r="O62" i="24"/>
  <c r="CE61" i="24"/>
  <c r="I363" i="34" s="1"/>
  <c r="CE60" i="24"/>
  <c r="B53" i="24"/>
  <c r="CD52" i="24"/>
  <c r="CC52" i="24"/>
  <c r="CC67" i="24" s="1"/>
  <c r="CB52" i="24"/>
  <c r="CA52" i="24"/>
  <c r="BZ52" i="24"/>
  <c r="BZ67" i="24" s="1"/>
  <c r="BY52" i="24"/>
  <c r="BX52" i="24"/>
  <c r="BW52" i="24"/>
  <c r="BW67" i="24" s="1"/>
  <c r="BV52" i="24"/>
  <c r="BV67" i="24" s="1"/>
  <c r="BU52" i="24"/>
  <c r="BU67" i="24" s="1"/>
  <c r="BT52" i="24"/>
  <c r="BS52" i="24"/>
  <c r="BR52" i="24"/>
  <c r="BQ52" i="24"/>
  <c r="BQ67" i="24" s="1"/>
  <c r="BP52" i="24"/>
  <c r="BP67" i="24" s="1"/>
  <c r="BO52" i="24"/>
  <c r="BN52" i="24"/>
  <c r="BM52" i="24"/>
  <c r="BM67" i="24" s="1"/>
  <c r="BL52" i="24"/>
  <c r="BL67" i="24" s="1"/>
  <c r="BK52" i="24"/>
  <c r="BJ52" i="24"/>
  <c r="BI52" i="24"/>
  <c r="BH52" i="24"/>
  <c r="BG52" i="24"/>
  <c r="BG67" i="24" s="1"/>
  <c r="BF52" i="24"/>
  <c r="BF67" i="24" s="1"/>
  <c r="BE52" i="24"/>
  <c r="BE67" i="24" s="1"/>
  <c r="BD52" i="24"/>
  <c r="BC52" i="24"/>
  <c r="BC67" i="24" s="1"/>
  <c r="BB52" i="24"/>
  <c r="BB67" i="24" s="1"/>
  <c r="BA52" i="24"/>
  <c r="BA67" i="24" s="1"/>
  <c r="AZ52" i="24"/>
  <c r="AZ67" i="24" s="1"/>
  <c r="AY52" i="24"/>
  <c r="AX52" i="24"/>
  <c r="AW52" i="24"/>
  <c r="AW67" i="24" s="1"/>
  <c r="AV52" i="24"/>
  <c r="AV67" i="24" s="1"/>
  <c r="AU52" i="24"/>
  <c r="AT52" i="24"/>
  <c r="AS52" i="24"/>
  <c r="AS67" i="24" s="1"/>
  <c r="AR52" i="24"/>
  <c r="AQ52" i="24"/>
  <c r="AQ67" i="24" s="1"/>
  <c r="AP52" i="24"/>
  <c r="AP67" i="24" s="1"/>
  <c r="AO52" i="24"/>
  <c r="AO67" i="24" s="1"/>
  <c r="AN52" i="24"/>
  <c r="AM52" i="24"/>
  <c r="AM67" i="24" s="1"/>
  <c r="AL52" i="24"/>
  <c r="AL67" i="24" s="1"/>
  <c r="AK52" i="24"/>
  <c r="AJ52" i="24"/>
  <c r="AJ67" i="24" s="1"/>
  <c r="AI52" i="24"/>
  <c r="AH52" i="24"/>
  <c r="AG52" i="24"/>
  <c r="AG67" i="24" s="1"/>
  <c r="AF52" i="24"/>
  <c r="AF67" i="24" s="1"/>
  <c r="AE52" i="24"/>
  <c r="AD52" i="24"/>
  <c r="AC52" i="24"/>
  <c r="AB52" i="24"/>
  <c r="AA52" i="24"/>
  <c r="AA67" i="24" s="1"/>
  <c r="Z52" i="24"/>
  <c r="Z67" i="24" s="1"/>
  <c r="Y52" i="24"/>
  <c r="Y67" i="24" s="1"/>
  <c r="X52" i="24"/>
  <c r="W52" i="24"/>
  <c r="V52" i="24"/>
  <c r="V67" i="24" s="1"/>
  <c r="U52" i="24"/>
  <c r="U67" i="24" s="1"/>
  <c r="T52" i="24"/>
  <c r="T67" i="24" s="1"/>
  <c r="S52" i="24"/>
  <c r="R52" i="24"/>
  <c r="Q52" i="24"/>
  <c r="Q67" i="24" s="1"/>
  <c r="P52" i="24"/>
  <c r="P67" i="24" s="1"/>
  <c r="O52" i="24"/>
  <c r="N52" i="24"/>
  <c r="N67" i="24" s="1"/>
  <c r="M52" i="24"/>
  <c r="L52" i="24"/>
  <c r="K52" i="24"/>
  <c r="K67" i="24" s="1"/>
  <c r="M10" i="31" s="1"/>
  <c r="J52" i="24"/>
  <c r="J67" i="24" s="1"/>
  <c r="I52" i="24"/>
  <c r="H52" i="24"/>
  <c r="G52" i="24"/>
  <c r="F52" i="24"/>
  <c r="E52" i="24"/>
  <c r="D52" i="24"/>
  <c r="D67" i="24" s="1"/>
  <c r="C52" i="24"/>
  <c r="CE51" i="24"/>
  <c r="B49" i="24"/>
  <c r="CD48" i="24"/>
  <c r="CC48" i="24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W85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L85" i="24" s="1"/>
  <c r="BK48" i="24"/>
  <c r="BK62" i="24" s="1"/>
  <c r="BJ48" i="24"/>
  <c r="BJ62" i="24" s="1"/>
  <c r="BI48" i="24"/>
  <c r="BH48" i="24"/>
  <c r="BH62" i="24" s="1"/>
  <c r="BG48" i="24"/>
  <c r="BG62" i="24" s="1"/>
  <c r="BG85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T85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E85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U85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N48" i="24"/>
  <c r="N62" i="24" s="1"/>
  <c r="M48" i="24"/>
  <c r="M62" i="24" s="1"/>
  <c r="L48" i="24"/>
  <c r="L62" i="24" s="1"/>
  <c r="K48" i="24"/>
  <c r="K62" i="24" s="1"/>
  <c r="H10" i="31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G10" i="4" l="1"/>
  <c r="H38" i="15"/>
  <c r="I38" i="15" s="1"/>
  <c r="H24" i="15"/>
  <c r="I24" i="15" s="1"/>
  <c r="F47" i="15"/>
  <c r="F55" i="15"/>
  <c r="H53" i="15"/>
  <c r="I53" i="15" s="1"/>
  <c r="F49" i="15"/>
  <c r="F57" i="15"/>
  <c r="H18" i="15"/>
  <c r="I18" i="15" s="1"/>
  <c r="H23" i="15"/>
  <c r="I23" i="15" s="1"/>
  <c r="H41" i="15"/>
  <c r="I41" i="15" s="1"/>
  <c r="F46" i="15"/>
  <c r="F54" i="15"/>
  <c r="H16" i="15"/>
  <c r="I16" i="15" s="1"/>
  <c r="H28" i="15"/>
  <c r="I28" i="15" s="1"/>
  <c r="H30" i="15"/>
  <c r="I30" i="15" s="1"/>
  <c r="H33" i="15"/>
  <c r="I33" i="15" s="1"/>
  <c r="H35" i="15"/>
  <c r="I35" i="15" s="1"/>
  <c r="F48" i="15"/>
  <c r="F56" i="15"/>
  <c r="F20" i="15"/>
  <c r="D341" i="24"/>
  <c r="C87" i="8" s="1"/>
  <c r="BN85" i="24"/>
  <c r="C619" i="24" s="1"/>
  <c r="H19" i="34"/>
  <c r="H78" i="31"/>
  <c r="I332" i="34"/>
  <c r="K85" i="24"/>
  <c r="D53" i="34" s="1"/>
  <c r="D44" i="34"/>
  <c r="T85" i="24"/>
  <c r="F85" i="34" s="1"/>
  <c r="H6" i="31"/>
  <c r="G12" i="34"/>
  <c r="G85" i="24"/>
  <c r="F236" i="34"/>
  <c r="H54" i="31"/>
  <c r="BC85" i="24"/>
  <c r="I378" i="34"/>
  <c r="K612" i="24"/>
  <c r="M15" i="31"/>
  <c r="I49" i="34"/>
  <c r="H339" i="34"/>
  <c r="O77" i="31"/>
  <c r="D213" i="34"/>
  <c r="C711" i="24"/>
  <c r="C58" i="15"/>
  <c r="G58" i="15" s="1"/>
  <c r="M7" i="31"/>
  <c r="H17" i="34"/>
  <c r="H43" i="31"/>
  <c r="I172" i="34"/>
  <c r="M44" i="31"/>
  <c r="C209" i="34"/>
  <c r="H51" i="34"/>
  <c r="O14" i="31"/>
  <c r="O46" i="31"/>
  <c r="E211" i="34"/>
  <c r="O78" i="31"/>
  <c r="I339" i="34"/>
  <c r="CA85" i="24"/>
  <c r="H48" i="31"/>
  <c r="AW85" i="24"/>
  <c r="G204" i="34"/>
  <c r="E76" i="34"/>
  <c r="S85" i="24"/>
  <c r="H18" i="31"/>
  <c r="I337" i="34"/>
  <c r="M78" i="31"/>
  <c r="AE16" i="31"/>
  <c r="C90" i="34"/>
  <c r="E19" i="4"/>
  <c r="G19" i="4"/>
  <c r="M71" i="31"/>
  <c r="I305" i="34"/>
  <c r="C76" i="34"/>
  <c r="H16" i="31"/>
  <c r="Q85" i="24"/>
  <c r="M8" i="31"/>
  <c r="I17" i="34"/>
  <c r="O45" i="31"/>
  <c r="D211" i="34"/>
  <c r="E341" i="34"/>
  <c r="C643" i="24"/>
  <c r="C87" i="15"/>
  <c r="G87" i="15" s="1"/>
  <c r="AE17" i="31"/>
  <c r="D90" i="34"/>
  <c r="I380" i="34"/>
  <c r="CF90" i="24"/>
  <c r="H31" i="31"/>
  <c r="D140" i="34"/>
  <c r="AF85" i="24"/>
  <c r="C147" i="34"/>
  <c r="O30" i="31"/>
  <c r="H50" i="31"/>
  <c r="I204" i="34"/>
  <c r="AY85" i="24"/>
  <c r="H49" i="31"/>
  <c r="H204" i="34"/>
  <c r="AX85" i="24"/>
  <c r="F76" i="34"/>
  <c r="H19" i="31"/>
  <c r="H51" i="31"/>
  <c r="C236" i="34"/>
  <c r="E332" i="34"/>
  <c r="H74" i="31"/>
  <c r="M14" i="31"/>
  <c r="H49" i="34"/>
  <c r="M46" i="31"/>
  <c r="AU85" i="24"/>
  <c r="AE33" i="31"/>
  <c r="F154" i="34"/>
  <c r="C12" i="34"/>
  <c r="C85" i="24"/>
  <c r="CE62" i="24"/>
  <c r="I364" i="34" s="1"/>
  <c r="H2" i="31"/>
  <c r="H66" i="31"/>
  <c r="BO85" i="24"/>
  <c r="D300" i="34"/>
  <c r="CE48" i="24"/>
  <c r="D145" i="34"/>
  <c r="M31" i="31"/>
  <c r="M47" i="31"/>
  <c r="F209" i="34"/>
  <c r="H273" i="34"/>
  <c r="M63" i="31"/>
  <c r="H52" i="31"/>
  <c r="D236" i="34"/>
  <c r="BA85" i="24"/>
  <c r="M49" i="31"/>
  <c r="H209" i="34"/>
  <c r="E373" i="34"/>
  <c r="C94" i="15"/>
  <c r="G94" i="15" s="1"/>
  <c r="C23" i="15"/>
  <c r="G23" i="15" s="1"/>
  <c r="H42" i="31"/>
  <c r="H172" i="34"/>
  <c r="M36" i="31"/>
  <c r="I145" i="34"/>
  <c r="D706" i="25"/>
  <c r="M706" i="25" s="1"/>
  <c r="D690" i="25"/>
  <c r="M690" i="25" s="1"/>
  <c r="D674" i="25"/>
  <c r="M674" i="25" s="1"/>
  <c r="D703" i="25"/>
  <c r="M703" i="25" s="1"/>
  <c r="D687" i="25"/>
  <c r="M687" i="25" s="1"/>
  <c r="D671" i="25"/>
  <c r="M671" i="25" s="1"/>
  <c r="D648" i="25"/>
  <c r="D646" i="25"/>
  <c r="L648" i="25" s="1"/>
  <c r="D630" i="25"/>
  <c r="D627" i="25"/>
  <c r="H629" i="25" s="1"/>
  <c r="D622" i="25"/>
  <c r="D711" i="25"/>
  <c r="M711" i="25" s="1"/>
  <c r="D695" i="25"/>
  <c r="M695" i="25" s="1"/>
  <c r="D679" i="25"/>
  <c r="M679" i="25" s="1"/>
  <c r="D647" i="25"/>
  <c r="D618" i="25"/>
  <c r="D713" i="25"/>
  <c r="M713" i="25" s="1"/>
  <c r="D699" i="25"/>
  <c r="M699" i="25" s="1"/>
  <c r="D692" i="25"/>
  <c r="M692" i="25" s="1"/>
  <c r="D685" i="25"/>
  <c r="M685" i="25" s="1"/>
  <c r="D626" i="25"/>
  <c r="G626" i="25" s="1"/>
  <c r="D697" i="25"/>
  <c r="M697" i="25" s="1"/>
  <c r="D683" i="25"/>
  <c r="M683" i="25" s="1"/>
  <c r="D676" i="25"/>
  <c r="M676" i="25" s="1"/>
  <c r="D669" i="25"/>
  <c r="M669" i="25" s="1"/>
  <c r="M716" i="25" s="1"/>
  <c r="D637" i="25"/>
  <c r="D632" i="25"/>
  <c r="D617" i="25"/>
  <c r="D700" i="25"/>
  <c r="M700" i="25" s="1"/>
  <c r="D624" i="25"/>
  <c r="D714" i="25"/>
  <c r="M714" i="25" s="1"/>
  <c r="D707" i="25"/>
  <c r="M707" i="25" s="1"/>
  <c r="D693" i="25"/>
  <c r="M693" i="25" s="1"/>
  <c r="D686" i="25"/>
  <c r="M686" i="25" s="1"/>
  <c r="D672" i="25"/>
  <c r="M672" i="25" s="1"/>
  <c r="D684" i="25"/>
  <c r="M684" i="25" s="1"/>
  <c r="D641" i="25"/>
  <c r="D636" i="25"/>
  <c r="D628" i="25"/>
  <c r="D623" i="25"/>
  <c r="D698" i="25"/>
  <c r="M698" i="25" s="1"/>
  <c r="D691" i="25"/>
  <c r="M691" i="25" s="1"/>
  <c r="D677" i="25"/>
  <c r="M677" i="25" s="1"/>
  <c r="D670" i="25"/>
  <c r="M670" i="25" s="1"/>
  <c r="D631" i="25"/>
  <c r="J631" i="25" s="1"/>
  <c r="D712" i="25"/>
  <c r="M712" i="25" s="1"/>
  <c r="D705" i="25"/>
  <c r="M705" i="25" s="1"/>
  <c r="D710" i="25"/>
  <c r="M710" i="25" s="1"/>
  <c r="D682" i="25"/>
  <c r="M682" i="25" s="1"/>
  <c r="D675" i="25"/>
  <c r="M675" i="25" s="1"/>
  <c r="D643" i="25"/>
  <c r="D638" i="25"/>
  <c r="D621" i="25"/>
  <c r="D696" i="25"/>
  <c r="M696" i="25" s="1"/>
  <c r="D689" i="25"/>
  <c r="M689" i="25" s="1"/>
  <c r="D633" i="25"/>
  <c r="D680" i="25"/>
  <c r="M680" i="25" s="1"/>
  <c r="D673" i="25"/>
  <c r="M673" i="25" s="1"/>
  <c r="D625" i="25"/>
  <c r="D717" i="25"/>
  <c r="D709" i="25"/>
  <c r="M709" i="25" s="1"/>
  <c r="D702" i="25"/>
  <c r="M702" i="25" s="1"/>
  <c r="D694" i="25"/>
  <c r="M694" i="25" s="1"/>
  <c r="D645" i="25"/>
  <c r="D704" i="25"/>
  <c r="M704" i="25" s="1"/>
  <c r="D639" i="25"/>
  <c r="D620" i="25"/>
  <c r="D629" i="25"/>
  <c r="D678" i="25"/>
  <c r="M678" i="25" s="1"/>
  <c r="D634" i="25"/>
  <c r="D619" i="25"/>
  <c r="D642" i="25"/>
  <c r="D688" i="25"/>
  <c r="M688" i="25" s="1"/>
  <c r="D635" i="25"/>
  <c r="D681" i="25"/>
  <c r="M681" i="25" s="1"/>
  <c r="D640" i="25"/>
  <c r="D701" i="25"/>
  <c r="M701" i="25" s="1"/>
  <c r="D708" i="25"/>
  <c r="M708" i="25" s="1"/>
  <c r="D644" i="25"/>
  <c r="F204" i="34"/>
  <c r="H47" i="31"/>
  <c r="AV85" i="24"/>
  <c r="M13" i="31"/>
  <c r="G49" i="34"/>
  <c r="N85" i="24"/>
  <c r="M77" i="31"/>
  <c r="H337" i="34"/>
  <c r="BZ85" i="24"/>
  <c r="H73" i="31"/>
  <c r="D332" i="34"/>
  <c r="BV85" i="24"/>
  <c r="M79" i="31"/>
  <c r="C369" i="34"/>
  <c r="D12" i="34"/>
  <c r="H3" i="31"/>
  <c r="D85" i="24"/>
  <c r="H35" i="31"/>
  <c r="H140" i="34"/>
  <c r="E300" i="34"/>
  <c r="H67" i="31"/>
  <c r="BP85" i="24"/>
  <c r="C81" i="34"/>
  <c r="M16" i="31"/>
  <c r="M32" i="31"/>
  <c r="E145" i="34"/>
  <c r="M48" i="31"/>
  <c r="G209" i="34"/>
  <c r="M64" i="31"/>
  <c r="I273" i="34"/>
  <c r="BM85" i="24"/>
  <c r="M80" i="31"/>
  <c r="D369" i="34"/>
  <c r="V85" i="24"/>
  <c r="H79" i="31"/>
  <c r="C364" i="34"/>
  <c r="CB85" i="24"/>
  <c r="I209" i="34"/>
  <c r="M50" i="31"/>
  <c r="O85" i="24"/>
  <c r="H68" i="31"/>
  <c r="BQ85" i="24"/>
  <c r="F300" i="34"/>
  <c r="H69" i="31"/>
  <c r="BR85" i="24"/>
  <c r="G300" i="34"/>
  <c r="G51" i="34"/>
  <c r="O13" i="31"/>
  <c r="O29" i="31"/>
  <c r="I115" i="34"/>
  <c r="O61" i="31"/>
  <c r="F275" i="34"/>
  <c r="G275" i="34"/>
  <c r="O62" i="31"/>
  <c r="H24" i="31"/>
  <c r="Y85" i="24"/>
  <c r="D108" i="34"/>
  <c r="D364" i="34"/>
  <c r="H80" i="31"/>
  <c r="CC85" i="24"/>
  <c r="M55" i="31"/>
  <c r="G241" i="34"/>
  <c r="E154" i="34"/>
  <c r="M59" i="31"/>
  <c r="D273" i="34"/>
  <c r="G85" i="34"/>
  <c r="C33" i="15"/>
  <c r="G33" i="15" s="1"/>
  <c r="C686" i="24"/>
  <c r="H15" i="31"/>
  <c r="I44" i="34"/>
  <c r="P85" i="24"/>
  <c r="M3" i="31"/>
  <c r="D17" i="34"/>
  <c r="M67" i="31"/>
  <c r="E305" i="34"/>
  <c r="F19" i="34"/>
  <c r="O5" i="31"/>
  <c r="I76" i="34"/>
  <c r="H22" i="31"/>
  <c r="W85" i="24"/>
  <c r="H38" i="31"/>
  <c r="D172" i="34"/>
  <c r="AM85" i="24"/>
  <c r="H70" i="31"/>
  <c r="H300" i="34"/>
  <c r="BS85" i="24"/>
  <c r="F81" i="34"/>
  <c r="M19" i="31"/>
  <c r="M35" i="31"/>
  <c r="H145" i="34"/>
  <c r="C241" i="34"/>
  <c r="M51" i="31"/>
  <c r="I362" i="34"/>
  <c r="BK2" i="30"/>
  <c r="H612" i="24"/>
  <c r="M23" i="31"/>
  <c r="C113" i="34"/>
  <c r="O21" i="31"/>
  <c r="H83" i="34"/>
  <c r="C179" i="34"/>
  <c r="O37" i="31"/>
  <c r="E243" i="34"/>
  <c r="O53" i="31"/>
  <c r="G307" i="34"/>
  <c r="O69" i="31"/>
  <c r="C149" i="34"/>
  <c r="C43" i="15"/>
  <c r="G43" i="15" s="1"/>
  <c r="C696" i="24"/>
  <c r="H7" i="31"/>
  <c r="H85" i="24"/>
  <c r="H12" i="34"/>
  <c r="C108" i="34"/>
  <c r="H23" i="31"/>
  <c r="X85" i="24"/>
  <c r="H39" i="31"/>
  <c r="E172" i="34"/>
  <c r="AN85" i="24"/>
  <c r="H55" i="31"/>
  <c r="G236" i="34"/>
  <c r="BD85" i="24"/>
  <c r="I300" i="34"/>
  <c r="H71" i="31"/>
  <c r="BT85" i="24"/>
  <c r="M20" i="31"/>
  <c r="G81" i="34"/>
  <c r="M52" i="31"/>
  <c r="D241" i="34"/>
  <c r="F305" i="34"/>
  <c r="M68" i="31"/>
  <c r="AJ85" i="24"/>
  <c r="D612" i="24"/>
  <c r="M37" i="31"/>
  <c r="C177" i="34"/>
  <c r="AQ85" i="24"/>
  <c r="AE24" i="31"/>
  <c r="D122" i="34"/>
  <c r="AE40" i="31"/>
  <c r="F186" i="34"/>
  <c r="H277" i="34"/>
  <c r="C76" i="15"/>
  <c r="G76" i="15" s="1"/>
  <c r="C637" i="24"/>
  <c r="H8" i="31"/>
  <c r="I85" i="24"/>
  <c r="I12" i="34"/>
  <c r="H81" i="34"/>
  <c r="M21" i="31"/>
  <c r="H60" i="31"/>
  <c r="E268" i="34"/>
  <c r="BI85" i="24"/>
  <c r="AE8" i="31"/>
  <c r="I26" i="34"/>
  <c r="H41" i="31"/>
  <c r="G172" i="34"/>
  <c r="AP85" i="24"/>
  <c r="M38" i="31"/>
  <c r="D177" i="34"/>
  <c r="F241" i="34"/>
  <c r="M54" i="31"/>
  <c r="F12" i="34"/>
  <c r="H5" i="31"/>
  <c r="F85" i="24"/>
  <c r="H33" i="31"/>
  <c r="F140" i="34"/>
  <c r="AH85" i="24"/>
  <c r="M2" i="31"/>
  <c r="C17" i="34"/>
  <c r="CE67" i="24"/>
  <c r="I369" i="34" s="1"/>
  <c r="AR85" i="24"/>
  <c r="C145" i="34"/>
  <c r="M30" i="31"/>
  <c r="H25" i="31"/>
  <c r="E108" i="34"/>
  <c r="Z85" i="24"/>
  <c r="H40" i="31"/>
  <c r="F172" i="34"/>
  <c r="AO85" i="24"/>
  <c r="M53" i="31"/>
  <c r="E241" i="34"/>
  <c r="C44" i="34"/>
  <c r="H9" i="31"/>
  <c r="J85" i="24"/>
  <c r="M29" i="31"/>
  <c r="I113" i="34"/>
  <c r="AD85" i="24"/>
  <c r="H236" i="34"/>
  <c r="H56" i="31"/>
  <c r="BE85" i="24"/>
  <c r="E140" i="34"/>
  <c r="H32" i="31"/>
  <c r="AG85" i="24"/>
  <c r="G140" i="34"/>
  <c r="H34" i="31"/>
  <c r="AI85" i="24"/>
  <c r="M4" i="31"/>
  <c r="E17" i="34"/>
  <c r="E85" i="24"/>
  <c r="M66" i="31"/>
  <c r="D305" i="34"/>
  <c r="AZ85" i="24"/>
  <c r="H11" i="31"/>
  <c r="L85" i="24"/>
  <c r="E44" i="34"/>
  <c r="H27" i="31"/>
  <c r="G108" i="34"/>
  <c r="AB85" i="24"/>
  <c r="D268" i="34"/>
  <c r="H59" i="31"/>
  <c r="BH85" i="24"/>
  <c r="F332" i="34"/>
  <c r="H75" i="31"/>
  <c r="BX85" i="24"/>
  <c r="M24" i="31"/>
  <c r="D113" i="34"/>
  <c r="M40" i="31"/>
  <c r="F177" i="34"/>
  <c r="M56" i="31"/>
  <c r="H241" i="34"/>
  <c r="M72" i="31"/>
  <c r="C337" i="34"/>
  <c r="H36" i="31"/>
  <c r="AK85" i="24"/>
  <c r="I140" i="34"/>
  <c r="C277" i="34"/>
  <c r="C618" i="24"/>
  <c r="C71" i="15"/>
  <c r="G71" i="15" s="1"/>
  <c r="H12" i="31"/>
  <c r="M85" i="24"/>
  <c r="F44" i="34"/>
  <c r="H28" i="31"/>
  <c r="H108" i="34"/>
  <c r="AC85" i="24"/>
  <c r="C204" i="34"/>
  <c r="H44" i="31"/>
  <c r="AS85" i="24"/>
  <c r="H76" i="31"/>
  <c r="G332" i="34"/>
  <c r="BY85" i="24"/>
  <c r="M9" i="31"/>
  <c r="C49" i="34"/>
  <c r="M25" i="31"/>
  <c r="E113" i="34"/>
  <c r="M41" i="31"/>
  <c r="G177" i="34"/>
  <c r="M57" i="31"/>
  <c r="I241" i="34"/>
  <c r="D337" i="34"/>
  <c r="M73" i="31"/>
  <c r="H37" i="31"/>
  <c r="C172" i="34"/>
  <c r="AL85" i="24"/>
  <c r="BK85" i="24"/>
  <c r="AE12" i="31"/>
  <c r="F58" i="34"/>
  <c r="AE28" i="31"/>
  <c r="H122" i="34"/>
  <c r="AE44" i="31"/>
  <c r="C218" i="34"/>
  <c r="F19" i="15"/>
  <c r="H19" i="15"/>
  <c r="I19" i="15" s="1"/>
  <c r="H13" i="31"/>
  <c r="G44" i="34"/>
  <c r="H61" i="31"/>
  <c r="F268" i="34"/>
  <c r="H177" i="34"/>
  <c r="M42" i="31"/>
  <c r="H26" i="31"/>
  <c r="F108" i="34"/>
  <c r="O15" i="31"/>
  <c r="I51" i="34"/>
  <c r="G154" i="34"/>
  <c r="I268" i="34"/>
  <c r="H64" i="31"/>
  <c r="D81" i="34"/>
  <c r="M17" i="31"/>
  <c r="M61" i="31"/>
  <c r="F273" i="34"/>
  <c r="O16" i="31"/>
  <c r="C83" i="34"/>
  <c r="O32" i="31"/>
  <c r="E147" i="34"/>
  <c r="O48" i="31"/>
  <c r="G211" i="34"/>
  <c r="O64" i="31"/>
  <c r="I275" i="34"/>
  <c r="O80" i="31"/>
  <c r="D371" i="34"/>
  <c r="AE19" i="31"/>
  <c r="F90" i="34"/>
  <c r="H154" i="34"/>
  <c r="AE35" i="31"/>
  <c r="F612" i="24"/>
  <c r="F25" i="15"/>
  <c r="H25" i="15"/>
  <c r="I25" i="15" s="1"/>
  <c r="F17" i="34"/>
  <c r="F49" i="34"/>
  <c r="H29" i="31"/>
  <c r="I108" i="34"/>
  <c r="D204" i="34"/>
  <c r="H45" i="31"/>
  <c r="H77" i="31"/>
  <c r="H332" i="34"/>
  <c r="M74" i="31"/>
  <c r="E337" i="34"/>
  <c r="H268" i="34"/>
  <c r="H63" i="31"/>
  <c r="O47" i="31"/>
  <c r="F211" i="34"/>
  <c r="C300" i="34"/>
  <c r="H65" i="31"/>
  <c r="O49" i="31"/>
  <c r="H211" i="34"/>
  <c r="AA85" i="24"/>
  <c r="M26" i="31"/>
  <c r="F113" i="34"/>
  <c r="D49" i="34"/>
  <c r="M18" i="31"/>
  <c r="E81" i="34"/>
  <c r="G273" i="34"/>
  <c r="M62" i="31"/>
  <c r="F147" i="34"/>
  <c r="O33" i="31"/>
  <c r="I177" i="34"/>
  <c r="M43" i="31"/>
  <c r="CE69" i="24"/>
  <c r="I371" i="34" s="1"/>
  <c r="M58" i="31"/>
  <c r="C273" i="34"/>
  <c r="E273" i="34"/>
  <c r="M60" i="31"/>
  <c r="O31" i="31"/>
  <c r="D147" i="34"/>
  <c r="O63" i="31"/>
  <c r="H275" i="34"/>
  <c r="O79" i="31"/>
  <c r="C371" i="34"/>
  <c r="AE18" i="31"/>
  <c r="E90" i="34"/>
  <c r="M39" i="31"/>
  <c r="E177" i="34"/>
  <c r="D83" i="34"/>
  <c r="O17" i="31"/>
  <c r="O65" i="31"/>
  <c r="C307" i="34"/>
  <c r="D19" i="34"/>
  <c r="O3" i="31"/>
  <c r="O19" i="31"/>
  <c r="F83" i="34"/>
  <c r="H147" i="34"/>
  <c r="O35" i="31"/>
  <c r="O51" i="31"/>
  <c r="C243" i="34"/>
  <c r="E307" i="34"/>
  <c r="O67" i="31"/>
  <c r="G28" i="4"/>
  <c r="C26" i="34"/>
  <c r="M22" i="31"/>
  <c r="I81" i="34"/>
  <c r="C305" i="34"/>
  <c r="M65" i="31"/>
  <c r="O4" i="31"/>
  <c r="E19" i="34"/>
  <c r="O20" i="31"/>
  <c r="G83" i="34"/>
  <c r="O36" i="31"/>
  <c r="I147" i="34"/>
  <c r="O52" i="31"/>
  <c r="D243" i="34"/>
  <c r="H26" i="34"/>
  <c r="AE7" i="31"/>
  <c r="C122" i="34"/>
  <c r="AE23" i="31"/>
  <c r="C113" i="8"/>
  <c r="E186" i="34"/>
  <c r="E613" i="25"/>
  <c r="O54" i="31"/>
  <c r="F243" i="34"/>
  <c r="E220" i="24"/>
  <c r="F16" i="6" s="1"/>
  <c r="D258" i="24"/>
  <c r="D367" i="24"/>
  <c r="F307" i="34"/>
  <c r="M27" i="31"/>
  <c r="G113" i="34"/>
  <c r="O22" i="31"/>
  <c r="I83" i="34"/>
  <c r="O38" i="31"/>
  <c r="D179" i="34"/>
  <c r="H307" i="34"/>
  <c r="O70" i="31"/>
  <c r="AE9" i="31"/>
  <c r="C58" i="34"/>
  <c r="E122" i="34"/>
  <c r="AE25" i="31"/>
  <c r="CE52" i="24"/>
  <c r="H17" i="31"/>
  <c r="D76" i="34"/>
  <c r="H53" i="31"/>
  <c r="E236" i="34"/>
  <c r="C332" i="34"/>
  <c r="H72" i="31"/>
  <c r="BU85" i="24"/>
  <c r="M6" i="31"/>
  <c r="G17" i="34"/>
  <c r="M28" i="31"/>
  <c r="H113" i="34"/>
  <c r="G305" i="34"/>
  <c r="M69" i="31"/>
  <c r="BB85" i="24"/>
  <c r="AE10" i="31"/>
  <c r="D58" i="34"/>
  <c r="AE26" i="31"/>
  <c r="F122" i="34"/>
  <c r="AE42" i="31"/>
  <c r="H186" i="34"/>
  <c r="F24" i="6"/>
  <c r="E233" i="24"/>
  <c r="F32" i="6" s="1"/>
  <c r="G186" i="34"/>
  <c r="E58" i="34"/>
  <c r="AE11" i="31"/>
  <c r="AE27" i="31"/>
  <c r="G122" i="34"/>
  <c r="AE43" i="31"/>
  <c r="I186" i="34"/>
  <c r="F64" i="15"/>
  <c r="C716" i="25"/>
  <c r="G76" i="34"/>
  <c r="H20" i="31"/>
  <c r="I236" i="34"/>
  <c r="H57" i="31"/>
  <c r="BF85" i="24"/>
  <c r="O10" i="31"/>
  <c r="D51" i="34"/>
  <c r="O42" i="31"/>
  <c r="H179" i="34"/>
  <c r="O58" i="31"/>
  <c r="C275" i="34"/>
  <c r="AE13" i="31"/>
  <c r="G58" i="34"/>
  <c r="AE29" i="31"/>
  <c r="I122" i="34"/>
  <c r="AE45" i="31"/>
  <c r="D218" i="34"/>
  <c r="G19" i="34"/>
  <c r="E49" i="34"/>
  <c r="M11" i="31"/>
  <c r="O26" i="31"/>
  <c r="F115" i="34"/>
  <c r="O74" i="31"/>
  <c r="E339" i="34"/>
  <c r="M75" i="31"/>
  <c r="F337" i="34"/>
  <c r="F36" i="15"/>
  <c r="H36" i="15"/>
  <c r="I36" i="15" s="1"/>
  <c r="H21" i="31"/>
  <c r="H76" i="34"/>
  <c r="H58" i="31"/>
  <c r="C268" i="34"/>
  <c r="M76" i="31"/>
  <c r="G337" i="34"/>
  <c r="E51" i="34"/>
  <c r="O11" i="31"/>
  <c r="O43" i="31"/>
  <c r="I179" i="34"/>
  <c r="O59" i="31"/>
  <c r="D275" i="34"/>
  <c r="O75" i="31"/>
  <c r="F339" i="34"/>
  <c r="H58" i="34"/>
  <c r="AE14" i="31"/>
  <c r="AE30" i="31"/>
  <c r="C154" i="34"/>
  <c r="CP2" i="30"/>
  <c r="D416" i="24"/>
  <c r="F27" i="15"/>
  <c r="H27" i="15"/>
  <c r="I27" i="15" s="1"/>
  <c r="E12" i="34"/>
  <c r="H4" i="31"/>
  <c r="M33" i="31"/>
  <c r="F145" i="34"/>
  <c r="O12" i="31"/>
  <c r="F51" i="34"/>
  <c r="O28" i="31"/>
  <c r="H115" i="34"/>
  <c r="O44" i="31"/>
  <c r="C211" i="34"/>
  <c r="O60" i="31"/>
  <c r="E275" i="34"/>
  <c r="O76" i="31"/>
  <c r="G339" i="34"/>
  <c r="R85" i="24"/>
  <c r="BJ85" i="24"/>
  <c r="D308" i="24"/>
  <c r="G115" i="34"/>
  <c r="D209" i="34"/>
  <c r="H21" i="15"/>
  <c r="I21" i="15" s="1"/>
  <c r="H63" i="15"/>
  <c r="I63" i="15" s="1"/>
  <c r="F63" i="15"/>
  <c r="I19" i="34"/>
  <c r="H243" i="34"/>
  <c r="O39" i="31"/>
  <c r="E179" i="34"/>
  <c r="O55" i="31"/>
  <c r="G243" i="34"/>
  <c r="I307" i="34"/>
  <c r="O71" i="31"/>
  <c r="AE36" i="31"/>
  <c r="I154" i="34"/>
  <c r="CF91" i="24"/>
  <c r="C51" i="34"/>
  <c r="C115" i="34"/>
  <c r="AE21" i="31"/>
  <c r="H90" i="34"/>
  <c r="C186" i="34"/>
  <c r="AE37" i="31"/>
  <c r="DF2" i="30"/>
  <c r="C170" i="8"/>
  <c r="D115" i="34"/>
  <c r="O25" i="31"/>
  <c r="O40" i="31"/>
  <c r="F179" i="34"/>
  <c r="O72" i="31"/>
  <c r="C339" i="34"/>
  <c r="H44" i="34"/>
  <c r="H14" i="31"/>
  <c r="C140" i="34"/>
  <c r="H30" i="31"/>
  <c r="H46" i="31"/>
  <c r="E204" i="34"/>
  <c r="H62" i="31"/>
  <c r="G268" i="34"/>
  <c r="G179" i="34"/>
  <c r="O41" i="31"/>
  <c r="I243" i="34"/>
  <c r="O57" i="31"/>
  <c r="O73" i="31"/>
  <c r="D339" i="34"/>
  <c r="AE22" i="31"/>
  <c r="I90" i="34"/>
  <c r="AE38" i="31"/>
  <c r="D186" i="34"/>
  <c r="G90" i="34"/>
  <c r="I630" i="25"/>
  <c r="E26" i="34"/>
  <c r="H65" i="15"/>
  <c r="I65" i="15" s="1"/>
  <c r="F65" i="15"/>
  <c r="C19" i="34"/>
  <c r="O2" i="31"/>
  <c r="O18" i="31"/>
  <c r="E83" i="34"/>
  <c r="O34" i="31"/>
  <c r="G147" i="34"/>
  <c r="O50" i="31"/>
  <c r="I211" i="34"/>
  <c r="AE15" i="31"/>
  <c r="I58" i="34"/>
  <c r="D154" i="34"/>
  <c r="AE31" i="31"/>
  <c r="F218" i="34"/>
  <c r="AE47" i="31"/>
  <c r="D383" i="24"/>
  <c r="C137" i="8" s="1"/>
  <c r="G26" i="34"/>
  <c r="F625" i="25"/>
  <c r="K645" i="25"/>
  <c r="C649" i="25"/>
  <c r="M717" i="25" s="1"/>
  <c r="D12" i="33" l="1"/>
  <c r="D350" i="24"/>
  <c r="C309" i="34"/>
  <c r="C78" i="15"/>
  <c r="G78" i="15" s="1"/>
  <c r="C685" i="24"/>
  <c r="C32" i="15"/>
  <c r="G32" i="15" s="1"/>
  <c r="C676" i="24"/>
  <c r="E213" i="34"/>
  <c r="C712" i="24"/>
  <c r="C59" i="15"/>
  <c r="G59" i="15" s="1"/>
  <c r="C629" i="24"/>
  <c r="C70" i="15"/>
  <c r="G70" i="15" s="1"/>
  <c r="I245" i="34"/>
  <c r="D21" i="34"/>
  <c r="C669" i="24"/>
  <c r="C16" i="15"/>
  <c r="G16" i="15" s="1"/>
  <c r="D149" i="34"/>
  <c r="C697" i="24"/>
  <c r="C44" i="15"/>
  <c r="G44" i="15" s="1"/>
  <c r="F53" i="34"/>
  <c r="C678" i="24"/>
  <c r="C25" i="15"/>
  <c r="G25" i="15" s="1"/>
  <c r="F341" i="34"/>
  <c r="C88" i="15"/>
  <c r="G88" i="15" s="1"/>
  <c r="C644" i="24"/>
  <c r="D181" i="34"/>
  <c r="C51" i="15"/>
  <c r="G51" i="15" s="1"/>
  <c r="C704" i="24"/>
  <c r="F181" i="34"/>
  <c r="C706" i="24"/>
  <c r="C53" i="15"/>
  <c r="G53" i="15" s="1"/>
  <c r="I85" i="34"/>
  <c r="C688" i="24"/>
  <c r="C35" i="15"/>
  <c r="G35" i="15" s="1"/>
  <c r="H149" i="34"/>
  <c r="C48" i="15"/>
  <c r="G48" i="15" s="1"/>
  <c r="C701" i="24"/>
  <c r="C117" i="34"/>
  <c r="C689" i="24"/>
  <c r="C36" i="15"/>
  <c r="G36" i="15" s="1"/>
  <c r="I341" i="34"/>
  <c r="C91" i="15"/>
  <c r="G91" i="15" s="1"/>
  <c r="C647" i="24"/>
  <c r="D277" i="34"/>
  <c r="C72" i="15"/>
  <c r="G72" i="15" s="1"/>
  <c r="C636" i="24"/>
  <c r="F277" i="34"/>
  <c r="C617" i="24"/>
  <c r="C74" i="15"/>
  <c r="G74" i="15" s="1"/>
  <c r="D384" i="24"/>
  <c r="C121" i="8"/>
  <c r="I21" i="34"/>
  <c r="C21" i="15"/>
  <c r="G21" i="15" s="1"/>
  <c r="C674" i="24"/>
  <c r="I277" i="34"/>
  <c r="C638" i="24"/>
  <c r="C77" i="15"/>
  <c r="G77" i="15" s="1"/>
  <c r="F21" i="34"/>
  <c r="C671" i="24"/>
  <c r="C18" i="15"/>
  <c r="G18" i="15" s="1"/>
  <c r="D85" i="34"/>
  <c r="C30" i="15"/>
  <c r="G30" i="15" s="1"/>
  <c r="C683" i="24"/>
  <c r="G277" i="34"/>
  <c r="C75" i="15"/>
  <c r="G75" i="15" s="1"/>
  <c r="C635" i="24"/>
  <c r="E149" i="34"/>
  <c r="C698" i="24"/>
  <c r="C45" i="15"/>
  <c r="G45" i="15" s="1"/>
  <c r="H21" i="34"/>
  <c r="C673" i="24"/>
  <c r="C20" i="15"/>
  <c r="J704" i="25"/>
  <c r="J688" i="25"/>
  <c r="J672" i="25"/>
  <c r="J701" i="25"/>
  <c r="J685" i="25"/>
  <c r="J669" i="25"/>
  <c r="J709" i="25"/>
  <c r="J693" i="25"/>
  <c r="J677" i="25"/>
  <c r="J717" i="25"/>
  <c r="J702" i="25"/>
  <c r="J681" i="25"/>
  <c r="J644" i="25"/>
  <c r="J639" i="25"/>
  <c r="J700" i="25"/>
  <c r="J686" i="25"/>
  <c r="J646" i="25"/>
  <c r="J643" i="25"/>
  <c r="J710" i="25"/>
  <c r="J703" i="25"/>
  <c r="J696" i="25"/>
  <c r="J689" i="25"/>
  <c r="J675" i="25"/>
  <c r="J638" i="25"/>
  <c r="J633" i="25"/>
  <c r="J708" i="25"/>
  <c r="J694" i="25"/>
  <c r="J687" i="25"/>
  <c r="J680" i="25"/>
  <c r="J673" i="25"/>
  <c r="J645" i="25"/>
  <c r="J640" i="25"/>
  <c r="J635" i="25"/>
  <c r="J706" i="25"/>
  <c r="J699" i="25"/>
  <c r="J692" i="25"/>
  <c r="J678" i="25"/>
  <c r="J671" i="25"/>
  <c r="J647" i="25"/>
  <c r="J713" i="25"/>
  <c r="J698" i="25"/>
  <c r="J691" i="25"/>
  <c r="J636" i="25"/>
  <c r="J683" i="25"/>
  <c r="J676" i="25"/>
  <c r="J712" i="25"/>
  <c r="J705" i="25"/>
  <c r="J690" i="25"/>
  <c r="J707" i="25"/>
  <c r="J642" i="25"/>
  <c r="J674" i="25"/>
  <c r="J637" i="25"/>
  <c r="J695" i="25"/>
  <c r="J632" i="25"/>
  <c r="J716" i="25" s="1"/>
  <c r="J697" i="25"/>
  <c r="J684" i="25"/>
  <c r="J682" i="25"/>
  <c r="J641" i="25"/>
  <c r="J634" i="25"/>
  <c r="J714" i="25"/>
  <c r="J670" i="25"/>
  <c r="J679" i="25"/>
  <c r="J711" i="25"/>
  <c r="J648" i="25"/>
  <c r="C167" i="8"/>
  <c r="E414" i="24"/>
  <c r="G341" i="34"/>
  <c r="C645" i="24"/>
  <c r="C89" i="15"/>
  <c r="G89" i="15" s="1"/>
  <c r="I149" i="34"/>
  <c r="C49" i="15"/>
  <c r="G49" i="15" s="1"/>
  <c r="C702" i="24"/>
  <c r="C40" i="15"/>
  <c r="G40" i="15" s="1"/>
  <c r="G117" i="34"/>
  <c r="C693" i="24"/>
  <c r="E117" i="34"/>
  <c r="C691" i="24"/>
  <c r="C38" i="15"/>
  <c r="G38" i="15" s="1"/>
  <c r="G309" i="34"/>
  <c r="C82" i="15"/>
  <c r="G82" i="15" s="1"/>
  <c r="C626" i="24"/>
  <c r="D716" i="25"/>
  <c r="E624" i="25"/>
  <c r="F213" i="34"/>
  <c r="C713" i="24"/>
  <c r="C60" i="15"/>
  <c r="H85" i="34"/>
  <c r="C687" i="24"/>
  <c r="C34" i="15"/>
  <c r="G34" i="15" s="1"/>
  <c r="C50" i="8"/>
  <c r="D352" i="24"/>
  <c r="C103" i="8" s="1"/>
  <c r="D373" i="34"/>
  <c r="C93" i="15"/>
  <c r="G93" i="15" s="1"/>
  <c r="C620" i="24"/>
  <c r="D341" i="34"/>
  <c r="C86" i="15"/>
  <c r="G86" i="15" s="1"/>
  <c r="C642" i="24"/>
  <c r="F245" i="34"/>
  <c r="C633" i="24"/>
  <c r="C67" i="15"/>
  <c r="G67" i="15" s="1"/>
  <c r="C85" i="34"/>
  <c r="C682" i="24"/>
  <c r="C29" i="15"/>
  <c r="G29" i="15" s="1"/>
  <c r="I707" i="25"/>
  <c r="I691" i="25"/>
  <c r="I675" i="25"/>
  <c r="I704" i="25"/>
  <c r="I688" i="25"/>
  <c r="I672" i="25"/>
  <c r="I712" i="25"/>
  <c r="I696" i="25"/>
  <c r="I680" i="25"/>
  <c r="I709" i="25"/>
  <c r="I695" i="25"/>
  <c r="I674" i="25"/>
  <c r="I714" i="25"/>
  <c r="I693" i="25"/>
  <c r="I679" i="25"/>
  <c r="I634" i="25"/>
  <c r="I705" i="25"/>
  <c r="I682" i="25"/>
  <c r="I648" i="25"/>
  <c r="I643" i="25"/>
  <c r="I710" i="25"/>
  <c r="I703" i="25"/>
  <c r="I689" i="25"/>
  <c r="I638" i="25"/>
  <c r="I633" i="25"/>
  <c r="I701" i="25"/>
  <c r="I708" i="25"/>
  <c r="I694" i="25"/>
  <c r="I687" i="25"/>
  <c r="I673" i="25"/>
  <c r="I645" i="25"/>
  <c r="I685" i="25"/>
  <c r="I640" i="25"/>
  <c r="I635" i="25"/>
  <c r="I706" i="25"/>
  <c r="I699" i="25"/>
  <c r="I692" i="25"/>
  <c r="I678" i="25"/>
  <c r="I671" i="25"/>
  <c r="I647" i="25"/>
  <c r="I717" i="25"/>
  <c r="I698" i="25"/>
  <c r="I669" i="25"/>
  <c r="I636" i="25"/>
  <c r="I683" i="25"/>
  <c r="I676" i="25"/>
  <c r="I631" i="25"/>
  <c r="I700" i="25"/>
  <c r="I642" i="25"/>
  <c r="I713" i="25"/>
  <c r="I681" i="25"/>
  <c r="I637" i="25"/>
  <c r="I646" i="25"/>
  <c r="I639" i="25"/>
  <c r="I697" i="25"/>
  <c r="I690" i="25"/>
  <c r="I684" i="25"/>
  <c r="I702" i="25"/>
  <c r="I677" i="25"/>
  <c r="I644" i="25"/>
  <c r="I641" i="25"/>
  <c r="I670" i="25"/>
  <c r="I711" i="25"/>
  <c r="I632" i="25"/>
  <c r="I686" i="25"/>
  <c r="G149" i="34"/>
  <c r="C47" i="15"/>
  <c r="G47" i="15" s="1"/>
  <c r="C700" i="24"/>
  <c r="E245" i="34"/>
  <c r="C632" i="24"/>
  <c r="C66" i="15"/>
  <c r="G66" i="15" s="1"/>
  <c r="H245" i="34"/>
  <c r="C69" i="15"/>
  <c r="C614" i="24"/>
  <c r="H710" i="25"/>
  <c r="H694" i="25"/>
  <c r="H678" i="25"/>
  <c r="H707" i="25"/>
  <c r="H691" i="25"/>
  <c r="H675" i="25"/>
  <c r="H699" i="25"/>
  <c r="H683" i="25"/>
  <c r="H697" i="25"/>
  <c r="H632" i="25"/>
  <c r="H717" i="25"/>
  <c r="H702" i="25"/>
  <c r="H681" i="25"/>
  <c r="H644" i="25"/>
  <c r="H639" i="25"/>
  <c r="H712" i="25"/>
  <c r="H684" i="25"/>
  <c r="H670" i="25"/>
  <c r="H636" i="25"/>
  <c r="H631" i="25"/>
  <c r="H705" i="25"/>
  <c r="H682" i="25"/>
  <c r="H648" i="25"/>
  <c r="H696" i="25"/>
  <c r="H643" i="25"/>
  <c r="H703" i="25"/>
  <c r="H689" i="25"/>
  <c r="H638" i="25"/>
  <c r="H633" i="25"/>
  <c r="H701" i="25"/>
  <c r="H680" i="25"/>
  <c r="H708" i="25"/>
  <c r="H687" i="25"/>
  <c r="H673" i="25"/>
  <c r="H645" i="25"/>
  <c r="H685" i="25"/>
  <c r="H640" i="25"/>
  <c r="H635" i="25"/>
  <c r="H630" i="25"/>
  <c r="H641" i="25"/>
  <c r="H698" i="25"/>
  <c r="H669" i="25"/>
  <c r="H714" i="25"/>
  <c r="H671" i="25"/>
  <c r="H634" i="25"/>
  <c r="H700" i="25"/>
  <c r="H647" i="25"/>
  <c r="H692" i="25"/>
  <c r="H642" i="25"/>
  <c r="H706" i="25"/>
  <c r="H688" i="25"/>
  <c r="H674" i="25"/>
  <c r="H713" i="25"/>
  <c r="H637" i="25"/>
  <c r="H704" i="25"/>
  <c r="H679" i="25"/>
  <c r="H646" i="25"/>
  <c r="H672" i="25"/>
  <c r="H690" i="25"/>
  <c r="H709" i="25"/>
  <c r="H695" i="25"/>
  <c r="H677" i="25"/>
  <c r="H693" i="25"/>
  <c r="H711" i="25"/>
  <c r="H676" i="25"/>
  <c r="H686" i="25"/>
  <c r="D309" i="34"/>
  <c r="C79" i="15"/>
  <c r="G79" i="15" s="1"/>
  <c r="C627" i="24"/>
  <c r="C181" i="34"/>
  <c r="C703" i="24"/>
  <c r="C50" i="15"/>
  <c r="G50" i="15" s="1"/>
  <c r="C213" i="34"/>
  <c r="C710" i="24"/>
  <c r="C57" i="15"/>
  <c r="G57" i="15" s="1"/>
  <c r="C54" i="15"/>
  <c r="G54" i="15" s="1"/>
  <c r="G181" i="34"/>
  <c r="C707" i="24"/>
  <c r="F309" i="34"/>
  <c r="C81" i="15"/>
  <c r="G81" i="15" s="1"/>
  <c r="C623" i="24"/>
  <c r="C692" i="24"/>
  <c r="C39" i="15"/>
  <c r="G39" i="15" s="1"/>
  <c r="F117" i="34"/>
  <c r="I309" i="34"/>
  <c r="C84" i="15"/>
  <c r="G84" i="15" s="1"/>
  <c r="C640" i="24"/>
  <c r="E53" i="34"/>
  <c r="C24" i="15"/>
  <c r="G24" i="15" s="1"/>
  <c r="C677" i="24"/>
  <c r="H341" i="34"/>
  <c r="C646" i="24"/>
  <c r="C90" i="15"/>
  <c r="G90" i="15" s="1"/>
  <c r="L714" i="25"/>
  <c r="L698" i="25"/>
  <c r="L682" i="25"/>
  <c r="L711" i="25"/>
  <c r="L695" i="25"/>
  <c r="L679" i="25"/>
  <c r="L703" i="25"/>
  <c r="L687" i="25"/>
  <c r="L671" i="25"/>
  <c r="L700" i="25"/>
  <c r="L693" i="25"/>
  <c r="L686" i="25"/>
  <c r="L684" i="25"/>
  <c r="L677" i="25"/>
  <c r="L670" i="25"/>
  <c r="L708" i="25"/>
  <c r="L694" i="25"/>
  <c r="L680" i="25"/>
  <c r="L673" i="25"/>
  <c r="L701" i="25"/>
  <c r="L699" i="25"/>
  <c r="L692" i="25"/>
  <c r="L678" i="25"/>
  <c r="L713" i="25"/>
  <c r="L706" i="25"/>
  <c r="L685" i="25"/>
  <c r="L683" i="25"/>
  <c r="L676" i="25"/>
  <c r="L697" i="25"/>
  <c r="L690" i="25"/>
  <c r="L669" i="25"/>
  <c r="L716" i="25" s="1"/>
  <c r="L712" i="25"/>
  <c r="L705" i="25"/>
  <c r="L689" i="25"/>
  <c r="L710" i="25"/>
  <c r="L696" i="25"/>
  <c r="L681" i="25"/>
  <c r="L674" i="25"/>
  <c r="L688" i="25"/>
  <c r="L709" i="25"/>
  <c r="L702" i="25"/>
  <c r="L672" i="25"/>
  <c r="L717" i="25"/>
  <c r="L707" i="25"/>
  <c r="L675" i="25"/>
  <c r="L704" i="25"/>
  <c r="L691" i="25"/>
  <c r="H213" i="34"/>
  <c r="C616" i="24"/>
  <c r="C62" i="15"/>
  <c r="G21" i="34"/>
  <c r="C672" i="24"/>
  <c r="C19" i="15"/>
  <c r="G19" i="15" s="1"/>
  <c r="C695" i="24"/>
  <c r="I117" i="34"/>
  <c r="C42" i="15"/>
  <c r="G42" i="15" s="1"/>
  <c r="I181" i="34"/>
  <c r="C56" i="15"/>
  <c r="G56" i="15" s="1"/>
  <c r="C709" i="24"/>
  <c r="G245" i="34"/>
  <c r="C624" i="24"/>
  <c r="C68" i="15"/>
  <c r="G68" i="15" s="1"/>
  <c r="D117" i="34"/>
  <c r="C690" i="24"/>
  <c r="C37" i="15"/>
  <c r="G37" i="15" s="1"/>
  <c r="H53" i="34"/>
  <c r="C27" i="15"/>
  <c r="G27" i="15" s="1"/>
  <c r="C680" i="24"/>
  <c r="I53" i="34"/>
  <c r="C681" i="24"/>
  <c r="C28" i="15"/>
  <c r="G28" i="15" s="1"/>
  <c r="C21" i="34"/>
  <c r="CE85" i="24"/>
  <c r="C15" i="15"/>
  <c r="G15" i="15" s="1"/>
  <c r="C668" i="24"/>
  <c r="E85" i="34"/>
  <c r="C31" i="15"/>
  <c r="G31" i="15" s="1"/>
  <c r="C684" i="24"/>
  <c r="K701" i="25"/>
  <c r="K685" i="25"/>
  <c r="K669" i="25"/>
  <c r="K716" i="25" s="1"/>
  <c r="K714" i="25"/>
  <c r="K698" i="25"/>
  <c r="K682" i="25"/>
  <c r="K706" i="25"/>
  <c r="K690" i="25"/>
  <c r="K674" i="25"/>
  <c r="K688" i="25"/>
  <c r="K679" i="25"/>
  <c r="K707" i="25"/>
  <c r="K672" i="25"/>
  <c r="K710" i="25"/>
  <c r="K703" i="25"/>
  <c r="K696" i="25"/>
  <c r="K689" i="25"/>
  <c r="K675" i="25"/>
  <c r="K708" i="25"/>
  <c r="K694" i="25"/>
  <c r="K687" i="25"/>
  <c r="K680" i="25"/>
  <c r="K673" i="25"/>
  <c r="K699" i="25"/>
  <c r="K692" i="25"/>
  <c r="K678" i="25"/>
  <c r="K671" i="25"/>
  <c r="K713" i="25"/>
  <c r="K711" i="25"/>
  <c r="K683" i="25"/>
  <c r="K676" i="25"/>
  <c r="K712" i="25"/>
  <c r="K705" i="25"/>
  <c r="K681" i="25"/>
  <c r="K695" i="25"/>
  <c r="K684" i="25"/>
  <c r="K677" i="25"/>
  <c r="K670" i="25"/>
  <c r="K691" i="25"/>
  <c r="K717" i="25"/>
  <c r="K709" i="25"/>
  <c r="K702" i="25"/>
  <c r="K700" i="25"/>
  <c r="K693" i="25"/>
  <c r="K704" i="25"/>
  <c r="K686" i="25"/>
  <c r="K697" i="25"/>
  <c r="C245" i="34"/>
  <c r="C64" i="15"/>
  <c r="G64" i="15" s="1"/>
  <c r="C628" i="24"/>
  <c r="C708" i="24"/>
  <c r="H181" i="34"/>
  <c r="C55" i="15"/>
  <c r="G55" i="15" s="1"/>
  <c r="H309" i="34"/>
  <c r="C639" i="24"/>
  <c r="C83" i="15"/>
  <c r="G83" i="15" s="1"/>
  <c r="E309" i="34"/>
  <c r="C80" i="15"/>
  <c r="G80" i="15" s="1"/>
  <c r="C621" i="24"/>
  <c r="C679" i="24"/>
  <c r="G53" i="34"/>
  <c r="C26" i="15"/>
  <c r="G26" i="15" s="1"/>
  <c r="G713" i="25"/>
  <c r="G697" i="25"/>
  <c r="G681" i="25"/>
  <c r="G710" i="25"/>
  <c r="G694" i="25"/>
  <c r="G678" i="25"/>
  <c r="G702" i="25"/>
  <c r="G686" i="25"/>
  <c r="G670" i="25"/>
  <c r="G628" i="25"/>
  <c r="G711" i="25"/>
  <c r="G704" i="25"/>
  <c r="G690" i="25"/>
  <c r="G676" i="25"/>
  <c r="G642" i="25"/>
  <c r="G637" i="25"/>
  <c r="G709" i="25"/>
  <c r="G695" i="25"/>
  <c r="G688" i="25"/>
  <c r="G674" i="25"/>
  <c r="G698" i="25"/>
  <c r="G691" i="25"/>
  <c r="G677" i="25"/>
  <c r="G641" i="25"/>
  <c r="G712" i="25"/>
  <c r="G684" i="25"/>
  <c r="G636" i="25"/>
  <c r="G631" i="25"/>
  <c r="G705" i="25"/>
  <c r="G682" i="25"/>
  <c r="G675" i="25"/>
  <c r="G648" i="25"/>
  <c r="G696" i="25"/>
  <c r="G643" i="25"/>
  <c r="G703" i="25"/>
  <c r="G689" i="25"/>
  <c r="G638" i="25"/>
  <c r="G633" i="25"/>
  <c r="G627" i="25"/>
  <c r="G716" i="25" s="1"/>
  <c r="G701" i="25"/>
  <c r="G680" i="25"/>
  <c r="G708" i="25"/>
  <c r="G687" i="25"/>
  <c r="G673" i="25"/>
  <c r="G645" i="25"/>
  <c r="G717" i="25"/>
  <c r="G640" i="25"/>
  <c r="G714" i="25"/>
  <c r="G707" i="25"/>
  <c r="G685" i="25"/>
  <c r="G671" i="25"/>
  <c r="G634" i="25"/>
  <c r="G700" i="25"/>
  <c r="G647" i="25"/>
  <c r="G692" i="25"/>
  <c r="G699" i="25"/>
  <c r="G706" i="25"/>
  <c r="G632" i="25"/>
  <c r="G679" i="25"/>
  <c r="G639" i="25"/>
  <c r="G646" i="25"/>
  <c r="G672" i="25"/>
  <c r="G683" i="25"/>
  <c r="G644" i="25"/>
  <c r="G629" i="25"/>
  <c r="G669" i="25"/>
  <c r="G693" i="25"/>
  <c r="G630" i="25"/>
  <c r="G635" i="25"/>
  <c r="D245" i="34"/>
  <c r="C65" i="15"/>
  <c r="G65" i="15" s="1"/>
  <c r="C630" i="24"/>
  <c r="I213" i="34"/>
  <c r="C63" i="15"/>
  <c r="G63" i="15" s="1"/>
  <c r="C625" i="24"/>
  <c r="F717" i="25"/>
  <c r="F700" i="25"/>
  <c r="F684" i="25"/>
  <c r="F644" i="25"/>
  <c r="F642" i="25"/>
  <c r="F640" i="25"/>
  <c r="F638" i="25"/>
  <c r="F636" i="25"/>
  <c r="F634" i="25"/>
  <c r="F632" i="25"/>
  <c r="F713" i="25"/>
  <c r="F697" i="25"/>
  <c r="F681" i="25"/>
  <c r="F705" i="25"/>
  <c r="F689" i="25"/>
  <c r="F673" i="25"/>
  <c r="F683" i="25"/>
  <c r="F669" i="25"/>
  <c r="F629" i="25"/>
  <c r="F646" i="25"/>
  <c r="F628" i="25"/>
  <c r="F698" i="25"/>
  <c r="F691" i="25"/>
  <c r="F677" i="25"/>
  <c r="F670" i="25"/>
  <c r="F641" i="25"/>
  <c r="F712" i="25"/>
  <c r="F631" i="25"/>
  <c r="F710" i="25"/>
  <c r="F682" i="25"/>
  <c r="F675" i="25"/>
  <c r="F648" i="25"/>
  <c r="F696" i="25"/>
  <c r="F643" i="25"/>
  <c r="F703" i="25"/>
  <c r="F694" i="25"/>
  <c r="F633" i="25"/>
  <c r="F627" i="25"/>
  <c r="F701" i="25"/>
  <c r="F680" i="25"/>
  <c r="F709" i="25"/>
  <c r="F702" i="25"/>
  <c r="F687" i="25"/>
  <c r="F645" i="25"/>
  <c r="F693" i="25"/>
  <c r="F678" i="25"/>
  <c r="F714" i="25"/>
  <c r="F707" i="25"/>
  <c r="F685" i="25"/>
  <c r="F671" i="25"/>
  <c r="F647" i="25"/>
  <c r="F692" i="25"/>
  <c r="F699" i="25"/>
  <c r="F688" i="25"/>
  <c r="F674" i="25"/>
  <c r="F711" i="25"/>
  <c r="F686" i="25"/>
  <c r="F704" i="25"/>
  <c r="F679" i="25"/>
  <c r="F639" i="25"/>
  <c r="F690" i="25"/>
  <c r="F637" i="25"/>
  <c r="F708" i="25"/>
  <c r="F695" i="25"/>
  <c r="F676" i="25"/>
  <c r="F635" i="25"/>
  <c r="F626" i="25"/>
  <c r="F706" i="25"/>
  <c r="F672" i="25"/>
  <c r="F630" i="25"/>
  <c r="C22" i="15"/>
  <c r="G22" i="15" s="1"/>
  <c r="C675" i="24"/>
  <c r="C53" i="34"/>
  <c r="E277" i="34"/>
  <c r="C73" i="15"/>
  <c r="G73" i="15" s="1"/>
  <c r="C634" i="24"/>
  <c r="E181" i="34"/>
  <c r="C705" i="24"/>
  <c r="C52" i="15"/>
  <c r="G52" i="15" s="1"/>
  <c r="C373" i="34"/>
  <c r="C92" i="15"/>
  <c r="G92" i="15" s="1"/>
  <c r="C622" i="24"/>
  <c r="H117" i="34"/>
  <c r="C41" i="15"/>
  <c r="G41" i="15" s="1"/>
  <c r="C694" i="24"/>
  <c r="E380" i="24"/>
  <c r="C341" i="34"/>
  <c r="C641" i="24"/>
  <c r="C85" i="15"/>
  <c r="G85" i="15" s="1"/>
  <c r="E21" i="34"/>
  <c r="C670" i="24"/>
  <c r="C17" i="15"/>
  <c r="G17" i="15" s="1"/>
  <c r="F149" i="34"/>
  <c r="C46" i="15"/>
  <c r="G46" i="15" s="1"/>
  <c r="C699" i="24"/>
  <c r="G213" i="34"/>
  <c r="C61" i="15"/>
  <c r="C631" i="24"/>
  <c r="C138" i="8" l="1"/>
  <c r="D417" i="24"/>
  <c r="F716" i="25"/>
  <c r="H716" i="25"/>
  <c r="I373" i="34"/>
  <c r="C716" i="24"/>
  <c r="I716" i="25"/>
  <c r="E703" i="25"/>
  <c r="E687" i="25"/>
  <c r="E671" i="25"/>
  <c r="E648" i="25"/>
  <c r="E646" i="25"/>
  <c r="E630" i="25"/>
  <c r="E627" i="25"/>
  <c r="E717" i="25"/>
  <c r="E700" i="25"/>
  <c r="E684" i="25"/>
  <c r="E644" i="25"/>
  <c r="E642" i="25"/>
  <c r="E640" i="25"/>
  <c r="E638" i="25"/>
  <c r="E636" i="25"/>
  <c r="E634" i="25"/>
  <c r="E632" i="25"/>
  <c r="E708" i="25"/>
  <c r="E692" i="25"/>
  <c r="E676" i="25"/>
  <c r="E645" i="25"/>
  <c r="E643" i="25"/>
  <c r="E641" i="25"/>
  <c r="E639" i="25"/>
  <c r="E637" i="25"/>
  <c r="E635" i="25"/>
  <c r="E633" i="25"/>
  <c r="E631" i="25"/>
  <c r="E625" i="25"/>
  <c r="E706" i="25"/>
  <c r="E647" i="25"/>
  <c r="E711" i="25"/>
  <c r="E704" i="25"/>
  <c r="E690" i="25"/>
  <c r="E714" i="25"/>
  <c r="E707" i="25"/>
  <c r="E693" i="25"/>
  <c r="E686" i="25"/>
  <c r="E679" i="25"/>
  <c r="E672" i="25"/>
  <c r="E628" i="25"/>
  <c r="E698" i="25"/>
  <c r="E691" i="25"/>
  <c r="E677" i="25"/>
  <c r="E670" i="25"/>
  <c r="E712" i="25"/>
  <c r="E705" i="25"/>
  <c r="E710" i="25"/>
  <c r="E682" i="25"/>
  <c r="E675" i="25"/>
  <c r="E696" i="25"/>
  <c r="E689" i="25"/>
  <c r="E694" i="25"/>
  <c r="E695" i="25"/>
  <c r="E680" i="25"/>
  <c r="E673" i="25"/>
  <c r="E709" i="25"/>
  <c r="E702" i="25"/>
  <c r="E629" i="25"/>
  <c r="E678" i="25"/>
  <c r="E685" i="25"/>
  <c r="E681" i="25"/>
  <c r="E697" i="25"/>
  <c r="E713" i="25"/>
  <c r="E669" i="25"/>
  <c r="E626" i="25"/>
  <c r="E699" i="25"/>
  <c r="E683" i="25"/>
  <c r="E701" i="25"/>
  <c r="E688" i="25"/>
  <c r="E674" i="25"/>
  <c r="C715" i="24"/>
  <c r="D615" i="24"/>
  <c r="C648" i="24"/>
  <c r="M716" i="24" s="1"/>
  <c r="H69" i="15"/>
  <c r="I69" i="15" s="1"/>
  <c r="G69" i="15"/>
  <c r="G20" i="15"/>
  <c r="H20" i="15" s="1"/>
  <c r="I20" i="15" s="1"/>
  <c r="E716" i="25" l="1"/>
  <c r="D700" i="24"/>
  <c r="M700" i="24" s="1"/>
  <c r="G151" i="34" s="1"/>
  <c r="D684" i="24"/>
  <c r="M684" i="24" s="1"/>
  <c r="E87" i="34" s="1"/>
  <c r="D668" i="24"/>
  <c r="M668" i="24" s="1"/>
  <c r="D708" i="24"/>
  <c r="M708" i="24" s="1"/>
  <c r="H183" i="34" s="1"/>
  <c r="D692" i="24"/>
  <c r="M692" i="24" s="1"/>
  <c r="D676" i="24"/>
  <c r="M676" i="24" s="1"/>
  <c r="D55" i="34" s="1"/>
  <c r="D705" i="24"/>
  <c r="M705" i="24" s="1"/>
  <c r="E183" i="34" s="1"/>
  <c r="D689" i="24"/>
  <c r="M689" i="24" s="1"/>
  <c r="C119" i="34" s="1"/>
  <c r="D673" i="24"/>
  <c r="M673" i="24" s="1"/>
  <c r="H23" i="34" s="1"/>
  <c r="D713" i="24"/>
  <c r="M713" i="24" s="1"/>
  <c r="F215" i="34" s="1"/>
  <c r="D682" i="24"/>
  <c r="M682" i="24" s="1"/>
  <c r="C87" i="34" s="1"/>
  <c r="D638" i="24"/>
  <c r="D629" i="24"/>
  <c r="I629" i="24" s="1"/>
  <c r="D626" i="24"/>
  <c r="H628" i="24" s="1"/>
  <c r="D621" i="24"/>
  <c r="D645" i="24"/>
  <c r="L647" i="24" s="1"/>
  <c r="D709" i="24"/>
  <c r="M709" i="24" s="1"/>
  <c r="I183" i="34" s="1"/>
  <c r="D698" i="24"/>
  <c r="M698" i="24" s="1"/>
  <c r="E151" i="34" s="1"/>
  <c r="D680" i="24"/>
  <c r="M680" i="24" s="1"/>
  <c r="H55" i="34" s="1"/>
  <c r="D633" i="24"/>
  <c r="D631" i="24"/>
  <c r="K644" i="24" s="1"/>
  <c r="D710" i="24"/>
  <c r="M710" i="24" s="1"/>
  <c r="C215" i="34" s="1"/>
  <c r="D697" i="24"/>
  <c r="M697" i="24" s="1"/>
  <c r="D151" i="34" s="1"/>
  <c r="D672" i="24"/>
  <c r="M672" i="24" s="1"/>
  <c r="G23" i="34" s="1"/>
  <c r="D644" i="24"/>
  <c r="D639" i="24"/>
  <c r="D632" i="24"/>
  <c r="D630" i="24"/>
  <c r="J630" i="24" s="1"/>
  <c r="D624" i="24"/>
  <c r="D706" i="24"/>
  <c r="M706" i="24" s="1"/>
  <c r="F183" i="34" s="1"/>
  <c r="D688" i="24"/>
  <c r="M688" i="24" s="1"/>
  <c r="I87" i="34" s="1"/>
  <c r="D670" i="24"/>
  <c r="M670" i="24" s="1"/>
  <c r="E23" i="34" s="1"/>
  <c r="D616" i="24"/>
  <c r="D704" i="24"/>
  <c r="M704" i="24" s="1"/>
  <c r="D183" i="34" s="1"/>
  <c r="D686" i="24"/>
  <c r="M686" i="24" s="1"/>
  <c r="G87" i="34" s="1"/>
  <c r="D679" i="24"/>
  <c r="M679" i="24" s="1"/>
  <c r="D646" i="24"/>
  <c r="D634" i="24"/>
  <c r="D627" i="24"/>
  <c r="D702" i="24"/>
  <c r="M702" i="24" s="1"/>
  <c r="I151" i="34" s="1"/>
  <c r="D695" i="24"/>
  <c r="M695" i="24" s="1"/>
  <c r="I119" i="34" s="1"/>
  <c r="D677" i="24"/>
  <c r="M677" i="24" s="1"/>
  <c r="D641" i="24"/>
  <c r="D623" i="24"/>
  <c r="D701" i="24"/>
  <c r="M701" i="24" s="1"/>
  <c r="H151" i="34" s="1"/>
  <c r="D681" i="24"/>
  <c r="M681" i="24" s="1"/>
  <c r="I55" i="34" s="1"/>
  <c r="D675" i="24"/>
  <c r="M675" i="24" s="1"/>
  <c r="C55" i="34" s="1"/>
  <c r="D619" i="24"/>
  <c r="D669" i="24"/>
  <c r="M669" i="24" s="1"/>
  <c r="D23" i="34" s="1"/>
  <c r="D642" i="24"/>
  <c r="D618" i="24"/>
  <c r="D703" i="24"/>
  <c r="M703" i="24" s="1"/>
  <c r="C183" i="34" s="1"/>
  <c r="D683" i="24"/>
  <c r="M683" i="24" s="1"/>
  <c r="D87" i="34" s="1"/>
  <c r="D617" i="24"/>
  <c r="D716" i="24"/>
  <c r="D712" i="24"/>
  <c r="M712" i="24" s="1"/>
  <c r="E215" i="34" s="1"/>
  <c r="D694" i="24"/>
  <c r="M694" i="24" s="1"/>
  <c r="H119" i="34" s="1"/>
  <c r="D671" i="24"/>
  <c r="M671" i="24" s="1"/>
  <c r="F23" i="34" s="1"/>
  <c r="D637" i="24"/>
  <c r="D691" i="24"/>
  <c r="M691" i="24" s="1"/>
  <c r="D674" i="24"/>
  <c r="M674" i="24" s="1"/>
  <c r="I23" i="34" s="1"/>
  <c r="D625" i="24"/>
  <c r="G625" i="24" s="1"/>
  <c r="D685" i="24"/>
  <c r="M685" i="24" s="1"/>
  <c r="F87" i="34" s="1"/>
  <c r="D640" i="24"/>
  <c r="D636" i="24"/>
  <c r="D687" i="24"/>
  <c r="M687" i="24" s="1"/>
  <c r="H87" i="34" s="1"/>
  <c r="D643" i="24"/>
  <c r="D635" i="24"/>
  <c r="D711" i="24"/>
  <c r="M711" i="24" s="1"/>
  <c r="D215" i="34" s="1"/>
  <c r="D696" i="24"/>
  <c r="M696" i="24" s="1"/>
  <c r="C151" i="34" s="1"/>
  <c r="D699" i="24"/>
  <c r="M699" i="24" s="1"/>
  <c r="F151" i="34" s="1"/>
  <c r="D693" i="24"/>
  <c r="M693" i="24" s="1"/>
  <c r="D647" i="24"/>
  <c r="D622" i="24"/>
  <c r="D707" i="24"/>
  <c r="M707" i="24" s="1"/>
  <c r="G183" i="34" s="1"/>
  <c r="D690" i="24"/>
  <c r="M690" i="24" s="1"/>
  <c r="D119" i="34" s="1"/>
  <c r="D620" i="24"/>
  <c r="D628" i="24"/>
  <c r="D678" i="24"/>
  <c r="M678" i="24" s="1"/>
  <c r="C168" i="8"/>
  <c r="D421" i="24"/>
  <c r="F624" i="24" l="1"/>
  <c r="E612" i="24"/>
  <c r="I701" i="24"/>
  <c r="I685" i="24"/>
  <c r="I669" i="24"/>
  <c r="I709" i="24"/>
  <c r="I693" i="24"/>
  <c r="I677" i="24"/>
  <c r="I706" i="24"/>
  <c r="I690" i="24"/>
  <c r="I674" i="24"/>
  <c r="I694" i="24"/>
  <c r="I635" i="24"/>
  <c r="I676" i="24"/>
  <c r="I647" i="24"/>
  <c r="I702" i="24"/>
  <c r="I684" i="24"/>
  <c r="I641" i="24"/>
  <c r="I636" i="24"/>
  <c r="I700" i="24"/>
  <c r="I675" i="24"/>
  <c r="I691" i="24"/>
  <c r="I682" i="24"/>
  <c r="I713" i="24"/>
  <c r="I698" i="24"/>
  <c r="I673" i="24"/>
  <c r="I643" i="24"/>
  <c r="I638" i="24"/>
  <c r="I631" i="24"/>
  <c r="I634" i="24"/>
  <c r="I703" i="24"/>
  <c r="I683" i="24"/>
  <c r="I680" i="24"/>
  <c r="I645" i="24"/>
  <c r="I686" i="24"/>
  <c r="I697" i="24"/>
  <c r="I671" i="24"/>
  <c r="I637" i="24"/>
  <c r="I630" i="24"/>
  <c r="I716" i="24"/>
  <c r="I712" i="24"/>
  <c r="I633" i="24"/>
  <c r="I688" i="24"/>
  <c r="I668" i="24"/>
  <c r="I711" i="24"/>
  <c r="I705" i="24"/>
  <c r="I644" i="24"/>
  <c r="I640" i="24"/>
  <c r="I708" i="24"/>
  <c r="I699" i="24"/>
  <c r="I679" i="24"/>
  <c r="I632" i="24"/>
  <c r="I696" i="24"/>
  <c r="I678" i="24"/>
  <c r="I687" i="24"/>
  <c r="I710" i="24"/>
  <c r="I670" i="24"/>
  <c r="I704" i="24"/>
  <c r="I707" i="24"/>
  <c r="I681" i="24"/>
  <c r="I639" i="24"/>
  <c r="I692" i="24"/>
  <c r="I646" i="24"/>
  <c r="I642" i="24"/>
  <c r="I695" i="24"/>
  <c r="I689" i="24"/>
  <c r="I672" i="24"/>
  <c r="H704" i="24"/>
  <c r="H688" i="24"/>
  <c r="H672" i="24"/>
  <c r="H712" i="24"/>
  <c r="H696" i="24"/>
  <c r="H680" i="24"/>
  <c r="H709" i="24"/>
  <c r="H693" i="24"/>
  <c r="H677" i="24"/>
  <c r="H706" i="24"/>
  <c r="H705" i="24"/>
  <c r="H703" i="24"/>
  <c r="H678" i="24"/>
  <c r="H669" i="24"/>
  <c r="H640" i="24"/>
  <c r="H694" i="24"/>
  <c r="H685" i="24"/>
  <c r="H635" i="24"/>
  <c r="H686" i="24"/>
  <c r="H668" i="24"/>
  <c r="H702" i="24"/>
  <c r="H684" i="24"/>
  <c r="H641" i="24"/>
  <c r="H636" i="24"/>
  <c r="H700" i="24"/>
  <c r="H675" i="24"/>
  <c r="H691" i="24"/>
  <c r="H682" i="24"/>
  <c r="H629" i="24"/>
  <c r="H695" i="24"/>
  <c r="H689" i="24"/>
  <c r="H646" i="24"/>
  <c r="H634" i="24"/>
  <c r="H683" i="24"/>
  <c r="H674" i="24"/>
  <c r="H645" i="24"/>
  <c r="H630" i="24"/>
  <c r="H716" i="24"/>
  <c r="H697" i="24"/>
  <c r="H671" i="24"/>
  <c r="H637" i="24"/>
  <c r="H633" i="24"/>
  <c r="H711" i="24"/>
  <c r="H676" i="24"/>
  <c r="H644" i="24"/>
  <c r="H708" i="24"/>
  <c r="H699" i="24"/>
  <c r="H679" i="24"/>
  <c r="H673" i="24"/>
  <c r="H632" i="24"/>
  <c r="H707" i="24"/>
  <c r="H698" i="24"/>
  <c r="H690" i="24"/>
  <c r="H647" i="24"/>
  <c r="H681" i="24"/>
  <c r="H631" i="24"/>
  <c r="H687" i="24"/>
  <c r="H643" i="24"/>
  <c r="H639" i="24"/>
  <c r="H701" i="24"/>
  <c r="H670" i="24"/>
  <c r="H713" i="24"/>
  <c r="H710" i="24"/>
  <c r="H642" i="24"/>
  <c r="H692" i="24"/>
  <c r="H638" i="24"/>
  <c r="E119" i="34"/>
  <c r="E55" i="34"/>
  <c r="J698" i="24"/>
  <c r="J682" i="24"/>
  <c r="J706" i="24"/>
  <c r="J690" i="24"/>
  <c r="J674" i="24"/>
  <c r="J703" i="24"/>
  <c r="J687" i="24"/>
  <c r="J671" i="24"/>
  <c r="J685" i="24"/>
  <c r="J676" i="24"/>
  <c r="J647" i="24"/>
  <c r="J701" i="24"/>
  <c r="J692" i="24"/>
  <c r="J642" i="24"/>
  <c r="J700" i="24"/>
  <c r="J693" i="24"/>
  <c r="J675" i="24"/>
  <c r="J691" i="24"/>
  <c r="J713" i="24"/>
  <c r="J673" i="24"/>
  <c r="J643" i="24"/>
  <c r="J638" i="24"/>
  <c r="J631" i="24"/>
  <c r="J716" i="24"/>
  <c r="J711" i="24"/>
  <c r="J689" i="24"/>
  <c r="J683" i="24"/>
  <c r="J686" i="24"/>
  <c r="J680" i="24"/>
  <c r="J645" i="24"/>
  <c r="J697" i="24"/>
  <c r="J637" i="24"/>
  <c r="J712" i="24"/>
  <c r="J694" i="24"/>
  <c r="J709" i="24"/>
  <c r="J633" i="24"/>
  <c r="J677" i="24"/>
  <c r="J641" i="24"/>
  <c r="J688" i="24"/>
  <c r="J668" i="24"/>
  <c r="J705" i="24"/>
  <c r="J644" i="24"/>
  <c r="J640" i="24"/>
  <c r="J708" i="24"/>
  <c r="J699" i="24"/>
  <c r="J679" i="24"/>
  <c r="J632" i="24"/>
  <c r="J702" i="24"/>
  <c r="J696" i="24"/>
  <c r="J636" i="24"/>
  <c r="J695" i="24"/>
  <c r="J670" i="24"/>
  <c r="J707" i="24"/>
  <c r="J681" i="24"/>
  <c r="J639" i="24"/>
  <c r="J635" i="24"/>
  <c r="J710" i="24"/>
  <c r="J704" i="24"/>
  <c r="J684" i="24"/>
  <c r="J678" i="24"/>
  <c r="J672" i="24"/>
  <c r="J669" i="24"/>
  <c r="J646" i="24"/>
  <c r="J634" i="24"/>
  <c r="C172" i="8"/>
  <c r="D424" i="24"/>
  <c r="C177" i="8" s="1"/>
  <c r="G707" i="24"/>
  <c r="G691" i="24"/>
  <c r="G675" i="24"/>
  <c r="G644" i="24"/>
  <c r="G642" i="24"/>
  <c r="G640" i="24"/>
  <c r="G638" i="24"/>
  <c r="G636" i="24"/>
  <c r="G716" i="24"/>
  <c r="G699" i="24"/>
  <c r="G683" i="24"/>
  <c r="G643" i="24"/>
  <c r="G641" i="24"/>
  <c r="G639" i="24"/>
  <c r="G637" i="24"/>
  <c r="G635" i="24"/>
  <c r="G633" i="24"/>
  <c r="G712" i="24"/>
  <c r="G696" i="24"/>
  <c r="G680" i="24"/>
  <c r="G709" i="24"/>
  <c r="G687" i="24"/>
  <c r="G645" i="24"/>
  <c r="G705" i="24"/>
  <c r="G703" i="24"/>
  <c r="G678" i="24"/>
  <c r="G669" i="24"/>
  <c r="G695" i="24"/>
  <c r="G677" i="24"/>
  <c r="G670" i="24"/>
  <c r="G646" i="24"/>
  <c r="G693" i="24"/>
  <c r="G686" i="24"/>
  <c r="G668" i="24"/>
  <c r="G702" i="24"/>
  <c r="G684" i="24"/>
  <c r="G700" i="24"/>
  <c r="G692" i="24"/>
  <c r="G672" i="24"/>
  <c r="G627" i="24"/>
  <c r="G689" i="24"/>
  <c r="G626" i="24"/>
  <c r="G634" i="24"/>
  <c r="G706" i="24"/>
  <c r="G694" i="24"/>
  <c r="G674" i="24"/>
  <c r="G630" i="24"/>
  <c r="G697" i="24"/>
  <c r="G671" i="24"/>
  <c r="G685" i="24"/>
  <c r="G688" i="24"/>
  <c r="G682" i="24"/>
  <c r="G629" i="24"/>
  <c r="G711" i="24"/>
  <c r="G676" i="24"/>
  <c r="G701" i="24"/>
  <c r="G713" i="24"/>
  <c r="G708" i="24"/>
  <c r="G679" i="24"/>
  <c r="G673" i="24"/>
  <c r="G632" i="24"/>
  <c r="G690" i="24"/>
  <c r="G647" i="24"/>
  <c r="G628" i="24"/>
  <c r="G704" i="24"/>
  <c r="G698" i="24"/>
  <c r="G681" i="24"/>
  <c r="G710" i="24"/>
  <c r="G631" i="24"/>
  <c r="K711" i="24"/>
  <c r="K695" i="24"/>
  <c r="K679" i="24"/>
  <c r="K703" i="24"/>
  <c r="K687" i="24"/>
  <c r="K671" i="24"/>
  <c r="K700" i="24"/>
  <c r="K684" i="24"/>
  <c r="K668" i="24"/>
  <c r="K715" i="24" s="1"/>
  <c r="K713" i="24"/>
  <c r="K701" i="24"/>
  <c r="K692" i="24"/>
  <c r="K683" i="24"/>
  <c r="K691" i="24"/>
  <c r="K682" i="24"/>
  <c r="K673" i="24"/>
  <c r="K716" i="24"/>
  <c r="K698" i="24"/>
  <c r="K689" i="24"/>
  <c r="K707" i="24"/>
  <c r="K680" i="24"/>
  <c r="K686" i="24"/>
  <c r="K709" i="24"/>
  <c r="K697" i="24"/>
  <c r="K706" i="24"/>
  <c r="K694" i="24"/>
  <c r="K674" i="24"/>
  <c r="K712" i="24"/>
  <c r="K677" i="24"/>
  <c r="K688" i="24"/>
  <c r="K705" i="24"/>
  <c r="K685" i="24"/>
  <c r="K708" i="24"/>
  <c r="K699" i="24"/>
  <c r="K702" i="24"/>
  <c r="K696" i="24"/>
  <c r="K676" i="24"/>
  <c r="K690" i="24"/>
  <c r="K670" i="24"/>
  <c r="K672" i="24"/>
  <c r="K693" i="24"/>
  <c r="K681" i="24"/>
  <c r="K710" i="24"/>
  <c r="K704" i="24"/>
  <c r="K678" i="24"/>
  <c r="K675" i="24"/>
  <c r="K669" i="24"/>
  <c r="F119" i="34"/>
  <c r="F55" i="34"/>
  <c r="D715" i="24"/>
  <c r="E623" i="24"/>
  <c r="G119" i="34"/>
  <c r="G55" i="34"/>
  <c r="C23" i="34"/>
  <c r="M715" i="24"/>
  <c r="L708" i="24"/>
  <c r="L692" i="24"/>
  <c r="L676" i="24"/>
  <c r="L700" i="24"/>
  <c r="L684" i="24"/>
  <c r="L668" i="24"/>
  <c r="L715" i="24" s="1"/>
  <c r="L713" i="24"/>
  <c r="L697" i="24"/>
  <c r="L681" i="24"/>
  <c r="L710" i="24"/>
  <c r="L683" i="24"/>
  <c r="L699" i="24"/>
  <c r="L674" i="24"/>
  <c r="L682" i="24"/>
  <c r="L673" i="24"/>
  <c r="L716" i="24"/>
  <c r="L698" i="24"/>
  <c r="L689" i="24"/>
  <c r="L711" i="24"/>
  <c r="L707" i="24"/>
  <c r="L680" i="24"/>
  <c r="L709" i="24"/>
  <c r="L705" i="24"/>
  <c r="L696" i="24"/>
  <c r="L678" i="24"/>
  <c r="L671" i="24"/>
  <c r="L703" i="24"/>
  <c r="L712" i="24"/>
  <c r="L706" i="24"/>
  <c r="L694" i="24"/>
  <c r="L688" i="24"/>
  <c r="L677" i="24"/>
  <c r="L691" i="24"/>
  <c r="L685" i="24"/>
  <c r="L702" i="24"/>
  <c r="L679" i="24"/>
  <c r="L690" i="24"/>
  <c r="L670" i="24"/>
  <c r="L693" i="24"/>
  <c r="L687" i="24"/>
  <c r="L704" i="24"/>
  <c r="L695" i="24"/>
  <c r="L669" i="24"/>
  <c r="L701" i="24"/>
  <c r="L675" i="24"/>
  <c r="L672" i="24"/>
  <c r="L686" i="24"/>
  <c r="G715" i="24" l="1"/>
  <c r="H715" i="24"/>
  <c r="J715" i="24"/>
  <c r="I715" i="24"/>
  <c r="E713" i="24"/>
  <c r="E697" i="24"/>
  <c r="E681" i="24"/>
  <c r="E705" i="24"/>
  <c r="E689" i="24"/>
  <c r="E673" i="24"/>
  <c r="E702" i="24"/>
  <c r="E686" i="24"/>
  <c r="E670" i="24"/>
  <c r="E647" i="24"/>
  <c r="E645" i="24"/>
  <c r="E716" i="24"/>
  <c r="E709" i="24"/>
  <c r="E698" i="24"/>
  <c r="E680" i="24"/>
  <c r="E633" i="24"/>
  <c r="E631" i="24"/>
  <c r="E711" i="24"/>
  <c r="E707" i="24"/>
  <c r="E696" i="24"/>
  <c r="E671" i="24"/>
  <c r="E706" i="24"/>
  <c r="E688" i="24"/>
  <c r="E708" i="24"/>
  <c r="E704" i="24"/>
  <c r="E679" i="24"/>
  <c r="E646" i="24"/>
  <c r="E634" i="24"/>
  <c r="E627" i="24"/>
  <c r="E695" i="24"/>
  <c r="E677" i="24"/>
  <c r="E641" i="24"/>
  <c r="E693" i="24"/>
  <c r="E668" i="24"/>
  <c r="E636" i="24"/>
  <c r="E710" i="24"/>
  <c r="E669" i="24"/>
  <c r="E642" i="24"/>
  <c r="E638" i="24"/>
  <c r="E626" i="24"/>
  <c r="E672" i="24"/>
  <c r="E703" i="24"/>
  <c r="E692" i="24"/>
  <c r="E683" i="24"/>
  <c r="E700" i="24"/>
  <c r="E712" i="24"/>
  <c r="E694" i="24"/>
  <c r="E637" i="24"/>
  <c r="E691" i="24"/>
  <c r="E674" i="24"/>
  <c r="E630" i="24"/>
  <c r="E625" i="24"/>
  <c r="E685" i="24"/>
  <c r="E640" i="24"/>
  <c r="E682" i="24"/>
  <c r="E629" i="24"/>
  <c r="E690" i="24"/>
  <c r="E684" i="24"/>
  <c r="E628" i="24"/>
  <c r="E699" i="24"/>
  <c r="E644" i="24"/>
  <c r="E624" i="24"/>
  <c r="E676" i="24"/>
  <c r="E687" i="24"/>
  <c r="E643" i="24"/>
  <c r="E635" i="24"/>
  <c r="E632" i="24"/>
  <c r="E701" i="24"/>
  <c r="E639" i="24"/>
  <c r="E675" i="24"/>
  <c r="E678" i="24"/>
  <c r="F710" i="24"/>
  <c r="F694" i="24"/>
  <c r="F678" i="24"/>
  <c r="F646" i="24"/>
  <c r="F702" i="24"/>
  <c r="F686" i="24"/>
  <c r="F670" i="24"/>
  <c r="F647" i="24"/>
  <c r="F645" i="24"/>
  <c r="F716" i="24"/>
  <c r="F699" i="24"/>
  <c r="F683" i="24"/>
  <c r="F643" i="24"/>
  <c r="F641" i="24"/>
  <c r="F639" i="24"/>
  <c r="F637" i="24"/>
  <c r="F635" i="24"/>
  <c r="F633" i="24"/>
  <c r="F712" i="24"/>
  <c r="F711" i="24"/>
  <c r="F707" i="24"/>
  <c r="F696" i="24"/>
  <c r="F689" i="24"/>
  <c r="F671" i="24"/>
  <c r="F687" i="24"/>
  <c r="F640" i="24"/>
  <c r="F708" i="24"/>
  <c r="F704" i="24"/>
  <c r="F679" i="24"/>
  <c r="F634" i="24"/>
  <c r="F627" i="24"/>
  <c r="F695" i="24"/>
  <c r="F677" i="24"/>
  <c r="F693" i="24"/>
  <c r="F668" i="24"/>
  <c r="F636" i="24"/>
  <c r="F684" i="24"/>
  <c r="F675" i="24"/>
  <c r="F669" i="24"/>
  <c r="F642" i="24"/>
  <c r="F638" i="24"/>
  <c r="F692" i="24"/>
  <c r="F672" i="24"/>
  <c r="F703" i="24"/>
  <c r="F626" i="24"/>
  <c r="F709" i="24"/>
  <c r="F700" i="24"/>
  <c r="F680" i="24"/>
  <c r="F706" i="24"/>
  <c r="F691" i="24"/>
  <c r="F674" i="24"/>
  <c r="F630" i="24"/>
  <c r="F625" i="24"/>
  <c r="F697" i="24"/>
  <c r="F685" i="24"/>
  <c r="F705" i="24"/>
  <c r="F688" i="24"/>
  <c r="F682" i="24"/>
  <c r="F629" i="24"/>
  <c r="F644" i="24"/>
  <c r="F676" i="24"/>
  <c r="F673" i="24"/>
  <c r="F632" i="24"/>
  <c r="F690" i="24"/>
  <c r="F628" i="24"/>
  <c r="F701" i="24"/>
  <c r="F698" i="24"/>
  <c r="F713" i="24"/>
  <c r="F681" i="24"/>
  <c r="F631" i="24"/>
  <c r="F715" i="24" l="1"/>
  <c r="E715" i="24"/>
</calcChain>
</file>

<file path=xl/sharedStrings.xml><?xml version="1.0" encoding="utf-8"?>
<sst xmlns="http://schemas.openxmlformats.org/spreadsheetml/2006/main" count="4847" uniqueCount="1389">
  <si>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</si>
  <si>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</si>
  <si>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</si>
  <si>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</si>
  <si>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</si>
  <si>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</si>
  <si>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</si>
  <si>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</si>
  <si>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</si>
  <si>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</si>
  <si>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</si>
  <si>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</si>
  <si>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</si>
  <si>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</si>
  <si>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</si>
  <si>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</si>
  <si>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</si>
  <si>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</si>
  <si>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</si>
  <si>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</si>
  <si>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</si>
  <si>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</si>
  <si>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</si>
  <si>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</si>
  <si>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</si>
  <si>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</si>
  <si>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</si>
  <si>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</si>
  <si>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</si>
  <si>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</si>
  <si>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</si>
  <si>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</si>
  <si>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</si>
  <si>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</si>
  <si>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</si>
  <si>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</si>
  <si>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</si>
  <si>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</si>
  <si>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</si>
  <si>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</si>
  <si>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</si>
  <si>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</si>
  <si>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</si>
  <si>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</si>
  <si>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</si>
  <si>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</si>
  <si>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</si>
  <si>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</si>
  <si>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</si>
  <si>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</si>
  <si>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</si>
  <si>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</si>
  <si>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</si>
  <si>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</si>
  <si>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</si>
  <si>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</si>
  <si>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</si>
  <si>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</si>
  <si>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</si>
  <si>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</si>
  <si>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</si>
  <si>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</si>
  <si>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</si>
  <si>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</si>
  <si>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</si>
  <si>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</si>
  <si>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</si>
  <si>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</si>
  <si>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</si>
  <si>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</si>
  <si>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</si>
  <si>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</si>
  <si>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</si>
  <si>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</si>
  <si>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</si>
  <si>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</si>
  <si>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</si>
  <si>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</si>
  <si>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</si>
  <si>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</si>
  <si>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</si>
  <si>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</si>
  <si>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</si>
  <si>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</si>
  <si>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</si>
  <si>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</si>
  <si>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</si>
  <si>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</si>
  <si>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</si>
  <si>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</si>
  <si>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</si>
  <si>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</si>
  <si>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</si>
  <si>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</si>
  <si>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</si>
  <si>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</si>
  <si>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</si>
  <si>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</si>
  <si>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</si>
  <si>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</si>
  <si>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</si>
  <si>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</si>
  <si>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</si>
  <si>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</si>
  <si>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</si>
  <si>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</si>
  <si>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</si>
  <si>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</si>
  <si>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</si>
  <si>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</si>
  <si>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</si>
  <si>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</si>
  <si>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</si>
  <si>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</si>
  <si>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</si>
  <si>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</si>
  <si>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</si>
  <si>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</si>
  <si>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</si>
  <si>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</si>
  <si>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</si>
  <si>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</si>
  <si>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</si>
  <si>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</si>
  <si>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</si>
  <si>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</si>
  <si>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</si>
  <si>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</si>
  <si>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</si>
  <si>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</si>
  <si>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</si>
  <si>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</si>
  <si>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</si>
  <si>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</si>
  <si>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</si>
  <si>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</si>
  <si>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</si>
  <si>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</si>
  <si>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</si>
  <si>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</si>
  <si>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</si>
  <si>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</si>
  <si>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</si>
  <si>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</si>
  <si>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</si>
  <si>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</si>
  <si>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</si>
  <si>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</si>
  <si>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</si>
  <si>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</si>
  <si>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</si>
  <si>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</si>
  <si>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</si>
  <si>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</si>
  <si>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</si>
  <si>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</si>
  <si>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</si>
  <si>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</si>
  <si>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</si>
  <si>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</si>
  <si>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</si>
  <si>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</si>
  <si>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</si>
  <si>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</si>
  <si>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</si>
  <si>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</si>
  <si>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</si>
  <si>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</si>
  <si>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</si>
  <si>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</si>
  <si>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</si>
  <si>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</si>
  <si>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</si>
  <si>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</si>
  <si>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</si>
  <si>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</si>
  <si>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</si>
  <si>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</si>
  <si>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</si>
  <si>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</si>
  <si>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</si>
  <si>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</si>
  <si>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</si>
  <si>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</si>
  <si>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</si>
  <si>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</si>
  <si>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</si>
  <si>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</si>
  <si>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</si>
  <si>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</si>
  <si>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</si>
  <si>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</si>
  <si>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</si>
  <si>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</si>
  <si>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</si>
  <si>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</si>
  <si>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</si>
  <si>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</si>
  <si>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</si>
  <si>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</si>
  <si>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</si>
  <si>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</si>
  <si>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</si>
  <si>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</si>
  <si>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</si>
  <si>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</si>
  <si>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</si>
  <si>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</si>
  <si>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</si>
  <si>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</si>
  <si>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</si>
  <si>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</si>
  <si>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</si>
  <si>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</si>
  <si>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</si>
  <si>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</si>
  <si>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</si>
  <si>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</si>
  <si>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</si>
  <si>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</si>
  <si>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</si>
  <si>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</si>
  <si>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</si>
  <si>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</si>
  <si>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</si>
  <si>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</si>
  <si>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</si>
  <si>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</si>
  <si>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</si>
  <si>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</si>
  <si>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</si>
  <si>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</si>
  <si>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</si>
  <si>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</si>
  <si>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</si>
  <si>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</si>
  <si>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</si>
  <si>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</si>
  <si>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</si>
  <si>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</si>
  <si>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</si>
  <si>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</si>
  <si>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</si>
  <si>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</si>
  <si>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</si>
  <si>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</si>
  <si>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</si>
  <si>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</si>
  <si>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</si>
  <si>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</si>
  <si>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</si>
  <si>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</si>
  <si>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</si>
  <si>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</si>
  <si>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</si>
  <si>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</si>
  <si>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</si>
  <si>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</si>
  <si>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</si>
  <si>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</si>
  <si>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</si>
  <si>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</si>
  <si>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</si>
  <si>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</si>
  <si>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</si>
  <si>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</si>
  <si>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</si>
  <si>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</si>
  <si>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</si>
  <si>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</si>
  <si>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</si>
  <si>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</si>
  <si>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</si>
  <si>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</si>
  <si>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</si>
  <si>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</si>
  <si>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</si>
  <si>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</si>
  <si>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</si>
  <si>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</si>
  <si>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</si>
  <si>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</si>
  <si>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</si>
  <si>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</si>
  <si>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</si>
  <si>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</si>
  <si>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</si>
  <si>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</si>
  <si>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</si>
  <si>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</si>
  <si>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</si>
  <si>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</si>
  <si>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</si>
  <si>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</si>
  <si>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</si>
  <si>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</si>
  <si>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</si>
  <si>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</si>
  <si>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</si>
  <si>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</si>
  <si>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919</t>
  </si>
  <si>
    <t>Hospital Name</t>
  </si>
  <si>
    <t xml:space="preserve">Navos </t>
  </si>
  <si>
    <t>Mailing Address</t>
  </si>
  <si>
    <t>PO Box 46420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</si>
  <si>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</si>
  <si>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</si>
  <si>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</si>
  <si>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</si>
  <si>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</si>
  <si>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</si>
  <si>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</si>
  <si>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</si>
  <si>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 xml:space="preserve">Tim Holmes </t>
  </si>
  <si>
    <t>Chief Financial Officer</t>
  </si>
  <si>
    <t xml:space="preserve">Natalia Kohler </t>
  </si>
  <si>
    <t>Chair of Governing Board</t>
  </si>
  <si>
    <t>Brian Abeel</t>
  </si>
  <si>
    <t>Telephone Number</t>
  </si>
  <si>
    <t>206-933-7189</t>
  </si>
  <si>
    <t>Facsimile Number</t>
  </si>
  <si>
    <t>206-833-7116</t>
  </si>
  <si>
    <t>Name of Submitter</t>
  </si>
  <si>
    <t>Robb Sousley</t>
  </si>
  <si>
    <t>Email of Submitter</t>
  </si>
  <si>
    <t>robb.sousley@navos.org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</si>
  <si>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</si>
  <si>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</si>
  <si>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</si>
  <si>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</si>
  <si>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</si>
  <si>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</si>
  <si>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</si>
  <si>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</si>
  <si>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</si>
  <si>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</si>
  <si>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</si>
  <si>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</si>
  <si>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</si>
  <si>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</si>
  <si>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</si>
  <si>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</si>
  <si>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</si>
  <si>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</si>
  <si>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</si>
  <si>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</si>
  <si>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</si>
  <si>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</si>
  <si>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</si>
  <si>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</si>
  <si>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</si>
  <si>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</si>
  <si>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</si>
  <si>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</si>
  <si>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</si>
  <si>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</si>
  <si>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</si>
  <si>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</si>
  <si>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</si>
  <si>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</si>
  <si>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</si>
  <si>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</si>
  <si>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</si>
  <si>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</si>
  <si>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</si>
  <si>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</si>
  <si>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</si>
  <si>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</si>
  <si>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</si>
  <si>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</si>
  <si>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</si>
  <si>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</si>
  <si>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</si>
  <si>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</si>
  <si>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</si>
  <si>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</si>
  <si>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</si>
  <si>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</si>
  <si>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</si>
  <si>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</si>
  <si>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</si>
  <si>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</si>
  <si>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</si>
  <si>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</si>
  <si>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</si>
  <si>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</si>
  <si>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</si>
  <si>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</si>
  <si>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</si>
  <si>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</si>
  <si>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</si>
  <si>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</si>
  <si>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</si>
  <si>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</si>
  <si>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</si>
  <si>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</si>
  <si>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</si>
  <si>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</si>
  <si>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</si>
  <si>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</si>
  <si>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</si>
  <si>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</si>
  <si>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</si>
  <si>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</si>
  <si>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</si>
  <si>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</si>
  <si>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</si>
  <si>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</si>
  <si>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</si>
  <si>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</si>
  <si>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</si>
  <si>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</si>
  <si>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</si>
  <si>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</si>
  <si>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</si>
  <si>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</si>
  <si>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</si>
  <si>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</si>
  <si>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</si>
  <si>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</si>
  <si>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</si>
  <si>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</si>
  <si>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</si>
  <si>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</si>
  <si>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</si>
  <si>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</si>
  <si>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</si>
  <si>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</si>
  <si>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</si>
  <si>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</si>
  <si>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</si>
  <si>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</si>
  <si>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</si>
  <si>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</si>
  <si>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</si>
  <si>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</si>
  <si>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</si>
  <si>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</si>
  <si>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</si>
  <si>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</si>
  <si>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</si>
  <si>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</si>
  <si>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</si>
  <si>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</si>
  <si>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</si>
  <si>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</si>
  <si>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</si>
  <si>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</si>
  <si>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</si>
  <si>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</si>
  <si>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</si>
  <si>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</si>
  <si>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</si>
  <si>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</si>
  <si>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</si>
  <si>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</si>
  <si>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</si>
  <si>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</si>
  <si>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</si>
  <si>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</si>
  <si>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</si>
  <si>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</si>
  <si>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</si>
  <si>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</si>
  <si>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</si>
  <si>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</si>
  <si>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</si>
  <si>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</si>
  <si>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</si>
  <si>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</si>
  <si>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</si>
  <si>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</si>
  <si>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</si>
  <si>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</si>
  <si>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</si>
  <si>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</si>
  <si>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</si>
  <si>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</si>
  <si>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</si>
  <si>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</si>
  <si>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</si>
  <si>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</si>
  <si>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</si>
  <si>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</si>
  <si>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</si>
  <si>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</si>
  <si>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</si>
  <si>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</si>
  <si>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</si>
  <si>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</si>
  <si>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</si>
  <si>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</si>
  <si>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</si>
  <si>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</si>
  <si>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</si>
  <si>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</si>
  <si>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</si>
  <si>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</si>
  <si>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</si>
  <si>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</si>
  <si>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</si>
  <si>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</si>
  <si>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</si>
  <si>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</si>
  <si>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</si>
  <si>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</si>
  <si>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</si>
  <si>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</si>
  <si>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</si>
  <si>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</si>
  <si>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</si>
  <si>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</si>
  <si>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</si>
  <si>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</si>
  <si>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</si>
  <si>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</si>
  <si>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</si>
  <si>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</si>
  <si>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</si>
  <si>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</si>
  <si>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</si>
  <si>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</si>
  <si>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</si>
  <si>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</si>
  <si>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</si>
  <si>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</si>
  <si>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</si>
  <si>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</si>
  <si>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</si>
  <si>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</si>
  <si>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</si>
  <si>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</si>
  <si>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</si>
  <si>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</si>
  <si>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</si>
  <si>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</si>
  <si>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</si>
  <si>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</si>
  <si>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</si>
  <si>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</si>
  <si>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</si>
  <si>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</si>
  <si>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</si>
  <si>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</si>
  <si>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</si>
  <si>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</si>
  <si>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</si>
  <si>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</si>
  <si>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</si>
  <si>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</si>
  <si>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</si>
  <si>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</si>
  <si>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</si>
  <si>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</si>
  <si>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</si>
  <si>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</si>
  <si>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</si>
  <si>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</si>
  <si>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</si>
  <si>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</si>
  <si>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</si>
  <si>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</si>
  <si>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</si>
  <si>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</si>
  <si>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</si>
  <si>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</si>
  <si>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</si>
  <si>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</si>
  <si>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</si>
  <si>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</si>
  <si>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</si>
  <si>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</si>
  <si>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</si>
  <si>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</si>
  <si>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</si>
  <si>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</si>
  <si>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</si>
  <si>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</si>
  <si>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</si>
  <si>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</si>
  <si>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</si>
  <si>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</si>
  <si>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</si>
  <si>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</si>
  <si>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</si>
  <si>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</si>
  <si>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</si>
  <si>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</si>
  <si>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</si>
  <si>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</si>
  <si>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</si>
  <si>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</si>
  <si>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</si>
  <si>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</si>
  <si>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</si>
  <si>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</si>
  <si>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</si>
  <si>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</si>
  <si>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</si>
  <si>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</si>
  <si>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</si>
  <si>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</si>
  <si>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</si>
  <si>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</si>
  <si>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</si>
  <si>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</si>
  <si>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</si>
  <si>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</si>
  <si>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</si>
  <si>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</si>
  <si>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</si>
  <si>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</si>
  <si>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</si>
  <si>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</si>
  <si>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</si>
  <si>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</si>
  <si>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</si>
  <si>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</si>
  <si>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</si>
  <si>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</si>
  <si>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</si>
  <si>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</si>
  <si>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</si>
  <si>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</si>
  <si>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</si>
  <si>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</si>
  <si>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</si>
  <si>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</si>
  <si>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</si>
  <si>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</si>
  <si>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</si>
  <si>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</si>
  <si>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</si>
  <si>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</si>
  <si>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</si>
  <si>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</si>
  <si>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</si>
  <si>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</si>
  <si>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</si>
  <si>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</si>
  <si>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</si>
  <si>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</si>
  <si>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</si>
  <si>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</si>
  <si>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</si>
  <si>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</si>
  <si>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</si>
  <si>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</si>
  <si>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</si>
  <si>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</si>
  <si>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</si>
  <si>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</si>
  <si>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</si>
  <si>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</si>
  <si>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</si>
  <si>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</si>
  <si>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</si>
  <si>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</si>
  <si>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</si>
  <si>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</si>
  <si>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</si>
  <si>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</si>
  <si>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</si>
  <si>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</si>
  <si>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</si>
  <si>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</si>
  <si>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</si>
  <si>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</si>
  <si>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</si>
  <si>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</si>
  <si>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</si>
  <si>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</si>
  <si>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</si>
  <si>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</si>
  <si>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</si>
  <si>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</si>
  <si>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</si>
  <si>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</si>
  <si>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</si>
  <si>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</si>
  <si>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</si>
  <si>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</si>
  <si>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</si>
  <si>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</si>
  <si>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</si>
  <si>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</si>
  <si>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</si>
  <si>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</si>
  <si>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</si>
  <si>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</si>
  <si>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</si>
  <si>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</si>
  <si>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</si>
  <si>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</si>
  <si>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</si>
  <si>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</si>
  <si>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</si>
  <si>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</si>
  <si>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</si>
  <si>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</si>
  <si>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</si>
  <si>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</si>
  <si>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</si>
  <si>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</si>
  <si>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</si>
  <si>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</si>
  <si>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</si>
  <si>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</si>
  <si>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</si>
  <si>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</si>
  <si>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</si>
  <si>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</si>
  <si>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</si>
  <si>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</si>
  <si>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</si>
  <si>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</si>
  <si>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</si>
  <si>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</si>
  <si>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</si>
  <si>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</si>
  <si>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</si>
  <si>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</si>
  <si>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</si>
  <si>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</si>
  <si>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</si>
  <si>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</si>
  <si>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</si>
  <si>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</si>
  <si>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</si>
  <si>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</si>
  <si>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</si>
  <si>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</si>
  <si>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</si>
  <si>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</si>
  <si>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</si>
  <si>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</si>
  <si>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</si>
  <si>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</si>
  <si>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</si>
  <si>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</si>
  <si>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</si>
  <si>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</si>
  <si>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</si>
  <si>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</si>
  <si>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</si>
  <si>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</si>
  <si>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</si>
  <si>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</si>
  <si>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</si>
  <si>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</si>
  <si>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</si>
  <si>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</si>
  <si>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</si>
  <si>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</si>
  <si>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</si>
  <si>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</si>
  <si>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</si>
  <si>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</si>
  <si>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</si>
  <si>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</si>
  <si>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</si>
  <si>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</si>
  <si>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</si>
  <si>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</si>
  <si>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</si>
  <si>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</si>
  <si>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</si>
  <si>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</si>
  <si>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</si>
  <si>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</si>
  <si>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</si>
  <si>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</si>
  <si>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</si>
  <si>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</si>
  <si>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</si>
  <si>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</si>
  <si>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</si>
  <si>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</si>
  <si>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</si>
  <si>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</si>
  <si>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</si>
  <si>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</si>
  <si>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</si>
  <si>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</si>
  <si>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</si>
  <si>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</si>
  <si>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</si>
  <si>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</si>
  <si>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</si>
  <si>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</si>
  <si>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</si>
  <si>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</si>
  <si>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</si>
  <si>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</si>
  <si>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</si>
  <si>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</si>
  <si>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</si>
  <si>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</si>
  <si>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</si>
  <si>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</si>
  <si>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</si>
  <si>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</si>
  <si>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</si>
  <si>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</si>
  <si>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</si>
  <si>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</si>
  <si>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</si>
  <si>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</si>
  <si>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</si>
  <si>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</si>
  <si>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</si>
  <si>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</si>
  <si>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</si>
  <si>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</si>
  <si>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</si>
  <si>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</si>
  <si>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</si>
  <si>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</si>
  <si>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</si>
  <si>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</si>
  <si>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</si>
  <si>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</si>
  <si>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</si>
  <si>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</si>
  <si>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</si>
  <si>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</si>
  <si>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</si>
  <si>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</si>
  <si>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</si>
  <si>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</si>
  <si>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</si>
  <si>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</si>
  <si>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</si>
  <si>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</si>
  <si>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</si>
  <si>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</si>
  <si>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</si>
  <si>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</si>
  <si>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</si>
  <si>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</si>
  <si>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</si>
  <si>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</si>
  <si>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</si>
  <si>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</si>
  <si>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</si>
  <si>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</si>
  <si>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</si>
  <si>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</si>
  <si>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</si>
  <si>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</si>
  <si>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</si>
  <si>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</si>
  <si>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</si>
  <si>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</si>
  <si>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</si>
  <si>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</si>
  <si>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</si>
  <si>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</si>
  <si>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</si>
  <si>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</si>
  <si>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</si>
  <si>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</si>
  <si>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</si>
  <si>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</si>
  <si>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</si>
  <si>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</si>
  <si>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</si>
  <si>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</si>
  <si>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</si>
  <si>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</si>
  <si>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</si>
  <si>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</si>
  <si>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</si>
  <si>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</si>
  <si>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</si>
  <si>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</si>
  <si>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</si>
  <si>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</si>
  <si>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</si>
  <si>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</si>
  <si>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</si>
  <si>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</si>
  <si>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</si>
  <si>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</si>
  <si>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</si>
  <si>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</si>
  <si>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</si>
  <si>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</si>
  <si>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</si>
  <si>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</si>
  <si>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</si>
  <si>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</si>
  <si>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</si>
  <si>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</si>
  <si>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</si>
  <si>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</si>
  <si>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</si>
  <si>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</si>
  <si>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</si>
  <si>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</si>
  <si>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</si>
  <si>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</si>
  <si>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</si>
  <si>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</si>
  <si>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</si>
  <si>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</si>
  <si>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</si>
  <si>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</si>
  <si>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</si>
  <si>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</si>
  <si>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</si>
  <si>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</si>
  <si>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</si>
  <si>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</si>
  <si>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</si>
  <si>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</si>
  <si>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</si>
  <si>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</si>
  <si>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</si>
  <si>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</si>
  <si>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</si>
  <si>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</si>
  <si>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</si>
  <si>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</si>
  <si>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</si>
  <si>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</si>
  <si>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</si>
  <si>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</si>
  <si>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</si>
  <si>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</si>
  <si>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</si>
  <si>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</si>
  <si>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</si>
  <si>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</si>
  <si>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</si>
  <si>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</si>
  <si>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</si>
  <si>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</si>
  <si>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</si>
  <si>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</si>
  <si>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</si>
  <si>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</si>
  <si>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</si>
  <si>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</si>
  <si>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</si>
  <si>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</si>
  <si>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</si>
  <si>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</si>
  <si>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</si>
  <si>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</si>
  <si>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</si>
  <si>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</si>
  <si>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</si>
  <si>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</si>
  <si>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</si>
  <si>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</si>
  <si>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</si>
  <si>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</si>
  <si>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</si>
  <si>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</si>
  <si>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</si>
  <si>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</si>
  <si>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</si>
  <si>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</si>
  <si>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</si>
  <si>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</si>
  <si>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</si>
  <si>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</si>
  <si>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</si>
  <si>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</si>
  <si>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</si>
  <si>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</si>
  <si>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</si>
  <si>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</si>
  <si>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</si>
  <si>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</si>
  <si>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</si>
  <si>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</si>
  <si>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</si>
  <si>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</si>
  <si>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</si>
  <si>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</si>
  <si>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</si>
  <si>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</si>
  <si>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</si>
  <si>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</si>
  <si>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</si>
  <si>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</si>
  <si>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</si>
  <si>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</si>
  <si>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</si>
  <si>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</si>
  <si>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</si>
  <si>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</si>
  <si>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</si>
  <si>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</si>
  <si>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</si>
  <si>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</si>
  <si>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</si>
  <si>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</si>
  <si>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</si>
  <si>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</si>
  <si>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</si>
  <si>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</si>
  <si>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</si>
  <si>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</si>
  <si>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</si>
  <si>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</si>
  <si>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</si>
  <si>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</si>
  <si>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</si>
  <si>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</si>
  <si>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</si>
  <si>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</si>
  <si>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</si>
  <si>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</si>
  <si>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</si>
  <si>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</si>
  <si>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</si>
  <si>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</si>
  <si>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</si>
  <si>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</si>
  <si>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</si>
  <si>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</si>
  <si>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</si>
  <si>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</si>
  <si>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</si>
  <si>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</si>
  <si>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</si>
  <si>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</si>
  <si>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</si>
  <si>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</si>
  <si>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</si>
  <si>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</si>
  <si>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</si>
  <si>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</si>
  <si>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</si>
  <si>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</si>
  <si>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</si>
  <si>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</si>
  <si>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</si>
  <si>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</si>
  <si>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</si>
  <si>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</si>
  <si>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</si>
  <si>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</si>
  <si>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</si>
  <si>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</si>
  <si>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</si>
  <si>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</si>
  <si>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</si>
  <si>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</si>
  <si>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</si>
  <si>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</si>
  <si>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</si>
  <si>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</si>
  <si>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</si>
  <si>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</si>
  <si>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</si>
  <si>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</si>
  <si>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</si>
  <si>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</si>
  <si>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</si>
  <si>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</si>
  <si>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</si>
  <si>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</si>
  <si>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</si>
  <si>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</si>
  <si>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</si>
  <si>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</si>
  <si>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</si>
  <si>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</si>
  <si>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</si>
  <si>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</si>
  <si>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</si>
  <si>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</si>
  <si>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</si>
  <si>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</si>
  <si>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</si>
  <si>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</si>
  <si>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</si>
  <si>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</si>
  <si>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</si>
  <si>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</si>
  <si>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</si>
  <si>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</si>
  <si>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</si>
  <si>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</si>
  <si>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</si>
  <si>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</si>
  <si>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</si>
  <si>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</si>
  <si>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</si>
  <si>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</si>
  <si>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</si>
  <si>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</si>
  <si>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</si>
  <si>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</si>
  <si>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</si>
  <si>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</si>
  <si>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</si>
  <si>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</si>
  <si>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</si>
  <si>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</si>
  <si>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</si>
  <si>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</si>
  <si>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</si>
  <si>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</si>
  <si>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</si>
  <si>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</si>
  <si>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</si>
  <si>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</si>
  <si>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</si>
  <si>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</si>
  <si>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</si>
  <si>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</si>
  <si>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</si>
  <si>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</si>
  <si>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</si>
  <si>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</si>
  <si>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</si>
  <si>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</si>
  <si>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</si>
  <si>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</si>
  <si>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</si>
  <si>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</si>
  <si>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</si>
  <si>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</si>
  <si>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</si>
  <si>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</si>
  <si>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</si>
  <si>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</si>
  <si>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</si>
  <si>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</si>
  <si>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</si>
  <si>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</si>
  <si>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</si>
  <si>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</si>
  <si>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</si>
  <si>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</si>
  <si>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</si>
  <si>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</si>
  <si>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</si>
  <si>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</si>
  <si>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</si>
  <si>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</si>
  <si>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</si>
  <si>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</si>
  <si>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</si>
  <si>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</si>
  <si>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</si>
  <si>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</si>
  <si>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</si>
  <si>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</si>
  <si>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</si>
  <si>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</si>
  <si>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</si>
  <si>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</si>
  <si>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</si>
  <si>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</si>
  <si>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</si>
  <si>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</si>
  <si>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</si>
  <si>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</si>
  <si>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</si>
  <si>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</si>
  <si>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</si>
  <si>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</si>
  <si>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</si>
  <si>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</si>
  <si>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</si>
  <si>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</si>
  <si>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</si>
  <si>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</si>
  <si>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</si>
  <si>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</si>
  <si>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</si>
  <si>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</si>
  <si>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</si>
  <si>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</si>
  <si>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</si>
  <si>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</si>
  <si>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</si>
  <si>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</si>
  <si>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</si>
  <si>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</si>
  <si>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</si>
  <si>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</si>
  <si>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</si>
  <si>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</si>
  <si>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</si>
  <si>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</si>
  <si>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</si>
  <si>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</si>
  <si>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</si>
  <si>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</si>
  <si>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</si>
  <si>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</si>
  <si>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</si>
  <si>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</si>
  <si>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</si>
  <si>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</si>
  <si>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</si>
  <si>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</si>
  <si>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</si>
  <si>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</si>
  <si>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</si>
  <si>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</si>
  <si>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</si>
  <si>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</si>
  <si>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</si>
  <si>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</si>
  <si>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</si>
  <si>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</si>
  <si>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</si>
  <si>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</si>
  <si>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</si>
  <si>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</si>
  <si>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</si>
  <si>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</si>
  <si>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</si>
  <si>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</si>
  <si>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</si>
  <si>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</si>
  <si>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</si>
  <si>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</si>
  <si>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</si>
  <si>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</si>
  <si>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</si>
  <si>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</si>
  <si>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</si>
  <si>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</si>
  <si>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</si>
  <si>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</si>
  <si>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</si>
  <si>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</si>
  <si>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</si>
  <si>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</si>
  <si>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</si>
  <si>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</si>
  <si>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</si>
  <si>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</si>
  <si>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</si>
  <si>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</si>
  <si>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</si>
  <si>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</si>
  <si>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</si>
  <si>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</si>
  <si>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</si>
  <si>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</si>
  <si>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</si>
  <si>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</si>
  <si>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</si>
  <si>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</si>
  <si>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</si>
  <si>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</si>
  <si>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</si>
  <si>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</si>
  <si>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</si>
  <si>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</si>
  <si>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</si>
  <si>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</si>
  <si>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</si>
  <si>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</si>
  <si>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</si>
  <si>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</si>
  <si>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</si>
  <si>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</si>
  <si>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</si>
  <si>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</si>
  <si>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</si>
  <si>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</si>
  <si>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</si>
  <si>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</si>
  <si>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</si>
  <si>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</si>
  <si>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</si>
  <si>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</si>
  <si>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</si>
  <si>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</si>
  <si>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</si>
  <si>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</si>
  <si>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</si>
  <si>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</si>
  <si>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</si>
  <si>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</si>
  <si>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</si>
  <si>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</si>
  <si>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</si>
  <si>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</si>
  <si>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</si>
  <si>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</si>
  <si>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</si>
  <si>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</si>
  <si>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</si>
  <si>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</si>
  <si>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</si>
  <si>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</si>
  <si>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</si>
  <si>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</si>
  <si>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</si>
  <si>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</si>
  <si>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</si>
  <si>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</si>
  <si>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</si>
  <si>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</si>
  <si>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</si>
  <si>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</si>
  <si>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</si>
  <si>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</si>
  <si>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</si>
  <si>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</si>
  <si>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</si>
  <si>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</si>
  <si>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</si>
  <si>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</si>
  <si>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</si>
  <si>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</si>
  <si>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</si>
  <si>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</si>
  <si>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</si>
  <si>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</si>
  <si>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</si>
  <si>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</si>
  <si>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</si>
  <si>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</si>
  <si>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</si>
  <si>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</si>
  <si>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</si>
  <si>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</si>
  <si>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</si>
  <si>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</si>
  <si>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</si>
  <si>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</si>
  <si>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</si>
  <si>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</si>
  <si>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</si>
  <si>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</si>
  <si>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</si>
  <si>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</si>
  <si>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</si>
  <si>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</si>
  <si>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</si>
  <si>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</si>
  <si>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</si>
  <si>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</si>
  <si>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</si>
  <si>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</si>
  <si>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</si>
  <si>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</si>
  <si>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</si>
  <si>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</si>
  <si>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</si>
  <si>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</si>
  <si>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</si>
  <si>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</si>
  <si>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</si>
  <si>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</si>
  <si>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</si>
  <si>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</si>
  <si>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</si>
  <si>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</si>
  <si>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</si>
  <si>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</si>
  <si>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SC002 Advertising</t>
  </si>
  <si>
    <t>SC013 Books And Subscriptions</t>
  </si>
  <si>
    <t>SC019 Client Support Funds</t>
  </si>
  <si>
    <t>SC033 Dues</t>
  </si>
  <si>
    <t>SC053 Fuel</t>
  </si>
  <si>
    <t>SC055 Hazardous Waste</t>
  </si>
  <si>
    <t>SC088 Medical Waste</t>
  </si>
  <si>
    <t>SC104 Other operating costs - other</t>
  </si>
  <si>
    <t>SC136 Penalties</t>
  </si>
  <si>
    <t>SC148 Postage</t>
  </si>
  <si>
    <t>SC157 Provider CME</t>
  </si>
  <si>
    <t>SC201 Public Relations</t>
  </si>
  <si>
    <t>SC217 Retreats &amp; Planning</t>
  </si>
  <si>
    <t>SC235 Staff Education</t>
  </si>
  <si>
    <t>SC247 Telephone</t>
  </si>
  <si>
    <t>SC250 Transportation</t>
  </si>
  <si>
    <t>SC251 Trash Removal</t>
  </si>
  <si>
    <t>SC252 Travel</t>
  </si>
  <si>
    <t>SC263 Vehicles</t>
  </si>
  <si>
    <t>SC207 Rent-Building</t>
  </si>
  <si>
    <t>SC209 Rent-Equipment</t>
  </si>
  <si>
    <t>SC210 Rent-Medical Equipment</t>
  </si>
  <si>
    <t>To request this document in another format, call 1-800-525-0127. Deaf or hard of hearing customers, please call 711 (Washington Relay) or email doh.information@doh.wa.gov.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</si>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</sst>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29" fillId="0" borderId="14" xfId="2" applyFont="1" applyBorder="1">
      <alignment vertical="top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0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1" fillId="0" borderId="0" xfId="0" applyFont="1"/>
    <xf numFmtId="37" fontId="11" fillId="11" borderId="0" xfId="0" applyFont="1" applyFill="1" applyProtection="1"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29" fillId="13" borderId="14" xfId="2" applyFont="1" applyFill="1" applyBorder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0" fontId="38" fillId="0" borderId="0" xfId="2" applyFont="1" applyAlignment="1">
      <alignment horizontal="left" vertical="top" wrapText="1"/>
      <protection locked="0"/>
    </xf>
    <xf numFmtId="37" fontId="30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9" fillId="0" borderId="0" xfId="0" applyFont="1"/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5D5489-78F5-469F-8609-9647D436C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8C7F-0884-426D-B0B2-011ADD8F0BEC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10" sqref="A1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4" t="s">
        <v>1388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1387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B35" s="66"/>
      <c r="C35" s="66"/>
      <c r="D35" s="66"/>
    </row>
    <row r="36" spans="1:84" x14ac:dyDescent="0.35">
      <c r="A36" s="347" t="s">
        <v>28</v>
      </c>
      <c r="B36" s="348"/>
      <c r="C36" s="349"/>
      <c r="D36" s="348"/>
      <c r="E36" s="348"/>
      <c r="F36" s="348"/>
      <c r="G36" s="348"/>
    </row>
    <row r="37" spans="1:84" x14ac:dyDescent="0.35">
      <c r="A37" s="350" t="s">
        <v>29</v>
      </c>
      <c r="B37" s="351"/>
      <c r="C37" s="349"/>
      <c r="D37" s="348"/>
      <c r="E37" s="348"/>
      <c r="F37" s="348"/>
      <c r="G37" s="348"/>
    </row>
    <row r="38" spans="1:84" x14ac:dyDescent="0.35">
      <c r="A38" s="352" t="s">
        <v>30</v>
      </c>
      <c r="B38" s="351"/>
      <c r="C38" s="349"/>
      <c r="D38" s="348"/>
      <c r="E38" s="348"/>
      <c r="F38" s="348"/>
      <c r="G38" s="348"/>
    </row>
    <row r="39" spans="1:84" x14ac:dyDescent="0.35">
      <c r="A39" s="353" t="s">
        <v>31</v>
      </c>
      <c r="B39" s="348"/>
      <c r="C39" s="349"/>
      <c r="D39" s="348"/>
      <c r="E39" s="348"/>
      <c r="F39" s="348"/>
      <c r="G39" s="348"/>
    </row>
    <row r="40" spans="1:84" x14ac:dyDescent="0.35">
      <c r="A40" s="352" t="s">
        <v>32</v>
      </c>
      <c r="B40" s="348"/>
      <c r="C40" s="349"/>
      <c r="D40" s="348"/>
      <c r="E40" s="348"/>
      <c r="F40" s="348"/>
      <c r="G40" s="348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6">
        <v>0</v>
      </c>
      <c r="C47" s="317">
        <v>0</v>
      </c>
      <c r="D47" s="317">
        <v>0</v>
      </c>
      <c r="E47" s="317">
        <v>0</v>
      </c>
      <c r="F47" s="317">
        <v>0</v>
      </c>
      <c r="G47" s="317">
        <v>0</v>
      </c>
      <c r="H47" s="317">
        <v>1860140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0</v>
      </c>
      <c r="Q47" s="317">
        <v>0</v>
      </c>
      <c r="R47" s="317">
        <v>0</v>
      </c>
      <c r="S47" s="317">
        <v>0</v>
      </c>
      <c r="T47" s="317">
        <v>0</v>
      </c>
      <c r="U47" s="317">
        <v>0</v>
      </c>
      <c r="V47" s="317">
        <v>0</v>
      </c>
      <c r="W47" s="317">
        <v>0</v>
      </c>
      <c r="X47" s="317">
        <v>0</v>
      </c>
      <c r="Y47" s="317">
        <v>0</v>
      </c>
      <c r="Z47" s="317">
        <v>0</v>
      </c>
      <c r="AA47" s="317">
        <v>0</v>
      </c>
      <c r="AB47" s="317">
        <v>108761</v>
      </c>
      <c r="AC47" s="317">
        <v>0</v>
      </c>
      <c r="AD47" s="317">
        <v>0</v>
      </c>
      <c r="AE47" s="317">
        <v>0</v>
      </c>
      <c r="AF47" s="317">
        <v>0</v>
      </c>
      <c r="AG47" s="317">
        <v>0</v>
      </c>
      <c r="AH47" s="317">
        <v>0</v>
      </c>
      <c r="AI47" s="317">
        <v>0</v>
      </c>
      <c r="AJ47" s="317">
        <v>0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0</v>
      </c>
      <c r="AW47" s="317">
        <v>0</v>
      </c>
      <c r="AX47" s="317">
        <v>0</v>
      </c>
      <c r="AY47" s="317">
        <v>0</v>
      </c>
      <c r="AZ47" s="317">
        <v>0</v>
      </c>
      <c r="BA47" s="317">
        <v>0</v>
      </c>
      <c r="BB47" s="317">
        <v>86466</v>
      </c>
      <c r="BC47" s="317">
        <v>0</v>
      </c>
      <c r="BD47" s="317">
        <v>0</v>
      </c>
      <c r="BE47" s="317">
        <v>0</v>
      </c>
      <c r="BF47" s="317">
        <v>0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414458</v>
      </c>
      <c r="BO47" s="317">
        <v>0</v>
      </c>
      <c r="BP47" s="317">
        <v>0</v>
      </c>
      <c r="BQ47" s="317">
        <v>0</v>
      </c>
      <c r="BR47" s="317">
        <v>0</v>
      </c>
      <c r="BS47" s="317">
        <v>0</v>
      </c>
      <c r="BT47" s="317">
        <v>0</v>
      </c>
      <c r="BU47" s="317">
        <v>0</v>
      </c>
      <c r="BV47" s="317">
        <v>0</v>
      </c>
      <c r="BW47" s="317">
        <v>0</v>
      </c>
      <c r="BX47" s="317">
        <v>0</v>
      </c>
      <c r="BY47" s="317">
        <v>0</v>
      </c>
      <c r="BZ47" s="317">
        <v>0</v>
      </c>
      <c r="CA47" s="317">
        <v>0</v>
      </c>
      <c r="CB47" s="317">
        <v>0</v>
      </c>
      <c r="CC47" s="317">
        <v>0</v>
      </c>
      <c r="CD47" s="16"/>
      <c r="CE47" s="28">
        <f>SUM(C47:CC47)</f>
        <v>2469825</v>
      </c>
      <c r="CF47" s="318">
        <v>0</v>
      </c>
    </row>
    <row r="48" spans="1:84" x14ac:dyDescent="0.35">
      <c r="A48" s="28" t="s">
        <v>232</v>
      </c>
      <c r="B48" s="316">
        <v>0</v>
      </c>
      <c r="C48" s="28" t="b">
        <f>IF($B$48,(ROUND((($B$48/$CE$61)*C61),0)))</f>
        <v>0</v>
      </c>
      <c r="D48" s="28" t="b">
        <f t="shared" ref="D48:BO48" si="0">IF($B$48,(ROUND((($B$48/$CE$61)*D61),0)))</f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si="0"/>
        <v>0</v>
      </c>
      <c r="AJ48" s="28" t="b">
        <f t="shared" si="0"/>
        <v>0</v>
      </c>
      <c r="AK48" s="28" t="b">
        <f t="shared" si="0"/>
        <v>0</v>
      </c>
      <c r="AL48" s="28" t="b">
        <f t="shared" si="0"/>
        <v>0</v>
      </c>
      <c r="AM48" s="28" t="b">
        <f t="shared" si="0"/>
        <v>0</v>
      </c>
      <c r="AN48" s="28" t="b">
        <f t="shared" si="0"/>
        <v>0</v>
      </c>
      <c r="AO48" s="28" t="b">
        <f t="shared" si="0"/>
        <v>0</v>
      </c>
      <c r="AP48" s="28" t="b">
        <f t="shared" si="0"/>
        <v>0</v>
      </c>
      <c r="AQ48" s="28" t="b">
        <f t="shared" si="0"/>
        <v>0</v>
      </c>
      <c r="AR48" s="28" t="b">
        <f t="shared" si="0"/>
        <v>0</v>
      </c>
      <c r="AS48" s="28" t="b">
        <f t="shared" si="0"/>
        <v>0</v>
      </c>
      <c r="AT48" s="28" t="b">
        <f t="shared" si="0"/>
        <v>0</v>
      </c>
      <c r="AU48" s="28" t="b">
        <f t="shared" si="0"/>
        <v>0</v>
      </c>
      <c r="AV48" s="28" t="b">
        <f t="shared" si="0"/>
        <v>0</v>
      </c>
      <c r="AW48" s="28" t="b">
        <f t="shared" si="0"/>
        <v>0</v>
      </c>
      <c r="AX48" s="28" t="b">
        <f t="shared" si="0"/>
        <v>0</v>
      </c>
      <c r="AY48" s="28" t="b">
        <f t="shared" si="0"/>
        <v>0</v>
      </c>
      <c r="AZ48" s="28" t="b">
        <f t="shared" si="0"/>
        <v>0</v>
      </c>
      <c r="BA48" s="28" t="b">
        <f t="shared" si="0"/>
        <v>0</v>
      </c>
      <c r="BB48" s="28" t="b">
        <f t="shared" si="0"/>
        <v>0</v>
      </c>
      <c r="BC48" s="28" t="b">
        <f t="shared" si="0"/>
        <v>0</v>
      </c>
      <c r="BD48" s="28" t="b">
        <f t="shared" si="0"/>
        <v>0</v>
      </c>
      <c r="BE48" s="28" t="b">
        <f t="shared" si="0"/>
        <v>0</v>
      </c>
      <c r="BF48" s="28" t="b">
        <f t="shared" si="0"/>
        <v>0</v>
      </c>
      <c r="BG48" s="28" t="b">
        <f t="shared" si="0"/>
        <v>0</v>
      </c>
      <c r="BH48" s="28" t="b">
        <f t="shared" si="0"/>
        <v>0</v>
      </c>
      <c r="BI48" s="28" t="b">
        <f t="shared" si="0"/>
        <v>0</v>
      </c>
      <c r="BJ48" s="28" t="b">
        <f t="shared" si="0"/>
        <v>0</v>
      </c>
      <c r="BK48" s="28" t="b">
        <f t="shared" si="0"/>
        <v>0</v>
      </c>
      <c r="BL48" s="28" t="b">
        <f t="shared" si="0"/>
        <v>0</v>
      </c>
      <c r="BM48" s="28" t="b">
        <f t="shared" si="0"/>
        <v>0</v>
      </c>
      <c r="BN48" s="28" t="b">
        <f t="shared" si="0"/>
        <v>0</v>
      </c>
      <c r="BO48" s="28" t="b">
        <f t="shared" si="0"/>
        <v>0</v>
      </c>
      <c r="BP48" s="28" t="b">
        <f t="shared" ref="BP48:CD48" si="1">IF($B$48,(ROUND((($B$48/$CE$61)*BP61),0)))</f>
        <v>0</v>
      </c>
      <c r="BQ48" s="28" t="b">
        <f t="shared" si="1"/>
        <v>0</v>
      </c>
      <c r="BR48" s="28" t="b">
        <f t="shared" si="1"/>
        <v>0</v>
      </c>
      <c r="BS48" s="28" t="b">
        <f t="shared" si="1"/>
        <v>0</v>
      </c>
      <c r="BT48" s="28" t="b">
        <f t="shared" si="1"/>
        <v>0</v>
      </c>
      <c r="BU48" s="28" t="b">
        <f t="shared" si="1"/>
        <v>0</v>
      </c>
      <c r="BV48" s="28" t="b">
        <f t="shared" si="1"/>
        <v>0</v>
      </c>
      <c r="BW48" s="28" t="b">
        <f t="shared" si="1"/>
        <v>0</v>
      </c>
      <c r="BX48" s="28" t="b">
        <f t="shared" si="1"/>
        <v>0</v>
      </c>
      <c r="BY48" s="28" t="b">
        <f t="shared" si="1"/>
        <v>0</v>
      </c>
      <c r="BZ48" s="28" t="b">
        <f t="shared" si="1"/>
        <v>0</v>
      </c>
      <c r="CA48" s="28" t="b">
        <f t="shared" si="1"/>
        <v>0</v>
      </c>
      <c r="CB48" s="28" t="b">
        <f t="shared" si="1"/>
        <v>0</v>
      </c>
      <c r="CC48" s="28" t="b">
        <f t="shared" si="1"/>
        <v>0</v>
      </c>
      <c r="CD48" s="28" t="b">
        <f t="shared" si="1"/>
        <v>0</v>
      </c>
      <c r="CE48" s="28">
        <f>SUM(C48:CD48)</f>
        <v>0</v>
      </c>
      <c r="CF48" s="318">
        <v>0</v>
      </c>
    </row>
    <row r="49" spans="1:84" x14ac:dyDescent="0.35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8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8">
        <v>0</v>
      </c>
    </row>
    <row r="51" spans="1:84" x14ac:dyDescent="0.35">
      <c r="A51" s="22" t="s">
        <v>234</v>
      </c>
      <c r="B51" s="317">
        <v>0</v>
      </c>
      <c r="C51" s="317">
        <v>0</v>
      </c>
      <c r="D51" s="317">
        <v>0</v>
      </c>
      <c r="E51" s="317">
        <v>0</v>
      </c>
      <c r="F51" s="317">
        <v>0</v>
      </c>
      <c r="G51" s="317">
        <v>0</v>
      </c>
      <c r="H51" s="317">
        <v>690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0</v>
      </c>
      <c r="Q51" s="317">
        <v>0</v>
      </c>
      <c r="R51" s="317">
        <v>0</v>
      </c>
      <c r="S51" s="317">
        <v>0</v>
      </c>
      <c r="T51" s="317">
        <v>0</v>
      </c>
      <c r="U51" s="317">
        <v>0</v>
      </c>
      <c r="V51" s="317">
        <v>0</v>
      </c>
      <c r="W51" s="317">
        <v>0</v>
      </c>
      <c r="X51" s="317">
        <v>0</v>
      </c>
      <c r="Y51" s="317">
        <v>0</v>
      </c>
      <c r="Z51" s="317">
        <v>0</v>
      </c>
      <c r="AA51" s="317">
        <v>0</v>
      </c>
      <c r="AB51" s="317">
        <v>23632</v>
      </c>
      <c r="AC51" s="317">
        <v>0</v>
      </c>
      <c r="AD51" s="317">
        <v>0</v>
      </c>
      <c r="AE51" s="317">
        <v>0</v>
      </c>
      <c r="AF51" s="317">
        <v>0</v>
      </c>
      <c r="AG51" s="317">
        <v>0</v>
      </c>
      <c r="AH51" s="317">
        <v>0</v>
      </c>
      <c r="AI51" s="317">
        <v>0</v>
      </c>
      <c r="AJ51" s="317">
        <v>0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0</v>
      </c>
      <c r="AZ51" s="317">
        <v>0</v>
      </c>
      <c r="BA51" s="317">
        <v>0</v>
      </c>
      <c r="BB51" s="317">
        <v>38</v>
      </c>
      <c r="BC51" s="317">
        <v>0</v>
      </c>
      <c r="BD51" s="317">
        <v>0</v>
      </c>
      <c r="BE51" s="317">
        <v>0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392814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0</v>
      </c>
      <c r="BZ51" s="317">
        <v>0</v>
      </c>
      <c r="CA51" s="317">
        <v>0</v>
      </c>
      <c r="CB51" s="317">
        <v>0</v>
      </c>
      <c r="CC51" s="317">
        <v>0</v>
      </c>
      <c r="CD51" s="16"/>
      <c r="CE51" s="28">
        <f>SUM(C51:CD51)</f>
        <v>417174</v>
      </c>
      <c r="CF51" s="318">
        <v>0</v>
      </c>
    </row>
    <row r="52" spans="1:84" x14ac:dyDescent="0.35">
      <c r="A52" s="35" t="s">
        <v>235</v>
      </c>
      <c r="B52" s="319">
        <v>0</v>
      </c>
      <c r="C52" s="28" t="b">
        <f>IF($B$52,ROUND(($B$52/($CE$90+$CF$90)*C90),0))</f>
        <v>0</v>
      </c>
      <c r="D52" s="28" t="b">
        <f t="shared" ref="D52:BO52" si="2">IF($B$52,ROUND(($B$52/($CE$90+$CF$90)*D90),0))</f>
        <v>0</v>
      </c>
      <c r="E52" s="28" t="b">
        <f t="shared" si="2"/>
        <v>0</v>
      </c>
      <c r="F52" s="28" t="b">
        <f t="shared" si="2"/>
        <v>0</v>
      </c>
      <c r="G52" s="28" t="b">
        <f t="shared" si="2"/>
        <v>0</v>
      </c>
      <c r="H52" s="28" t="b">
        <f t="shared" si="2"/>
        <v>0</v>
      </c>
      <c r="I52" s="28" t="b">
        <f t="shared" si="2"/>
        <v>0</v>
      </c>
      <c r="J52" s="28" t="b">
        <f t="shared" si="2"/>
        <v>0</v>
      </c>
      <c r="K52" s="28" t="b">
        <f t="shared" si="2"/>
        <v>0</v>
      </c>
      <c r="L52" s="28" t="b">
        <f t="shared" si="2"/>
        <v>0</v>
      </c>
      <c r="M52" s="28" t="b">
        <f t="shared" si="2"/>
        <v>0</v>
      </c>
      <c r="N52" s="28" t="b">
        <f t="shared" si="2"/>
        <v>0</v>
      </c>
      <c r="O52" s="28" t="b">
        <f t="shared" si="2"/>
        <v>0</v>
      </c>
      <c r="P52" s="28" t="b">
        <f t="shared" si="2"/>
        <v>0</v>
      </c>
      <c r="Q52" s="28" t="b">
        <f t="shared" si="2"/>
        <v>0</v>
      </c>
      <c r="R52" s="28" t="b">
        <f t="shared" si="2"/>
        <v>0</v>
      </c>
      <c r="S52" s="28" t="b">
        <f t="shared" si="2"/>
        <v>0</v>
      </c>
      <c r="T52" s="28" t="b">
        <f t="shared" si="2"/>
        <v>0</v>
      </c>
      <c r="U52" s="28" t="b">
        <f t="shared" si="2"/>
        <v>0</v>
      </c>
      <c r="V52" s="28" t="b">
        <f t="shared" si="2"/>
        <v>0</v>
      </c>
      <c r="W52" s="28" t="b">
        <f t="shared" si="2"/>
        <v>0</v>
      </c>
      <c r="X52" s="28" t="b">
        <f t="shared" si="2"/>
        <v>0</v>
      </c>
      <c r="Y52" s="28" t="b">
        <f t="shared" si="2"/>
        <v>0</v>
      </c>
      <c r="Z52" s="28" t="b">
        <f t="shared" si="2"/>
        <v>0</v>
      </c>
      <c r="AA52" s="28" t="b">
        <f t="shared" si="2"/>
        <v>0</v>
      </c>
      <c r="AB52" s="28" t="b">
        <f t="shared" si="2"/>
        <v>0</v>
      </c>
      <c r="AC52" s="28" t="b">
        <f t="shared" si="2"/>
        <v>0</v>
      </c>
      <c r="AD52" s="28" t="b">
        <f t="shared" si="2"/>
        <v>0</v>
      </c>
      <c r="AE52" s="28" t="b">
        <f t="shared" si="2"/>
        <v>0</v>
      </c>
      <c r="AF52" s="28" t="b">
        <f t="shared" si="2"/>
        <v>0</v>
      </c>
      <c r="AG52" s="28" t="b">
        <f t="shared" si="2"/>
        <v>0</v>
      </c>
      <c r="AH52" s="28" t="b">
        <f t="shared" si="2"/>
        <v>0</v>
      </c>
      <c r="AI52" s="28" t="b">
        <f t="shared" si="2"/>
        <v>0</v>
      </c>
      <c r="AJ52" s="28" t="b">
        <f t="shared" si="2"/>
        <v>0</v>
      </c>
      <c r="AK52" s="28" t="b">
        <f t="shared" si="2"/>
        <v>0</v>
      </c>
      <c r="AL52" s="28" t="b">
        <f t="shared" si="2"/>
        <v>0</v>
      </c>
      <c r="AM52" s="28" t="b">
        <f t="shared" si="2"/>
        <v>0</v>
      </c>
      <c r="AN52" s="28" t="b">
        <f t="shared" si="2"/>
        <v>0</v>
      </c>
      <c r="AO52" s="28" t="b">
        <f t="shared" si="2"/>
        <v>0</v>
      </c>
      <c r="AP52" s="28" t="b">
        <f t="shared" si="2"/>
        <v>0</v>
      </c>
      <c r="AQ52" s="28" t="b">
        <f t="shared" si="2"/>
        <v>0</v>
      </c>
      <c r="AR52" s="28" t="b">
        <f t="shared" si="2"/>
        <v>0</v>
      </c>
      <c r="AS52" s="28" t="b">
        <f t="shared" si="2"/>
        <v>0</v>
      </c>
      <c r="AT52" s="28" t="b">
        <f t="shared" si="2"/>
        <v>0</v>
      </c>
      <c r="AU52" s="28" t="b">
        <f t="shared" si="2"/>
        <v>0</v>
      </c>
      <c r="AV52" s="28" t="b">
        <f t="shared" si="2"/>
        <v>0</v>
      </c>
      <c r="AW52" s="28" t="b">
        <f t="shared" si="2"/>
        <v>0</v>
      </c>
      <c r="AX52" s="28" t="b">
        <f t="shared" si="2"/>
        <v>0</v>
      </c>
      <c r="AY52" s="28" t="b">
        <f t="shared" si="2"/>
        <v>0</v>
      </c>
      <c r="AZ52" s="28" t="b">
        <f t="shared" si="2"/>
        <v>0</v>
      </c>
      <c r="BA52" s="28" t="b">
        <f t="shared" si="2"/>
        <v>0</v>
      </c>
      <c r="BB52" s="28" t="b">
        <f t="shared" si="2"/>
        <v>0</v>
      </c>
      <c r="BC52" s="28" t="b">
        <f t="shared" si="2"/>
        <v>0</v>
      </c>
      <c r="BD52" s="28" t="b">
        <f t="shared" si="2"/>
        <v>0</v>
      </c>
      <c r="BE52" s="28" t="b">
        <f t="shared" si="2"/>
        <v>0</v>
      </c>
      <c r="BF52" s="28" t="b">
        <f t="shared" si="2"/>
        <v>0</v>
      </c>
      <c r="BG52" s="28" t="b">
        <f t="shared" si="2"/>
        <v>0</v>
      </c>
      <c r="BH52" s="28" t="b">
        <f t="shared" si="2"/>
        <v>0</v>
      </c>
      <c r="BI52" s="28" t="b">
        <f t="shared" si="2"/>
        <v>0</v>
      </c>
      <c r="BJ52" s="28" t="b">
        <f t="shared" si="2"/>
        <v>0</v>
      </c>
      <c r="BK52" s="28" t="b">
        <f t="shared" si="2"/>
        <v>0</v>
      </c>
      <c r="BL52" s="28" t="b">
        <f t="shared" si="2"/>
        <v>0</v>
      </c>
      <c r="BM52" s="28" t="b">
        <f t="shared" si="2"/>
        <v>0</v>
      </c>
      <c r="BN52" s="28" t="b">
        <f t="shared" si="2"/>
        <v>0</v>
      </c>
      <c r="BO52" s="28" t="b">
        <f t="shared" si="2"/>
        <v>0</v>
      </c>
      <c r="BP52" s="28" t="b">
        <f t="shared" ref="BP52:CD52" si="3">IF($B$52,ROUND(($B$52/($CE$90+$CF$90)*BP90),0))</f>
        <v>0</v>
      </c>
      <c r="BQ52" s="28" t="b">
        <f t="shared" si="3"/>
        <v>0</v>
      </c>
      <c r="BR52" s="28" t="b">
        <f t="shared" si="3"/>
        <v>0</v>
      </c>
      <c r="BS52" s="28" t="b">
        <f t="shared" si="3"/>
        <v>0</v>
      </c>
      <c r="BT52" s="28" t="b">
        <f t="shared" si="3"/>
        <v>0</v>
      </c>
      <c r="BU52" s="28" t="b">
        <f t="shared" si="3"/>
        <v>0</v>
      </c>
      <c r="BV52" s="28" t="b">
        <f t="shared" si="3"/>
        <v>0</v>
      </c>
      <c r="BW52" s="28" t="b">
        <f t="shared" si="3"/>
        <v>0</v>
      </c>
      <c r="BX52" s="28" t="b">
        <f t="shared" si="3"/>
        <v>0</v>
      </c>
      <c r="BY52" s="28" t="b">
        <f t="shared" si="3"/>
        <v>0</v>
      </c>
      <c r="BZ52" s="28" t="b">
        <f t="shared" si="3"/>
        <v>0</v>
      </c>
      <c r="CA52" s="28" t="b">
        <f t="shared" si="3"/>
        <v>0</v>
      </c>
      <c r="CB52" s="28" t="b">
        <f t="shared" si="3"/>
        <v>0</v>
      </c>
      <c r="CC52" s="28" t="b">
        <f t="shared" si="3"/>
        <v>0</v>
      </c>
      <c r="CD52" s="28" t="b">
        <f t="shared" si="3"/>
        <v>0</v>
      </c>
      <c r="CE52" s="28">
        <f>SUM(C52:CD52)</f>
        <v>0</v>
      </c>
      <c r="CF52" s="318">
        <v>0</v>
      </c>
    </row>
    <row r="53" spans="1:84" x14ac:dyDescent="0.35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8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8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8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8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8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18">
        <v>0</v>
      </c>
    </row>
    <row r="59" spans="1:84" x14ac:dyDescent="0.35">
      <c r="A59" s="35" t="s">
        <v>261</v>
      </c>
      <c r="B59" s="28"/>
      <c r="C59" s="317">
        <v>0</v>
      </c>
      <c r="D59" s="317">
        <v>0</v>
      </c>
      <c r="E59" s="317">
        <v>0</v>
      </c>
      <c r="F59" s="317">
        <v>0</v>
      </c>
      <c r="G59" s="317">
        <v>0</v>
      </c>
      <c r="H59" s="317">
        <v>24286</v>
      </c>
      <c r="I59" s="317">
        <v>0</v>
      </c>
      <c r="J59" s="317">
        <v>0</v>
      </c>
      <c r="K59" s="317">
        <v>0</v>
      </c>
      <c r="L59" s="317">
        <v>0</v>
      </c>
      <c r="M59" s="317">
        <v>0</v>
      </c>
      <c r="N59" s="317">
        <v>0</v>
      </c>
      <c r="O59" s="317">
        <v>0</v>
      </c>
      <c r="P59" s="320">
        <v>0</v>
      </c>
      <c r="Q59" s="320">
        <v>0</v>
      </c>
      <c r="R59" s="320">
        <v>0</v>
      </c>
      <c r="S59" s="244">
        <v>0</v>
      </c>
      <c r="T59" s="244">
        <v>0</v>
      </c>
      <c r="U59" s="321">
        <v>0</v>
      </c>
      <c r="V59" s="320">
        <v>0</v>
      </c>
      <c r="W59" s="320">
        <v>0</v>
      </c>
      <c r="X59" s="320">
        <v>0</v>
      </c>
      <c r="Y59" s="320">
        <v>0</v>
      </c>
      <c r="Z59" s="320">
        <v>0</v>
      </c>
      <c r="AA59" s="320">
        <v>0</v>
      </c>
      <c r="AB59" s="244">
        <v>0</v>
      </c>
      <c r="AC59" s="320">
        <v>0</v>
      </c>
      <c r="AD59" s="320">
        <v>0</v>
      </c>
      <c r="AE59" s="320">
        <v>0</v>
      </c>
      <c r="AF59" s="320">
        <v>0</v>
      </c>
      <c r="AG59" s="320">
        <v>0</v>
      </c>
      <c r="AH59" s="320">
        <v>0</v>
      </c>
      <c r="AI59" s="320">
        <v>0</v>
      </c>
      <c r="AJ59" s="320">
        <v>0</v>
      </c>
      <c r="AK59" s="320">
        <v>0</v>
      </c>
      <c r="AL59" s="320">
        <v>0</v>
      </c>
      <c r="AM59" s="320">
        <v>0</v>
      </c>
      <c r="AN59" s="320">
        <v>0</v>
      </c>
      <c r="AO59" s="320">
        <v>0</v>
      </c>
      <c r="AP59" s="320">
        <v>0</v>
      </c>
      <c r="AQ59" s="320">
        <v>0</v>
      </c>
      <c r="AR59" s="320">
        <v>0</v>
      </c>
      <c r="AS59" s="320">
        <v>0</v>
      </c>
      <c r="AT59" s="320">
        <v>0</v>
      </c>
      <c r="AU59" s="320">
        <v>0</v>
      </c>
      <c r="AV59" s="244">
        <v>0</v>
      </c>
      <c r="AW59" s="244">
        <v>0</v>
      </c>
      <c r="AX59" s="244">
        <v>0</v>
      </c>
      <c r="AY59" s="320">
        <v>0</v>
      </c>
      <c r="AZ59" s="320">
        <v>0</v>
      </c>
      <c r="BA59" s="244">
        <v>0</v>
      </c>
      <c r="BB59" s="244">
        <v>0</v>
      </c>
      <c r="BC59" s="244">
        <v>0</v>
      </c>
      <c r="BD59" s="244">
        <v>0</v>
      </c>
      <c r="BE59" s="320">
        <v>0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318">
        <v>0</v>
      </c>
    </row>
    <row r="60" spans="1:84" s="210" customFormat="1" x14ac:dyDescent="0.35">
      <c r="A60" s="217" t="s">
        <v>262</v>
      </c>
      <c r="B60" s="218"/>
      <c r="C60" s="322">
        <v>0</v>
      </c>
      <c r="D60" s="322">
        <v>0</v>
      </c>
      <c r="E60" s="322">
        <v>0</v>
      </c>
      <c r="F60" s="322">
        <v>0</v>
      </c>
      <c r="G60" s="322">
        <v>0</v>
      </c>
      <c r="H60" s="322">
        <v>0</v>
      </c>
      <c r="I60" s="322">
        <v>0</v>
      </c>
      <c r="J60" s="322">
        <v>0</v>
      </c>
      <c r="K60" s="322">
        <v>0</v>
      </c>
      <c r="L60" s="322">
        <v>0</v>
      </c>
      <c r="M60" s="322">
        <v>0</v>
      </c>
      <c r="N60" s="322">
        <v>0</v>
      </c>
      <c r="O60" s="322">
        <v>0</v>
      </c>
      <c r="P60" s="323">
        <v>0</v>
      </c>
      <c r="Q60" s="323">
        <v>0</v>
      </c>
      <c r="R60" s="323">
        <v>0</v>
      </c>
      <c r="S60" s="324">
        <v>0</v>
      </c>
      <c r="T60" s="324">
        <v>0</v>
      </c>
      <c r="U60" s="325">
        <v>0</v>
      </c>
      <c r="V60" s="323">
        <v>0</v>
      </c>
      <c r="W60" s="323">
        <v>0</v>
      </c>
      <c r="X60" s="323">
        <v>0</v>
      </c>
      <c r="Y60" s="323">
        <v>0</v>
      </c>
      <c r="Z60" s="323">
        <v>0</v>
      </c>
      <c r="AA60" s="323">
        <v>0</v>
      </c>
      <c r="AB60" s="324">
        <v>0</v>
      </c>
      <c r="AC60" s="323">
        <v>0</v>
      </c>
      <c r="AD60" s="323">
        <v>0</v>
      </c>
      <c r="AE60" s="323">
        <v>0</v>
      </c>
      <c r="AF60" s="323">
        <v>0</v>
      </c>
      <c r="AG60" s="323">
        <v>0</v>
      </c>
      <c r="AH60" s="323">
        <v>0</v>
      </c>
      <c r="AI60" s="323">
        <v>0</v>
      </c>
      <c r="AJ60" s="323">
        <v>0</v>
      </c>
      <c r="AK60" s="323">
        <v>0</v>
      </c>
      <c r="AL60" s="323">
        <v>0</v>
      </c>
      <c r="AM60" s="323">
        <v>0</v>
      </c>
      <c r="AN60" s="323">
        <v>0</v>
      </c>
      <c r="AO60" s="323">
        <v>0</v>
      </c>
      <c r="AP60" s="323">
        <v>0</v>
      </c>
      <c r="AQ60" s="323">
        <v>0</v>
      </c>
      <c r="AR60" s="323">
        <v>0</v>
      </c>
      <c r="AS60" s="323">
        <v>0</v>
      </c>
      <c r="AT60" s="323">
        <v>0</v>
      </c>
      <c r="AU60" s="323">
        <v>0</v>
      </c>
      <c r="AV60" s="324">
        <v>0</v>
      </c>
      <c r="AW60" s="324">
        <v>0</v>
      </c>
      <c r="AX60" s="324">
        <v>0</v>
      </c>
      <c r="AY60" s="323">
        <v>0</v>
      </c>
      <c r="AZ60" s="323">
        <v>0</v>
      </c>
      <c r="BA60" s="324">
        <v>0</v>
      </c>
      <c r="BB60" s="324">
        <v>0</v>
      </c>
      <c r="BC60" s="324">
        <v>0</v>
      </c>
      <c r="BD60" s="324">
        <v>0</v>
      </c>
      <c r="BE60" s="323">
        <v>0</v>
      </c>
      <c r="BF60" s="324">
        <v>0</v>
      </c>
      <c r="BG60" s="324">
        <v>0</v>
      </c>
      <c r="BH60" s="324">
        <v>0</v>
      </c>
      <c r="BI60" s="324">
        <v>0</v>
      </c>
      <c r="BJ60" s="324">
        <v>0</v>
      </c>
      <c r="BK60" s="324">
        <v>0</v>
      </c>
      <c r="BL60" s="324">
        <v>0</v>
      </c>
      <c r="BM60" s="324">
        <v>0</v>
      </c>
      <c r="BN60" s="324">
        <v>0</v>
      </c>
      <c r="BO60" s="324">
        <v>0</v>
      </c>
      <c r="BP60" s="324">
        <v>0</v>
      </c>
      <c r="BQ60" s="324">
        <v>0</v>
      </c>
      <c r="BR60" s="324">
        <v>0</v>
      </c>
      <c r="BS60" s="324">
        <v>0</v>
      </c>
      <c r="BT60" s="324">
        <v>0</v>
      </c>
      <c r="BU60" s="324">
        <v>0</v>
      </c>
      <c r="BV60" s="324">
        <v>0</v>
      </c>
      <c r="BW60" s="324">
        <v>0</v>
      </c>
      <c r="BX60" s="324">
        <v>0</v>
      </c>
      <c r="BY60" s="324">
        <v>0</v>
      </c>
      <c r="BZ60" s="324">
        <v>0</v>
      </c>
      <c r="CA60" s="324">
        <v>0</v>
      </c>
      <c r="CB60" s="324">
        <v>0</v>
      </c>
      <c r="CC60" s="324">
        <v>0</v>
      </c>
      <c r="CD60" s="219" t="s">
        <v>248</v>
      </c>
      <c r="CE60" s="237">
        <f t="shared" ref="CE60:CE68" si="4">SUM(C60:CD60)</f>
        <v>0</v>
      </c>
      <c r="CF60" s="326">
        <v>0</v>
      </c>
    </row>
    <row r="61" spans="1:84" x14ac:dyDescent="0.35">
      <c r="A61" s="35" t="s">
        <v>263</v>
      </c>
      <c r="B61" s="16"/>
      <c r="C61" s="317">
        <v>0</v>
      </c>
      <c r="D61" s="317">
        <v>0</v>
      </c>
      <c r="E61" s="317">
        <v>0</v>
      </c>
      <c r="F61" s="317">
        <v>0</v>
      </c>
      <c r="G61" s="317">
        <v>0</v>
      </c>
      <c r="H61" s="317">
        <v>10357633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20">
        <v>0</v>
      </c>
      <c r="Q61" s="320">
        <v>0</v>
      </c>
      <c r="R61" s="320">
        <v>0</v>
      </c>
      <c r="S61" s="327">
        <v>0</v>
      </c>
      <c r="T61" s="327">
        <v>0</v>
      </c>
      <c r="U61" s="321">
        <v>0</v>
      </c>
      <c r="V61" s="320">
        <v>0</v>
      </c>
      <c r="W61" s="320">
        <v>0</v>
      </c>
      <c r="X61" s="320">
        <v>0</v>
      </c>
      <c r="Y61" s="320">
        <v>0</v>
      </c>
      <c r="Z61" s="320">
        <v>0</v>
      </c>
      <c r="AA61" s="320">
        <v>0</v>
      </c>
      <c r="AB61" s="328">
        <v>596100</v>
      </c>
      <c r="AC61" s="320">
        <v>0</v>
      </c>
      <c r="AD61" s="320">
        <v>0</v>
      </c>
      <c r="AE61" s="320">
        <v>0</v>
      </c>
      <c r="AF61" s="320">
        <v>0</v>
      </c>
      <c r="AG61" s="320">
        <v>0</v>
      </c>
      <c r="AH61" s="320">
        <v>0</v>
      </c>
      <c r="AI61" s="320">
        <v>0</v>
      </c>
      <c r="AJ61" s="320">
        <v>0</v>
      </c>
      <c r="AK61" s="320">
        <v>0</v>
      </c>
      <c r="AL61" s="320">
        <v>0</v>
      </c>
      <c r="AM61" s="320">
        <v>0</v>
      </c>
      <c r="AN61" s="320">
        <v>0</v>
      </c>
      <c r="AO61" s="320">
        <v>0</v>
      </c>
      <c r="AP61" s="320">
        <v>0</v>
      </c>
      <c r="AQ61" s="320">
        <v>0</v>
      </c>
      <c r="AR61" s="320">
        <v>0</v>
      </c>
      <c r="AS61" s="320">
        <v>0</v>
      </c>
      <c r="AT61" s="320">
        <v>0</v>
      </c>
      <c r="AU61" s="320">
        <v>0</v>
      </c>
      <c r="AV61" s="327">
        <v>0</v>
      </c>
      <c r="AW61" s="327">
        <v>0</v>
      </c>
      <c r="AX61" s="327">
        <v>0</v>
      </c>
      <c r="AY61" s="320">
        <v>0</v>
      </c>
      <c r="AZ61" s="320">
        <v>0</v>
      </c>
      <c r="BA61" s="327">
        <v>0</v>
      </c>
      <c r="BB61" s="327">
        <v>299151</v>
      </c>
      <c r="BC61" s="327">
        <v>0</v>
      </c>
      <c r="BD61" s="327">
        <v>0</v>
      </c>
      <c r="BE61" s="320">
        <v>0</v>
      </c>
      <c r="BF61" s="327">
        <v>0</v>
      </c>
      <c r="BG61" s="327">
        <v>0</v>
      </c>
      <c r="BH61" s="327">
        <v>0</v>
      </c>
      <c r="BI61" s="327">
        <v>0</v>
      </c>
      <c r="BJ61" s="327">
        <v>0</v>
      </c>
      <c r="BK61" s="327">
        <v>0</v>
      </c>
      <c r="BL61" s="327">
        <v>0</v>
      </c>
      <c r="BM61" s="327">
        <v>0</v>
      </c>
      <c r="BN61" s="327">
        <v>1456418</v>
      </c>
      <c r="BO61" s="327">
        <v>0</v>
      </c>
      <c r="BP61" s="327">
        <v>0</v>
      </c>
      <c r="BQ61" s="327">
        <v>0</v>
      </c>
      <c r="BR61" s="327">
        <v>0</v>
      </c>
      <c r="BS61" s="327">
        <v>0</v>
      </c>
      <c r="BT61" s="327">
        <v>0</v>
      </c>
      <c r="BU61" s="327">
        <v>0</v>
      </c>
      <c r="BV61" s="327">
        <v>0</v>
      </c>
      <c r="BW61" s="327">
        <v>0</v>
      </c>
      <c r="BX61" s="327">
        <v>0</v>
      </c>
      <c r="BY61" s="327">
        <v>0</v>
      </c>
      <c r="BZ61" s="327">
        <v>0</v>
      </c>
      <c r="CA61" s="327">
        <v>0</v>
      </c>
      <c r="CB61" s="327">
        <v>0</v>
      </c>
      <c r="CC61" s="327">
        <v>0</v>
      </c>
      <c r="CD61" s="25" t="s">
        <v>248</v>
      </c>
      <c r="CE61" s="28">
        <f t="shared" si="4"/>
        <v>12709302</v>
      </c>
      <c r="CF61" s="318">
        <v>0</v>
      </c>
    </row>
    <row r="62" spans="1:84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0</v>
      </c>
      <c r="F62" s="28">
        <f t="shared" si="5"/>
        <v>0</v>
      </c>
      <c r="G62" s="28">
        <f t="shared" si="5"/>
        <v>0</v>
      </c>
      <c r="H62" s="28">
        <f t="shared" si="5"/>
        <v>1860140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0</v>
      </c>
      <c r="T62" s="28">
        <f t="shared" si="5"/>
        <v>0</v>
      </c>
      <c r="U62" s="28">
        <f t="shared" si="5"/>
        <v>0</v>
      </c>
      <c r="V62" s="28">
        <f t="shared" si="5"/>
        <v>0</v>
      </c>
      <c r="W62" s="28">
        <f t="shared" si="5"/>
        <v>0</v>
      </c>
      <c r="X62" s="28">
        <f t="shared" si="5"/>
        <v>0</v>
      </c>
      <c r="Y62" s="28">
        <f t="shared" si="5"/>
        <v>0</v>
      </c>
      <c r="Z62" s="28">
        <f t="shared" si="5"/>
        <v>0</v>
      </c>
      <c r="AA62" s="28">
        <f t="shared" si="5"/>
        <v>0</v>
      </c>
      <c r="AB62" s="28">
        <f t="shared" si="5"/>
        <v>108761</v>
      </c>
      <c r="AC62" s="28">
        <f t="shared" si="5"/>
        <v>0</v>
      </c>
      <c r="AD62" s="28">
        <f t="shared" si="5"/>
        <v>0</v>
      </c>
      <c r="AE62" s="28">
        <f t="shared" si="5"/>
        <v>0</v>
      </c>
      <c r="AF62" s="28">
        <f t="shared" si="5"/>
        <v>0</v>
      </c>
      <c r="AG62" s="28">
        <f t="shared" si="5"/>
        <v>0</v>
      </c>
      <c r="AH62" s="28">
        <f t="shared" si="5"/>
        <v>0</v>
      </c>
      <c r="AI62" s="28">
        <f t="shared" si="5"/>
        <v>0</v>
      </c>
      <c r="AJ62" s="28">
        <f t="shared" si="5"/>
        <v>0</v>
      </c>
      <c r="AK62" s="28">
        <f t="shared" si="5"/>
        <v>0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0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0</v>
      </c>
      <c r="AZ62" s="28">
        <f t="shared" si="5"/>
        <v>0</v>
      </c>
      <c r="BA62" s="28">
        <f t="shared" si="5"/>
        <v>0</v>
      </c>
      <c r="BB62" s="28">
        <f t="shared" si="5"/>
        <v>86466</v>
      </c>
      <c r="BC62" s="28">
        <f t="shared" si="5"/>
        <v>0</v>
      </c>
      <c r="BD62" s="28">
        <f t="shared" si="5"/>
        <v>0</v>
      </c>
      <c r="BE62" s="28">
        <f t="shared" si="5"/>
        <v>0</v>
      </c>
      <c r="BF62" s="28">
        <f t="shared" si="5"/>
        <v>0</v>
      </c>
      <c r="BG62" s="28">
        <f t="shared" si="5"/>
        <v>0</v>
      </c>
      <c r="BH62" s="28">
        <f t="shared" si="5"/>
        <v>0</v>
      </c>
      <c r="BI62" s="28">
        <f t="shared" si="5"/>
        <v>0</v>
      </c>
      <c r="BJ62" s="28">
        <f t="shared" si="5"/>
        <v>0</v>
      </c>
      <c r="BK62" s="28">
        <f t="shared" si="5"/>
        <v>0</v>
      </c>
      <c r="BL62" s="28">
        <f t="shared" si="5"/>
        <v>0</v>
      </c>
      <c r="BM62" s="28">
        <f t="shared" si="5"/>
        <v>0</v>
      </c>
      <c r="BN62" s="28">
        <f t="shared" si="5"/>
        <v>414458</v>
      </c>
      <c r="BO62" s="28">
        <f t="shared" si="5"/>
        <v>0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0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0</v>
      </c>
      <c r="BW62" s="28">
        <f t="shared" si="6"/>
        <v>0</v>
      </c>
      <c r="BX62" s="28">
        <f t="shared" si="6"/>
        <v>0</v>
      </c>
      <c r="BY62" s="28">
        <f t="shared" si="6"/>
        <v>0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0</v>
      </c>
      <c r="CD62" s="25" t="s">
        <v>248</v>
      </c>
      <c r="CE62" s="28">
        <f t="shared" si="4"/>
        <v>2469825</v>
      </c>
      <c r="CF62" s="318">
        <v>0</v>
      </c>
    </row>
    <row r="63" spans="1:84" x14ac:dyDescent="0.35">
      <c r="A63" s="35" t="s">
        <v>264</v>
      </c>
      <c r="B63" s="16"/>
      <c r="C63" s="317">
        <v>0</v>
      </c>
      <c r="D63" s="317">
        <v>0</v>
      </c>
      <c r="E63" s="317">
        <v>0</v>
      </c>
      <c r="F63" s="317">
        <v>0</v>
      </c>
      <c r="G63" s="317">
        <v>0</v>
      </c>
      <c r="H63" s="317">
        <v>1232044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20">
        <v>0</v>
      </c>
      <c r="Q63" s="320">
        <v>0</v>
      </c>
      <c r="R63" s="320">
        <v>0</v>
      </c>
      <c r="S63" s="327">
        <v>0</v>
      </c>
      <c r="T63" s="327">
        <v>0</v>
      </c>
      <c r="U63" s="321">
        <v>0</v>
      </c>
      <c r="V63" s="320">
        <v>0</v>
      </c>
      <c r="W63" s="320">
        <v>0</v>
      </c>
      <c r="X63" s="320">
        <v>0</v>
      </c>
      <c r="Y63" s="320">
        <v>0</v>
      </c>
      <c r="Z63" s="320">
        <v>0</v>
      </c>
      <c r="AA63" s="320">
        <v>0</v>
      </c>
      <c r="AB63" s="328">
        <v>102</v>
      </c>
      <c r="AC63" s="320">
        <v>0</v>
      </c>
      <c r="AD63" s="320">
        <v>0</v>
      </c>
      <c r="AE63" s="320">
        <v>0</v>
      </c>
      <c r="AF63" s="320">
        <v>0</v>
      </c>
      <c r="AG63" s="320">
        <v>0</v>
      </c>
      <c r="AH63" s="320">
        <v>0</v>
      </c>
      <c r="AI63" s="320">
        <v>0</v>
      </c>
      <c r="AJ63" s="320">
        <v>0</v>
      </c>
      <c r="AK63" s="320">
        <v>0</v>
      </c>
      <c r="AL63" s="320">
        <v>0</v>
      </c>
      <c r="AM63" s="320">
        <v>0</v>
      </c>
      <c r="AN63" s="320">
        <v>0</v>
      </c>
      <c r="AO63" s="320">
        <v>0</v>
      </c>
      <c r="AP63" s="320">
        <v>0</v>
      </c>
      <c r="AQ63" s="320">
        <v>0</v>
      </c>
      <c r="AR63" s="320">
        <v>0</v>
      </c>
      <c r="AS63" s="320">
        <v>0</v>
      </c>
      <c r="AT63" s="320">
        <v>0</v>
      </c>
      <c r="AU63" s="320">
        <v>0</v>
      </c>
      <c r="AV63" s="327">
        <v>0</v>
      </c>
      <c r="AW63" s="327">
        <v>0</v>
      </c>
      <c r="AX63" s="327">
        <v>0</v>
      </c>
      <c r="AY63" s="320">
        <v>0</v>
      </c>
      <c r="AZ63" s="320">
        <v>0</v>
      </c>
      <c r="BA63" s="327">
        <v>0</v>
      </c>
      <c r="BB63" s="327">
        <v>13997</v>
      </c>
      <c r="BC63" s="327">
        <v>0</v>
      </c>
      <c r="BD63" s="327">
        <v>0</v>
      </c>
      <c r="BE63" s="320">
        <v>0</v>
      </c>
      <c r="BF63" s="327">
        <v>0</v>
      </c>
      <c r="BG63" s="327">
        <v>0</v>
      </c>
      <c r="BH63" s="327">
        <v>0</v>
      </c>
      <c r="BI63" s="327">
        <v>0</v>
      </c>
      <c r="BJ63" s="327">
        <v>0</v>
      </c>
      <c r="BK63" s="327">
        <v>0</v>
      </c>
      <c r="BL63" s="327">
        <v>0</v>
      </c>
      <c r="BM63" s="327">
        <v>0</v>
      </c>
      <c r="BN63" s="327">
        <v>81111</v>
      </c>
      <c r="BO63" s="327">
        <v>0</v>
      </c>
      <c r="BP63" s="327">
        <v>0</v>
      </c>
      <c r="BQ63" s="327">
        <v>0</v>
      </c>
      <c r="BR63" s="327">
        <v>0</v>
      </c>
      <c r="BS63" s="327">
        <v>0</v>
      </c>
      <c r="BT63" s="327">
        <v>0</v>
      </c>
      <c r="BU63" s="327">
        <v>0</v>
      </c>
      <c r="BV63" s="327">
        <v>0</v>
      </c>
      <c r="BW63" s="327">
        <v>0</v>
      </c>
      <c r="BX63" s="327">
        <v>0</v>
      </c>
      <c r="BY63" s="327">
        <v>0</v>
      </c>
      <c r="BZ63" s="327">
        <v>0</v>
      </c>
      <c r="CA63" s="327">
        <v>0</v>
      </c>
      <c r="CB63" s="327">
        <v>0</v>
      </c>
      <c r="CC63" s="327">
        <v>0</v>
      </c>
      <c r="CD63" s="25" t="s">
        <v>248</v>
      </c>
      <c r="CE63" s="28">
        <f t="shared" si="4"/>
        <v>1327254</v>
      </c>
      <c r="CF63" s="318">
        <v>0</v>
      </c>
    </row>
    <row r="64" spans="1:84" x14ac:dyDescent="0.35">
      <c r="A64" s="35" t="s">
        <v>265</v>
      </c>
      <c r="B64" s="16"/>
      <c r="C64" s="317">
        <v>0</v>
      </c>
      <c r="D64" s="317">
        <v>0</v>
      </c>
      <c r="E64" s="317">
        <v>0</v>
      </c>
      <c r="F64" s="317">
        <v>0</v>
      </c>
      <c r="G64" s="317">
        <v>0</v>
      </c>
      <c r="H64" s="317">
        <v>502379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20">
        <v>0</v>
      </c>
      <c r="Q64" s="320">
        <v>0</v>
      </c>
      <c r="R64" s="320">
        <v>0</v>
      </c>
      <c r="S64" s="327">
        <v>0</v>
      </c>
      <c r="T64" s="327">
        <v>0</v>
      </c>
      <c r="U64" s="321">
        <v>0</v>
      </c>
      <c r="V64" s="320">
        <v>0</v>
      </c>
      <c r="W64" s="320">
        <v>0</v>
      </c>
      <c r="X64" s="320">
        <v>0</v>
      </c>
      <c r="Y64" s="320">
        <v>0</v>
      </c>
      <c r="Z64" s="320">
        <v>0</v>
      </c>
      <c r="AA64" s="320">
        <v>0</v>
      </c>
      <c r="AB64" s="328">
        <v>93342</v>
      </c>
      <c r="AC64" s="320">
        <v>0</v>
      </c>
      <c r="AD64" s="320">
        <v>0</v>
      </c>
      <c r="AE64" s="320">
        <v>0</v>
      </c>
      <c r="AF64" s="320">
        <v>0</v>
      </c>
      <c r="AG64" s="320">
        <v>0</v>
      </c>
      <c r="AH64" s="320">
        <v>0</v>
      </c>
      <c r="AI64" s="320">
        <v>0</v>
      </c>
      <c r="AJ64" s="320">
        <v>0</v>
      </c>
      <c r="AK64" s="320">
        <v>0</v>
      </c>
      <c r="AL64" s="320">
        <v>0</v>
      </c>
      <c r="AM64" s="320">
        <v>0</v>
      </c>
      <c r="AN64" s="320">
        <v>0</v>
      </c>
      <c r="AO64" s="320">
        <v>0</v>
      </c>
      <c r="AP64" s="320">
        <v>0</v>
      </c>
      <c r="AQ64" s="320">
        <v>0</v>
      </c>
      <c r="AR64" s="320">
        <v>0</v>
      </c>
      <c r="AS64" s="320">
        <v>0</v>
      </c>
      <c r="AT64" s="320">
        <v>0</v>
      </c>
      <c r="AU64" s="320">
        <v>0</v>
      </c>
      <c r="AV64" s="327">
        <v>0</v>
      </c>
      <c r="AW64" s="327">
        <v>0</v>
      </c>
      <c r="AX64" s="327">
        <v>0</v>
      </c>
      <c r="AY64" s="320">
        <v>0</v>
      </c>
      <c r="AZ64" s="320">
        <v>0</v>
      </c>
      <c r="BA64" s="327">
        <v>0</v>
      </c>
      <c r="BB64" s="327">
        <v>3803</v>
      </c>
      <c r="BC64" s="327">
        <v>0</v>
      </c>
      <c r="BD64" s="327">
        <v>0</v>
      </c>
      <c r="BE64" s="320">
        <v>0</v>
      </c>
      <c r="BF64" s="327">
        <v>0</v>
      </c>
      <c r="BG64" s="327">
        <v>0</v>
      </c>
      <c r="BH64" s="327">
        <v>0</v>
      </c>
      <c r="BI64" s="327">
        <v>0</v>
      </c>
      <c r="BJ64" s="327">
        <v>0</v>
      </c>
      <c r="BK64" s="327">
        <v>0</v>
      </c>
      <c r="BL64" s="327">
        <v>0</v>
      </c>
      <c r="BM64" s="327">
        <v>0</v>
      </c>
      <c r="BN64" s="327">
        <v>495378</v>
      </c>
      <c r="BO64" s="327">
        <v>0</v>
      </c>
      <c r="BP64" s="327">
        <v>0</v>
      </c>
      <c r="BQ64" s="327">
        <v>0</v>
      </c>
      <c r="BR64" s="327">
        <v>0</v>
      </c>
      <c r="BS64" s="327">
        <v>0</v>
      </c>
      <c r="BT64" s="327">
        <v>0</v>
      </c>
      <c r="BU64" s="327">
        <v>0</v>
      </c>
      <c r="BV64" s="327">
        <v>0</v>
      </c>
      <c r="BW64" s="327">
        <v>0</v>
      </c>
      <c r="BX64" s="327">
        <v>0</v>
      </c>
      <c r="BY64" s="327">
        <v>0</v>
      </c>
      <c r="BZ64" s="327">
        <v>0</v>
      </c>
      <c r="CA64" s="327">
        <v>0</v>
      </c>
      <c r="CB64" s="327">
        <v>0</v>
      </c>
      <c r="CC64" s="327">
        <v>0</v>
      </c>
      <c r="CD64" s="25" t="s">
        <v>248</v>
      </c>
      <c r="CE64" s="28">
        <f t="shared" si="4"/>
        <v>1094902</v>
      </c>
      <c r="CF64" s="318">
        <v>0</v>
      </c>
    </row>
    <row r="65" spans="1:84" x14ac:dyDescent="0.35">
      <c r="A65" s="35" t="s">
        <v>266</v>
      </c>
      <c r="B65" s="16"/>
      <c r="C65" s="317">
        <v>0</v>
      </c>
      <c r="D65" s="317">
        <v>0</v>
      </c>
      <c r="E65" s="317">
        <v>0</v>
      </c>
      <c r="F65" s="317">
        <v>0</v>
      </c>
      <c r="G65" s="317">
        <v>0</v>
      </c>
      <c r="H65" s="317">
        <v>0</v>
      </c>
      <c r="I65" s="317">
        <v>0</v>
      </c>
      <c r="J65" s="317">
        <v>0</v>
      </c>
      <c r="K65" s="317">
        <v>0</v>
      </c>
      <c r="L65" s="317">
        <v>0</v>
      </c>
      <c r="M65" s="317">
        <v>0</v>
      </c>
      <c r="N65" s="317">
        <v>0</v>
      </c>
      <c r="O65" s="317">
        <v>0</v>
      </c>
      <c r="P65" s="320">
        <v>0</v>
      </c>
      <c r="Q65" s="320">
        <v>0</v>
      </c>
      <c r="R65" s="320">
        <v>0</v>
      </c>
      <c r="S65" s="327">
        <v>0</v>
      </c>
      <c r="T65" s="327">
        <v>0</v>
      </c>
      <c r="U65" s="321">
        <v>0</v>
      </c>
      <c r="V65" s="320">
        <v>0</v>
      </c>
      <c r="W65" s="320">
        <v>0</v>
      </c>
      <c r="X65" s="320">
        <v>0</v>
      </c>
      <c r="Y65" s="320">
        <v>0</v>
      </c>
      <c r="Z65" s="320">
        <v>0</v>
      </c>
      <c r="AA65" s="320">
        <v>0</v>
      </c>
      <c r="AB65" s="328">
        <v>0</v>
      </c>
      <c r="AC65" s="320">
        <v>0</v>
      </c>
      <c r="AD65" s="320">
        <v>0</v>
      </c>
      <c r="AE65" s="320">
        <v>0</v>
      </c>
      <c r="AF65" s="320">
        <v>0</v>
      </c>
      <c r="AG65" s="320">
        <v>0</v>
      </c>
      <c r="AH65" s="320">
        <v>0</v>
      </c>
      <c r="AI65" s="320">
        <v>0</v>
      </c>
      <c r="AJ65" s="320">
        <v>0</v>
      </c>
      <c r="AK65" s="320">
        <v>0</v>
      </c>
      <c r="AL65" s="320">
        <v>0</v>
      </c>
      <c r="AM65" s="320">
        <v>0</v>
      </c>
      <c r="AN65" s="320">
        <v>0</v>
      </c>
      <c r="AO65" s="320">
        <v>0</v>
      </c>
      <c r="AP65" s="320">
        <v>0</v>
      </c>
      <c r="AQ65" s="320">
        <v>0</v>
      </c>
      <c r="AR65" s="320">
        <v>0</v>
      </c>
      <c r="AS65" s="320">
        <v>0</v>
      </c>
      <c r="AT65" s="320">
        <v>0</v>
      </c>
      <c r="AU65" s="320">
        <v>0</v>
      </c>
      <c r="AV65" s="327">
        <v>0</v>
      </c>
      <c r="AW65" s="327">
        <v>0</v>
      </c>
      <c r="AX65" s="327">
        <v>0</v>
      </c>
      <c r="AY65" s="320">
        <v>0</v>
      </c>
      <c r="AZ65" s="320">
        <v>0</v>
      </c>
      <c r="BA65" s="327">
        <v>0</v>
      </c>
      <c r="BB65" s="327">
        <v>0</v>
      </c>
      <c r="BC65" s="327">
        <v>0</v>
      </c>
      <c r="BD65" s="327">
        <v>0</v>
      </c>
      <c r="BE65" s="320">
        <v>0</v>
      </c>
      <c r="BF65" s="327">
        <v>0</v>
      </c>
      <c r="BG65" s="327">
        <v>0</v>
      </c>
      <c r="BH65" s="327">
        <v>0</v>
      </c>
      <c r="BI65" s="327">
        <v>0</v>
      </c>
      <c r="BJ65" s="327">
        <v>0</v>
      </c>
      <c r="BK65" s="327">
        <v>0</v>
      </c>
      <c r="BL65" s="327">
        <v>0</v>
      </c>
      <c r="BM65" s="327">
        <v>0</v>
      </c>
      <c r="BN65" s="327">
        <v>0</v>
      </c>
      <c r="BO65" s="327">
        <v>0</v>
      </c>
      <c r="BP65" s="327">
        <v>0</v>
      </c>
      <c r="BQ65" s="327">
        <v>0</v>
      </c>
      <c r="BR65" s="327">
        <v>0</v>
      </c>
      <c r="BS65" s="327">
        <v>0</v>
      </c>
      <c r="BT65" s="327">
        <v>0</v>
      </c>
      <c r="BU65" s="327">
        <v>0</v>
      </c>
      <c r="BV65" s="327">
        <v>0</v>
      </c>
      <c r="BW65" s="327">
        <v>0</v>
      </c>
      <c r="BX65" s="327">
        <v>0</v>
      </c>
      <c r="BY65" s="327">
        <v>0</v>
      </c>
      <c r="BZ65" s="327">
        <v>0</v>
      </c>
      <c r="CA65" s="327">
        <v>0</v>
      </c>
      <c r="CB65" s="327">
        <v>0</v>
      </c>
      <c r="CC65" s="327">
        <v>0</v>
      </c>
      <c r="CD65" s="25" t="s">
        <v>248</v>
      </c>
      <c r="CE65" s="28">
        <f t="shared" si="4"/>
        <v>0</v>
      </c>
      <c r="CF65" s="318">
        <v>0</v>
      </c>
    </row>
    <row r="66" spans="1:84" x14ac:dyDescent="0.35">
      <c r="A66" s="35" t="s">
        <v>267</v>
      </c>
      <c r="B66" s="16"/>
      <c r="C66" s="317">
        <v>0</v>
      </c>
      <c r="D66" s="317">
        <v>0</v>
      </c>
      <c r="E66" s="317">
        <v>0</v>
      </c>
      <c r="F66" s="317">
        <v>0</v>
      </c>
      <c r="G66" s="317">
        <v>0</v>
      </c>
      <c r="H66" s="317">
        <v>55589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20">
        <v>0</v>
      </c>
      <c r="Q66" s="320">
        <v>0</v>
      </c>
      <c r="R66" s="320">
        <v>0</v>
      </c>
      <c r="S66" s="327">
        <v>0</v>
      </c>
      <c r="T66" s="327">
        <v>0</v>
      </c>
      <c r="U66" s="321">
        <v>0</v>
      </c>
      <c r="V66" s="320">
        <v>0</v>
      </c>
      <c r="W66" s="320">
        <v>0</v>
      </c>
      <c r="X66" s="320">
        <v>0</v>
      </c>
      <c r="Y66" s="320">
        <v>0</v>
      </c>
      <c r="Z66" s="320">
        <v>0</v>
      </c>
      <c r="AA66" s="320">
        <v>0</v>
      </c>
      <c r="AB66" s="328">
        <v>11802</v>
      </c>
      <c r="AC66" s="320">
        <v>0</v>
      </c>
      <c r="AD66" s="320">
        <v>0</v>
      </c>
      <c r="AE66" s="320">
        <v>0</v>
      </c>
      <c r="AF66" s="320">
        <v>0</v>
      </c>
      <c r="AG66" s="320">
        <v>0</v>
      </c>
      <c r="AH66" s="320">
        <v>0</v>
      </c>
      <c r="AI66" s="320">
        <v>0</v>
      </c>
      <c r="AJ66" s="320">
        <v>0</v>
      </c>
      <c r="AK66" s="320">
        <v>0</v>
      </c>
      <c r="AL66" s="320">
        <v>0</v>
      </c>
      <c r="AM66" s="320">
        <v>0</v>
      </c>
      <c r="AN66" s="320">
        <v>0</v>
      </c>
      <c r="AO66" s="320">
        <v>0</v>
      </c>
      <c r="AP66" s="320">
        <v>0</v>
      </c>
      <c r="AQ66" s="320">
        <v>0</v>
      </c>
      <c r="AR66" s="320">
        <v>0</v>
      </c>
      <c r="AS66" s="320">
        <v>0</v>
      </c>
      <c r="AT66" s="320">
        <v>0</v>
      </c>
      <c r="AU66" s="320">
        <v>0</v>
      </c>
      <c r="AV66" s="327">
        <v>0</v>
      </c>
      <c r="AW66" s="327">
        <v>0</v>
      </c>
      <c r="AX66" s="327">
        <v>0</v>
      </c>
      <c r="AY66" s="320">
        <v>0</v>
      </c>
      <c r="AZ66" s="320">
        <v>0</v>
      </c>
      <c r="BA66" s="327">
        <v>0</v>
      </c>
      <c r="BB66" s="327">
        <v>102</v>
      </c>
      <c r="BC66" s="327">
        <v>0</v>
      </c>
      <c r="BD66" s="327">
        <v>0</v>
      </c>
      <c r="BE66" s="320">
        <v>0</v>
      </c>
      <c r="BF66" s="327">
        <v>0</v>
      </c>
      <c r="BG66" s="327">
        <v>0</v>
      </c>
      <c r="BH66" s="327">
        <v>0</v>
      </c>
      <c r="BI66" s="327">
        <v>0</v>
      </c>
      <c r="BJ66" s="327">
        <v>0</v>
      </c>
      <c r="BK66" s="327">
        <v>0</v>
      </c>
      <c r="BL66" s="327">
        <v>0</v>
      </c>
      <c r="BM66" s="327">
        <v>0</v>
      </c>
      <c r="BN66" s="327">
        <v>752825</v>
      </c>
      <c r="BO66" s="327">
        <v>0</v>
      </c>
      <c r="BP66" s="327">
        <v>0</v>
      </c>
      <c r="BQ66" s="327">
        <v>0</v>
      </c>
      <c r="BR66" s="327">
        <v>0</v>
      </c>
      <c r="BS66" s="327">
        <v>0</v>
      </c>
      <c r="BT66" s="327">
        <v>0</v>
      </c>
      <c r="BU66" s="327">
        <v>0</v>
      </c>
      <c r="BV66" s="327">
        <v>0</v>
      </c>
      <c r="BW66" s="327">
        <v>0</v>
      </c>
      <c r="BX66" s="327">
        <v>0</v>
      </c>
      <c r="BY66" s="327">
        <v>0</v>
      </c>
      <c r="BZ66" s="327">
        <v>0</v>
      </c>
      <c r="CA66" s="327">
        <v>0</v>
      </c>
      <c r="CB66" s="327">
        <v>0</v>
      </c>
      <c r="CC66" s="327">
        <v>0</v>
      </c>
      <c r="CD66" s="25" t="s">
        <v>248</v>
      </c>
      <c r="CE66" s="28">
        <f t="shared" si="4"/>
        <v>820318</v>
      </c>
      <c r="CF66" s="318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0</v>
      </c>
      <c r="F67" s="28">
        <f t="shared" si="7"/>
        <v>0</v>
      </c>
      <c r="G67" s="28">
        <f t="shared" si="7"/>
        <v>0</v>
      </c>
      <c r="H67" s="28">
        <f t="shared" si="7"/>
        <v>690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0</v>
      </c>
      <c r="T67" s="28">
        <f t="shared" si="7"/>
        <v>0</v>
      </c>
      <c r="U67" s="28">
        <f t="shared" si="7"/>
        <v>0</v>
      </c>
      <c r="V67" s="28">
        <f t="shared" si="7"/>
        <v>0</v>
      </c>
      <c r="W67" s="28">
        <f t="shared" si="7"/>
        <v>0</v>
      </c>
      <c r="X67" s="28">
        <f t="shared" si="7"/>
        <v>0</v>
      </c>
      <c r="Y67" s="28">
        <f t="shared" si="7"/>
        <v>0</v>
      </c>
      <c r="Z67" s="28">
        <f t="shared" si="7"/>
        <v>0</v>
      </c>
      <c r="AA67" s="28">
        <f t="shared" si="7"/>
        <v>0</v>
      </c>
      <c r="AB67" s="28">
        <f t="shared" si="7"/>
        <v>23632</v>
      </c>
      <c r="AC67" s="28">
        <f t="shared" si="7"/>
        <v>0</v>
      </c>
      <c r="AD67" s="28">
        <f t="shared" si="7"/>
        <v>0</v>
      </c>
      <c r="AE67" s="28">
        <f t="shared" si="7"/>
        <v>0</v>
      </c>
      <c r="AF67" s="28">
        <f t="shared" si="7"/>
        <v>0</v>
      </c>
      <c r="AG67" s="28">
        <f t="shared" si="7"/>
        <v>0</v>
      </c>
      <c r="AH67" s="28">
        <f t="shared" si="7"/>
        <v>0</v>
      </c>
      <c r="AI67" s="28">
        <f t="shared" si="7"/>
        <v>0</v>
      </c>
      <c r="AJ67" s="28">
        <f t="shared" si="7"/>
        <v>0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0</v>
      </c>
      <c r="AZ67" s="28">
        <f t="shared" si="7"/>
        <v>0</v>
      </c>
      <c r="BA67" s="28">
        <f t="shared" si="7"/>
        <v>0</v>
      </c>
      <c r="BB67" s="28">
        <f t="shared" si="7"/>
        <v>38</v>
      </c>
      <c r="BC67" s="28">
        <f t="shared" si="7"/>
        <v>0</v>
      </c>
      <c r="BD67" s="28">
        <f t="shared" si="7"/>
        <v>0</v>
      </c>
      <c r="BE67" s="28">
        <f t="shared" si="7"/>
        <v>0</v>
      </c>
      <c r="BF67" s="28">
        <f t="shared" si="7"/>
        <v>0</v>
      </c>
      <c r="BG67" s="28">
        <f t="shared" si="7"/>
        <v>0</v>
      </c>
      <c r="BH67" s="28">
        <f t="shared" si="7"/>
        <v>0</v>
      </c>
      <c r="BI67" s="28">
        <f t="shared" si="7"/>
        <v>0</v>
      </c>
      <c r="BJ67" s="28">
        <f t="shared" si="7"/>
        <v>0</v>
      </c>
      <c r="BK67" s="28">
        <f t="shared" si="7"/>
        <v>0</v>
      </c>
      <c r="BL67" s="28">
        <f t="shared" si="7"/>
        <v>0</v>
      </c>
      <c r="BM67" s="28">
        <f t="shared" si="7"/>
        <v>0</v>
      </c>
      <c r="BN67" s="28">
        <f t="shared" si="7"/>
        <v>392814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0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0</v>
      </c>
      <c r="BW67" s="28">
        <f t="shared" si="8"/>
        <v>0</v>
      </c>
      <c r="BX67" s="28">
        <f t="shared" si="8"/>
        <v>0</v>
      </c>
      <c r="BY67" s="28">
        <f t="shared" si="8"/>
        <v>0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417174</v>
      </c>
      <c r="CF67" s="318">
        <v>0</v>
      </c>
    </row>
    <row r="68" spans="1:84" x14ac:dyDescent="0.35">
      <c r="A68" s="35" t="s">
        <v>268</v>
      </c>
      <c r="B68" s="28"/>
      <c r="C68" s="317">
        <v>0</v>
      </c>
      <c r="D68" s="317">
        <v>0</v>
      </c>
      <c r="E68" s="317">
        <v>0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20">
        <v>0</v>
      </c>
      <c r="Q68" s="320">
        <v>0</v>
      </c>
      <c r="R68" s="320">
        <v>0</v>
      </c>
      <c r="S68" s="327">
        <v>0</v>
      </c>
      <c r="T68" s="327">
        <v>0</v>
      </c>
      <c r="U68" s="321">
        <v>0</v>
      </c>
      <c r="V68" s="320">
        <v>0</v>
      </c>
      <c r="W68" s="320">
        <v>0</v>
      </c>
      <c r="X68" s="320">
        <v>0</v>
      </c>
      <c r="Y68" s="320">
        <v>0</v>
      </c>
      <c r="Z68" s="320">
        <v>0</v>
      </c>
      <c r="AA68" s="320">
        <v>0</v>
      </c>
      <c r="AB68" s="328">
        <v>0</v>
      </c>
      <c r="AC68" s="320">
        <v>0</v>
      </c>
      <c r="AD68" s="320">
        <v>0</v>
      </c>
      <c r="AE68" s="320">
        <v>0</v>
      </c>
      <c r="AF68" s="320">
        <v>0</v>
      </c>
      <c r="AG68" s="320">
        <v>0</v>
      </c>
      <c r="AH68" s="320">
        <v>0</v>
      </c>
      <c r="AI68" s="320">
        <v>0</v>
      </c>
      <c r="AJ68" s="320">
        <v>0</v>
      </c>
      <c r="AK68" s="320">
        <v>0</v>
      </c>
      <c r="AL68" s="320">
        <v>0</v>
      </c>
      <c r="AM68" s="320">
        <v>0</v>
      </c>
      <c r="AN68" s="320">
        <v>0</v>
      </c>
      <c r="AO68" s="320">
        <v>0</v>
      </c>
      <c r="AP68" s="320">
        <v>0</v>
      </c>
      <c r="AQ68" s="320">
        <v>0</v>
      </c>
      <c r="AR68" s="320">
        <v>0</v>
      </c>
      <c r="AS68" s="320">
        <v>0</v>
      </c>
      <c r="AT68" s="320">
        <v>0</v>
      </c>
      <c r="AU68" s="320">
        <v>0</v>
      </c>
      <c r="AV68" s="327">
        <v>0</v>
      </c>
      <c r="AW68" s="327">
        <v>0</v>
      </c>
      <c r="AX68" s="327">
        <v>0</v>
      </c>
      <c r="AY68" s="320">
        <v>0</v>
      </c>
      <c r="AZ68" s="320">
        <v>0</v>
      </c>
      <c r="BA68" s="327">
        <v>0</v>
      </c>
      <c r="BB68" s="327">
        <v>0</v>
      </c>
      <c r="BC68" s="327">
        <v>0</v>
      </c>
      <c r="BD68" s="327">
        <v>0</v>
      </c>
      <c r="BE68" s="320">
        <v>0</v>
      </c>
      <c r="BF68" s="327">
        <v>0</v>
      </c>
      <c r="BG68" s="327">
        <v>0</v>
      </c>
      <c r="BH68" s="327">
        <v>0</v>
      </c>
      <c r="BI68" s="327">
        <v>0</v>
      </c>
      <c r="BJ68" s="327">
        <v>0</v>
      </c>
      <c r="BK68" s="327">
        <v>0</v>
      </c>
      <c r="BL68" s="327">
        <v>0</v>
      </c>
      <c r="BM68" s="327">
        <v>0</v>
      </c>
      <c r="BN68" s="327">
        <v>0</v>
      </c>
      <c r="BO68" s="327">
        <v>0</v>
      </c>
      <c r="BP68" s="327">
        <v>0</v>
      </c>
      <c r="BQ68" s="327">
        <v>0</v>
      </c>
      <c r="BR68" s="327">
        <v>0</v>
      </c>
      <c r="BS68" s="327">
        <v>0</v>
      </c>
      <c r="BT68" s="327">
        <v>0</v>
      </c>
      <c r="BU68" s="327">
        <v>0</v>
      </c>
      <c r="BV68" s="327">
        <v>0</v>
      </c>
      <c r="BW68" s="327">
        <v>0</v>
      </c>
      <c r="BX68" s="327">
        <v>0</v>
      </c>
      <c r="BY68" s="327">
        <v>0</v>
      </c>
      <c r="BZ68" s="327">
        <v>0</v>
      </c>
      <c r="CA68" s="327">
        <v>0</v>
      </c>
      <c r="CB68" s="327">
        <v>0</v>
      </c>
      <c r="CC68" s="327">
        <v>0</v>
      </c>
      <c r="CD68" s="25" t="s">
        <v>248</v>
      </c>
      <c r="CE68" s="28">
        <f t="shared" si="4"/>
        <v>0</v>
      </c>
      <c r="CF68" s="318">
        <v>0</v>
      </c>
    </row>
    <row r="69" spans="1:84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 t="shared" si="9"/>
        <v>6671219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0</v>
      </c>
      <c r="V69" s="28">
        <f t="shared" si="9"/>
        <v>0</v>
      </c>
      <c r="W69" s="28">
        <f t="shared" si="9"/>
        <v>0</v>
      </c>
      <c r="X69" s="28">
        <f t="shared" si="9"/>
        <v>0</v>
      </c>
      <c r="Y69" s="28">
        <f t="shared" si="9"/>
        <v>0</v>
      </c>
      <c r="Z69" s="28">
        <f t="shared" si="9"/>
        <v>0</v>
      </c>
      <c r="AA69" s="28">
        <f t="shared" si="9"/>
        <v>0</v>
      </c>
      <c r="AB69" s="28">
        <f t="shared" si="9"/>
        <v>92999</v>
      </c>
      <c r="AC69" s="28">
        <f t="shared" si="9"/>
        <v>0</v>
      </c>
      <c r="AD69" s="28">
        <f t="shared" si="9"/>
        <v>0</v>
      </c>
      <c r="AE69" s="28">
        <f t="shared" si="9"/>
        <v>0</v>
      </c>
      <c r="AF69" s="28">
        <f t="shared" si="9"/>
        <v>0</v>
      </c>
      <c r="AG69" s="28">
        <f t="shared" si="9"/>
        <v>0</v>
      </c>
      <c r="AH69" s="28">
        <f t="shared" si="9"/>
        <v>0</v>
      </c>
      <c r="AI69" s="28">
        <f t="shared" si="9"/>
        <v>0</v>
      </c>
      <c r="AJ69" s="28">
        <f t="shared" si="9"/>
        <v>0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0</v>
      </c>
      <c r="AX69" s="28">
        <f t="shared" si="9"/>
        <v>0</v>
      </c>
      <c r="AY69" s="28">
        <f t="shared" si="9"/>
        <v>0</v>
      </c>
      <c r="AZ69" s="28">
        <f t="shared" si="9"/>
        <v>0</v>
      </c>
      <c r="BA69" s="28">
        <f t="shared" si="9"/>
        <v>0</v>
      </c>
      <c r="BB69" s="28">
        <f t="shared" si="9"/>
        <v>98246</v>
      </c>
      <c r="BC69" s="28">
        <f t="shared" si="9"/>
        <v>0</v>
      </c>
      <c r="BD69" s="28">
        <f t="shared" si="9"/>
        <v>0</v>
      </c>
      <c r="BE69" s="28">
        <f t="shared" si="9"/>
        <v>0</v>
      </c>
      <c r="BF69" s="28">
        <f t="shared" si="9"/>
        <v>0</v>
      </c>
      <c r="BG69" s="28">
        <f t="shared" si="9"/>
        <v>0</v>
      </c>
      <c r="BH69" s="28">
        <f t="shared" si="9"/>
        <v>0</v>
      </c>
      <c r="BI69" s="28">
        <f t="shared" si="9"/>
        <v>0</v>
      </c>
      <c r="BJ69" s="28">
        <f t="shared" si="9"/>
        <v>0</v>
      </c>
      <c r="BK69" s="28">
        <f t="shared" si="9"/>
        <v>0</v>
      </c>
      <c r="BL69" s="28">
        <f t="shared" si="9"/>
        <v>0</v>
      </c>
      <c r="BM69" s="28">
        <f t="shared" si="9"/>
        <v>0</v>
      </c>
      <c r="BN69" s="28">
        <f t="shared" si="9"/>
        <v>906750</v>
      </c>
      <c r="BO69" s="28">
        <f t="shared" ref="BO69:CD69" si="10">SUM(BO70:BO83)</f>
        <v>0</v>
      </c>
      <c r="BP69" s="28">
        <f t="shared" si="10"/>
        <v>0</v>
      </c>
      <c r="BQ69" s="28">
        <f t="shared" si="10"/>
        <v>0</v>
      </c>
      <c r="BR69" s="28">
        <f t="shared" si="10"/>
        <v>0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0</v>
      </c>
      <c r="BW69" s="28">
        <f t="shared" si="10"/>
        <v>0</v>
      </c>
      <c r="BX69" s="28">
        <f t="shared" si="10"/>
        <v>0</v>
      </c>
      <c r="BY69" s="28">
        <f t="shared" si="10"/>
        <v>0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 t="shared" si="10"/>
        <v>0</v>
      </c>
      <c r="CD69" s="28">
        <f t="shared" si="10"/>
        <v>0</v>
      </c>
      <c r="CE69" s="28">
        <f>SUM(CE70:CE83)</f>
        <v>7769214</v>
      </c>
      <c r="CF69" s="318">
        <v>0</v>
      </c>
    </row>
    <row r="70" spans="1:84" x14ac:dyDescent="0.35">
      <c r="A70" s="29" t="s">
        <v>270</v>
      </c>
      <c r="B70" s="30"/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>
        <v>0</v>
      </c>
      <c r="P70" s="329">
        <v>0</v>
      </c>
      <c r="Q70" s="329">
        <v>0</v>
      </c>
      <c r="R70" s="329">
        <v>0</v>
      </c>
      <c r="S70" s="329">
        <v>0</v>
      </c>
      <c r="T70" s="329">
        <v>0</v>
      </c>
      <c r="U70" s="329">
        <v>0</v>
      </c>
      <c r="V70" s="329">
        <v>0</v>
      </c>
      <c r="W70" s="329">
        <v>0</v>
      </c>
      <c r="X70" s="329">
        <v>0</v>
      </c>
      <c r="Y70" s="329">
        <v>0</v>
      </c>
      <c r="Z70" s="329">
        <v>0</v>
      </c>
      <c r="AA70" s="329">
        <v>0</v>
      </c>
      <c r="AB70" s="329">
        <v>0</v>
      </c>
      <c r="AC70" s="329">
        <v>0</v>
      </c>
      <c r="AD70" s="329">
        <v>0</v>
      </c>
      <c r="AE70" s="329">
        <v>0</v>
      </c>
      <c r="AF70" s="329">
        <v>0</v>
      </c>
      <c r="AG70" s="329">
        <v>0</v>
      </c>
      <c r="AH70" s="329">
        <v>0</v>
      </c>
      <c r="AI70" s="329">
        <v>0</v>
      </c>
      <c r="AJ70" s="329">
        <v>0</v>
      </c>
      <c r="AK70" s="329">
        <v>0</v>
      </c>
      <c r="AL70" s="329">
        <v>0</v>
      </c>
      <c r="AM70" s="329">
        <v>0</v>
      </c>
      <c r="AN70" s="329">
        <v>0</v>
      </c>
      <c r="AO70" s="329">
        <v>0</v>
      </c>
      <c r="AP70" s="329">
        <v>0</v>
      </c>
      <c r="AQ70" s="329">
        <v>0</v>
      </c>
      <c r="AR70" s="329">
        <v>0</v>
      </c>
      <c r="AS70" s="329">
        <v>0</v>
      </c>
      <c r="AT70" s="329">
        <v>0</v>
      </c>
      <c r="AU70" s="329">
        <v>0</v>
      </c>
      <c r="AV70" s="329">
        <v>0</v>
      </c>
      <c r="AW70" s="329">
        <v>0</v>
      </c>
      <c r="AX70" s="329">
        <v>0</v>
      </c>
      <c r="AY70" s="329">
        <v>0</v>
      </c>
      <c r="AZ70" s="329">
        <v>0</v>
      </c>
      <c r="BA70" s="329">
        <v>0</v>
      </c>
      <c r="BB70" s="329">
        <v>0</v>
      </c>
      <c r="BC70" s="329">
        <v>0</v>
      </c>
      <c r="BD70" s="329">
        <v>0</v>
      </c>
      <c r="BE70" s="329">
        <v>0</v>
      </c>
      <c r="BF70" s="329">
        <v>0</v>
      </c>
      <c r="BG70" s="329">
        <v>0</v>
      </c>
      <c r="BH70" s="329">
        <v>0</v>
      </c>
      <c r="BI70" s="329">
        <v>0</v>
      </c>
      <c r="BJ70" s="329">
        <v>0</v>
      </c>
      <c r="BK70" s="329">
        <v>0</v>
      </c>
      <c r="BL70" s="329">
        <v>0</v>
      </c>
      <c r="BM70" s="329">
        <v>0</v>
      </c>
      <c r="BN70" s="329">
        <v>0</v>
      </c>
      <c r="BO70" s="329">
        <v>0</v>
      </c>
      <c r="BP70" s="329">
        <v>0</v>
      </c>
      <c r="BQ70" s="329">
        <v>0</v>
      </c>
      <c r="BR70" s="329">
        <v>0</v>
      </c>
      <c r="BS70" s="329">
        <v>0</v>
      </c>
      <c r="BT70" s="329">
        <v>0</v>
      </c>
      <c r="BU70" s="329">
        <v>0</v>
      </c>
      <c r="BV70" s="329">
        <v>0</v>
      </c>
      <c r="BW70" s="329">
        <v>0</v>
      </c>
      <c r="BX70" s="329">
        <v>0</v>
      </c>
      <c r="BY70" s="329">
        <v>0</v>
      </c>
      <c r="BZ70" s="329">
        <v>0</v>
      </c>
      <c r="CA70" s="329">
        <v>0</v>
      </c>
      <c r="CB70" s="329">
        <v>0</v>
      </c>
      <c r="CC70" s="329">
        <v>0</v>
      </c>
      <c r="CD70" s="329">
        <v>0</v>
      </c>
      <c r="CE70" s="28">
        <f>SUM(C70:CD70)</f>
        <v>0</v>
      </c>
      <c r="CF70" s="318">
        <v>0</v>
      </c>
    </row>
    <row r="71" spans="1:84" x14ac:dyDescent="0.35">
      <c r="A71" s="29" t="s">
        <v>271</v>
      </c>
      <c r="B71" s="30"/>
      <c r="C71" s="329">
        <v>0</v>
      </c>
      <c r="D71" s="329">
        <v>0</v>
      </c>
      <c r="E71" s="329">
        <v>0</v>
      </c>
      <c r="F71" s="329">
        <v>0</v>
      </c>
      <c r="G71" s="329">
        <v>0</v>
      </c>
      <c r="H71" s="329">
        <v>1961908</v>
      </c>
      <c r="I71" s="329">
        <v>0</v>
      </c>
      <c r="J71" s="329">
        <v>0</v>
      </c>
      <c r="K71" s="329">
        <v>0</v>
      </c>
      <c r="L71" s="329">
        <v>0</v>
      </c>
      <c r="M71" s="329">
        <v>0</v>
      </c>
      <c r="N71" s="329">
        <v>0</v>
      </c>
      <c r="O71" s="329">
        <v>0</v>
      </c>
      <c r="P71" s="329">
        <v>0</v>
      </c>
      <c r="Q71" s="329">
        <v>0</v>
      </c>
      <c r="R71" s="329">
        <v>0</v>
      </c>
      <c r="S71" s="329">
        <v>0</v>
      </c>
      <c r="T71" s="329">
        <v>0</v>
      </c>
      <c r="U71" s="329">
        <v>0</v>
      </c>
      <c r="V71" s="329">
        <v>0</v>
      </c>
      <c r="W71" s="329">
        <v>0</v>
      </c>
      <c r="X71" s="329">
        <v>0</v>
      </c>
      <c r="Y71" s="329">
        <v>0</v>
      </c>
      <c r="Z71" s="329">
        <v>0</v>
      </c>
      <c r="AA71" s="329">
        <v>0</v>
      </c>
      <c r="AB71" s="329">
        <v>0</v>
      </c>
      <c r="AC71" s="329">
        <v>0</v>
      </c>
      <c r="AD71" s="329">
        <v>0</v>
      </c>
      <c r="AE71" s="329">
        <v>0</v>
      </c>
      <c r="AF71" s="329">
        <v>0</v>
      </c>
      <c r="AG71" s="329">
        <v>0</v>
      </c>
      <c r="AH71" s="329">
        <v>0</v>
      </c>
      <c r="AI71" s="329">
        <v>0</v>
      </c>
      <c r="AJ71" s="329">
        <v>0</v>
      </c>
      <c r="AK71" s="329">
        <v>0</v>
      </c>
      <c r="AL71" s="329">
        <v>0</v>
      </c>
      <c r="AM71" s="329">
        <v>0</v>
      </c>
      <c r="AN71" s="329">
        <v>0</v>
      </c>
      <c r="AO71" s="329">
        <v>0</v>
      </c>
      <c r="AP71" s="329">
        <v>0</v>
      </c>
      <c r="AQ71" s="329">
        <v>0</v>
      </c>
      <c r="AR71" s="329">
        <v>0</v>
      </c>
      <c r="AS71" s="329">
        <v>0</v>
      </c>
      <c r="AT71" s="329">
        <v>0</v>
      </c>
      <c r="AU71" s="329">
        <v>0</v>
      </c>
      <c r="AV71" s="329">
        <v>0</v>
      </c>
      <c r="AW71" s="329">
        <v>0</v>
      </c>
      <c r="AX71" s="329">
        <v>0</v>
      </c>
      <c r="AY71" s="329">
        <v>0</v>
      </c>
      <c r="AZ71" s="329">
        <v>0</v>
      </c>
      <c r="BA71" s="329">
        <v>0</v>
      </c>
      <c r="BB71" s="329">
        <v>0</v>
      </c>
      <c r="BC71" s="329">
        <v>0</v>
      </c>
      <c r="BD71" s="329">
        <v>0</v>
      </c>
      <c r="BE71" s="329">
        <v>0</v>
      </c>
      <c r="BF71" s="329">
        <v>0</v>
      </c>
      <c r="BG71" s="329">
        <v>0</v>
      </c>
      <c r="BH71" s="329">
        <v>0</v>
      </c>
      <c r="BI71" s="329">
        <v>0</v>
      </c>
      <c r="BJ71" s="329">
        <v>0</v>
      </c>
      <c r="BK71" s="329">
        <v>0</v>
      </c>
      <c r="BL71" s="329">
        <v>0</v>
      </c>
      <c r="BM71" s="329">
        <v>0</v>
      </c>
      <c r="BN71" s="329">
        <v>0</v>
      </c>
      <c r="BO71" s="329">
        <v>0</v>
      </c>
      <c r="BP71" s="329">
        <v>0</v>
      </c>
      <c r="BQ71" s="329">
        <v>0</v>
      </c>
      <c r="BR71" s="329">
        <v>0</v>
      </c>
      <c r="BS71" s="329">
        <v>0</v>
      </c>
      <c r="BT71" s="329">
        <v>0</v>
      </c>
      <c r="BU71" s="329">
        <v>0</v>
      </c>
      <c r="BV71" s="329">
        <v>0</v>
      </c>
      <c r="BW71" s="329">
        <v>0</v>
      </c>
      <c r="BX71" s="329">
        <v>0</v>
      </c>
      <c r="BY71" s="329">
        <v>0</v>
      </c>
      <c r="BZ71" s="329">
        <v>0</v>
      </c>
      <c r="CA71" s="329">
        <v>0</v>
      </c>
      <c r="CB71" s="329">
        <v>0</v>
      </c>
      <c r="CC71" s="329">
        <v>0</v>
      </c>
      <c r="CD71" s="329">
        <v>0</v>
      </c>
      <c r="CE71" s="28">
        <f t="shared" ref="CE71:CE85" si="11">SUM(C71:CD71)</f>
        <v>1961908</v>
      </c>
      <c r="CF71" s="318">
        <v>0</v>
      </c>
    </row>
    <row r="72" spans="1:84" x14ac:dyDescent="0.35">
      <c r="A72" s="29" t="s">
        <v>272</v>
      </c>
      <c r="B72" s="30"/>
      <c r="C72" s="329">
        <v>0</v>
      </c>
      <c r="D72" s="329">
        <v>0</v>
      </c>
      <c r="E72" s="329">
        <v>0</v>
      </c>
      <c r="F72" s="329">
        <v>0</v>
      </c>
      <c r="G72" s="329">
        <v>0</v>
      </c>
      <c r="H72" s="329">
        <v>0</v>
      </c>
      <c r="I72" s="329">
        <v>0</v>
      </c>
      <c r="J72" s="329">
        <v>0</v>
      </c>
      <c r="K72" s="329">
        <v>0</v>
      </c>
      <c r="L72" s="329">
        <v>0</v>
      </c>
      <c r="M72" s="329">
        <v>0</v>
      </c>
      <c r="N72" s="329">
        <v>0</v>
      </c>
      <c r="O72" s="329">
        <v>0</v>
      </c>
      <c r="P72" s="329">
        <v>0</v>
      </c>
      <c r="Q72" s="329">
        <v>0</v>
      </c>
      <c r="R72" s="329">
        <v>0</v>
      </c>
      <c r="S72" s="329">
        <v>0</v>
      </c>
      <c r="T72" s="329">
        <v>0</v>
      </c>
      <c r="U72" s="329">
        <v>0</v>
      </c>
      <c r="V72" s="329">
        <v>0</v>
      </c>
      <c r="W72" s="329">
        <v>0</v>
      </c>
      <c r="X72" s="329">
        <v>0</v>
      </c>
      <c r="Y72" s="329">
        <v>0</v>
      </c>
      <c r="Z72" s="329">
        <v>0</v>
      </c>
      <c r="AA72" s="329">
        <v>0</v>
      </c>
      <c r="AB72" s="329">
        <v>0</v>
      </c>
      <c r="AC72" s="329">
        <v>0</v>
      </c>
      <c r="AD72" s="329">
        <v>0</v>
      </c>
      <c r="AE72" s="329">
        <v>0</v>
      </c>
      <c r="AF72" s="329">
        <v>0</v>
      </c>
      <c r="AG72" s="329">
        <v>0</v>
      </c>
      <c r="AH72" s="329">
        <v>0</v>
      </c>
      <c r="AI72" s="329">
        <v>0</v>
      </c>
      <c r="AJ72" s="329">
        <v>0</v>
      </c>
      <c r="AK72" s="329">
        <v>0</v>
      </c>
      <c r="AL72" s="329">
        <v>0</v>
      </c>
      <c r="AM72" s="329">
        <v>0</v>
      </c>
      <c r="AN72" s="329">
        <v>0</v>
      </c>
      <c r="AO72" s="329">
        <v>0</v>
      </c>
      <c r="AP72" s="329">
        <v>0</v>
      </c>
      <c r="AQ72" s="329">
        <v>0</v>
      </c>
      <c r="AR72" s="329">
        <v>0</v>
      </c>
      <c r="AS72" s="329">
        <v>0</v>
      </c>
      <c r="AT72" s="329">
        <v>0</v>
      </c>
      <c r="AU72" s="329">
        <v>0</v>
      </c>
      <c r="AV72" s="329">
        <v>0</v>
      </c>
      <c r="AW72" s="329">
        <v>0</v>
      </c>
      <c r="AX72" s="329">
        <v>0</v>
      </c>
      <c r="AY72" s="329">
        <v>0</v>
      </c>
      <c r="AZ72" s="329">
        <v>0</v>
      </c>
      <c r="BA72" s="329">
        <v>0</v>
      </c>
      <c r="BB72" s="329">
        <v>0</v>
      </c>
      <c r="BC72" s="329">
        <v>0</v>
      </c>
      <c r="BD72" s="329">
        <v>0</v>
      </c>
      <c r="BE72" s="329">
        <v>0</v>
      </c>
      <c r="BF72" s="329">
        <v>0</v>
      </c>
      <c r="BG72" s="329">
        <v>0</v>
      </c>
      <c r="BH72" s="329">
        <v>0</v>
      </c>
      <c r="BI72" s="329">
        <v>0</v>
      </c>
      <c r="BJ72" s="329">
        <v>0</v>
      </c>
      <c r="BK72" s="329">
        <v>0</v>
      </c>
      <c r="BL72" s="329">
        <v>0</v>
      </c>
      <c r="BM72" s="329">
        <v>0</v>
      </c>
      <c r="BN72" s="329">
        <v>0</v>
      </c>
      <c r="BO72" s="329">
        <v>0</v>
      </c>
      <c r="BP72" s="329">
        <v>0</v>
      </c>
      <c r="BQ72" s="329">
        <v>0</v>
      </c>
      <c r="BR72" s="329">
        <v>0</v>
      </c>
      <c r="BS72" s="329">
        <v>0</v>
      </c>
      <c r="BT72" s="329">
        <v>0</v>
      </c>
      <c r="BU72" s="329">
        <v>0</v>
      </c>
      <c r="BV72" s="329">
        <v>0</v>
      </c>
      <c r="BW72" s="329">
        <v>0</v>
      </c>
      <c r="BX72" s="329">
        <v>0</v>
      </c>
      <c r="BY72" s="329">
        <v>0</v>
      </c>
      <c r="BZ72" s="329">
        <v>0</v>
      </c>
      <c r="CA72" s="329">
        <v>0</v>
      </c>
      <c r="CB72" s="329">
        <v>0</v>
      </c>
      <c r="CC72" s="329">
        <v>0</v>
      </c>
      <c r="CD72" s="329">
        <v>0</v>
      </c>
      <c r="CE72" s="28">
        <f t="shared" si="11"/>
        <v>0</v>
      </c>
      <c r="CF72" s="318">
        <v>0</v>
      </c>
    </row>
    <row r="73" spans="1:84" x14ac:dyDescent="0.35">
      <c r="A73" s="29" t="s">
        <v>273</v>
      </c>
      <c r="B73" s="30"/>
      <c r="C73" s="329">
        <v>0</v>
      </c>
      <c r="D73" s="329">
        <v>0</v>
      </c>
      <c r="E73" s="329">
        <v>0</v>
      </c>
      <c r="F73" s="329">
        <v>0</v>
      </c>
      <c r="G73" s="329">
        <v>0</v>
      </c>
      <c r="H73" s="329">
        <v>352756</v>
      </c>
      <c r="I73" s="329">
        <v>0</v>
      </c>
      <c r="J73" s="329">
        <v>0</v>
      </c>
      <c r="K73" s="329">
        <v>0</v>
      </c>
      <c r="L73" s="329">
        <v>0</v>
      </c>
      <c r="M73" s="329">
        <v>0</v>
      </c>
      <c r="N73" s="329">
        <v>0</v>
      </c>
      <c r="O73" s="329">
        <v>0</v>
      </c>
      <c r="P73" s="329">
        <v>0</v>
      </c>
      <c r="Q73" s="329">
        <v>0</v>
      </c>
      <c r="R73" s="329">
        <v>0</v>
      </c>
      <c r="S73" s="329">
        <v>0</v>
      </c>
      <c r="T73" s="329">
        <v>0</v>
      </c>
      <c r="U73" s="329">
        <v>0</v>
      </c>
      <c r="V73" s="329">
        <v>0</v>
      </c>
      <c r="W73" s="329">
        <v>0</v>
      </c>
      <c r="X73" s="329">
        <v>0</v>
      </c>
      <c r="Y73" s="329">
        <v>0</v>
      </c>
      <c r="Z73" s="329">
        <v>0</v>
      </c>
      <c r="AA73" s="329">
        <v>0</v>
      </c>
      <c r="AB73" s="329">
        <v>0</v>
      </c>
      <c r="AC73" s="329">
        <v>0</v>
      </c>
      <c r="AD73" s="329">
        <v>0</v>
      </c>
      <c r="AE73" s="329">
        <v>0</v>
      </c>
      <c r="AF73" s="329">
        <v>0</v>
      </c>
      <c r="AG73" s="329">
        <v>0</v>
      </c>
      <c r="AH73" s="329">
        <v>0</v>
      </c>
      <c r="AI73" s="329">
        <v>0</v>
      </c>
      <c r="AJ73" s="329">
        <v>0</v>
      </c>
      <c r="AK73" s="329">
        <v>0</v>
      </c>
      <c r="AL73" s="329">
        <v>0</v>
      </c>
      <c r="AM73" s="329">
        <v>0</v>
      </c>
      <c r="AN73" s="329">
        <v>0</v>
      </c>
      <c r="AO73" s="329">
        <v>0</v>
      </c>
      <c r="AP73" s="329">
        <v>0</v>
      </c>
      <c r="AQ73" s="329">
        <v>0</v>
      </c>
      <c r="AR73" s="329">
        <v>0</v>
      </c>
      <c r="AS73" s="329">
        <v>0</v>
      </c>
      <c r="AT73" s="329">
        <v>0</v>
      </c>
      <c r="AU73" s="329">
        <v>0</v>
      </c>
      <c r="AV73" s="329">
        <v>0</v>
      </c>
      <c r="AW73" s="329">
        <v>0</v>
      </c>
      <c r="AX73" s="329">
        <v>0</v>
      </c>
      <c r="AY73" s="329">
        <v>0</v>
      </c>
      <c r="AZ73" s="329">
        <v>0</v>
      </c>
      <c r="BA73" s="329">
        <v>0</v>
      </c>
      <c r="BB73" s="329">
        <v>4324</v>
      </c>
      <c r="BC73" s="329">
        <v>0</v>
      </c>
      <c r="BD73" s="329">
        <v>0</v>
      </c>
      <c r="BE73" s="329">
        <v>0</v>
      </c>
      <c r="BF73" s="329">
        <v>0</v>
      </c>
      <c r="BG73" s="329">
        <v>0</v>
      </c>
      <c r="BH73" s="329">
        <v>0</v>
      </c>
      <c r="BI73" s="329">
        <v>0</v>
      </c>
      <c r="BJ73" s="329">
        <v>0</v>
      </c>
      <c r="BK73" s="329">
        <v>0</v>
      </c>
      <c r="BL73" s="329">
        <v>0</v>
      </c>
      <c r="BM73" s="329">
        <v>0</v>
      </c>
      <c r="BN73" s="329">
        <v>17460</v>
      </c>
      <c r="BO73" s="329">
        <v>0</v>
      </c>
      <c r="BP73" s="329">
        <v>0</v>
      </c>
      <c r="BQ73" s="329">
        <v>0</v>
      </c>
      <c r="BR73" s="329">
        <v>0</v>
      </c>
      <c r="BS73" s="329">
        <v>0</v>
      </c>
      <c r="BT73" s="329">
        <v>0</v>
      </c>
      <c r="BU73" s="329">
        <v>0</v>
      </c>
      <c r="BV73" s="329">
        <v>0</v>
      </c>
      <c r="BW73" s="329">
        <v>0</v>
      </c>
      <c r="BX73" s="329">
        <v>0</v>
      </c>
      <c r="BY73" s="329">
        <v>0</v>
      </c>
      <c r="BZ73" s="329">
        <v>0</v>
      </c>
      <c r="CA73" s="329">
        <v>0</v>
      </c>
      <c r="CB73" s="329">
        <v>0</v>
      </c>
      <c r="CC73" s="329">
        <v>0</v>
      </c>
      <c r="CD73" s="329">
        <v>0</v>
      </c>
      <c r="CE73" s="28">
        <f t="shared" si="11"/>
        <v>374540</v>
      </c>
      <c r="CF73" s="318">
        <v>0</v>
      </c>
    </row>
    <row r="74" spans="1:84" x14ac:dyDescent="0.35">
      <c r="A74" s="29" t="s">
        <v>274</v>
      </c>
      <c r="B74" s="30"/>
      <c r="C74" s="329">
        <v>0</v>
      </c>
      <c r="D74" s="329">
        <v>0</v>
      </c>
      <c r="E74" s="329">
        <v>0</v>
      </c>
      <c r="F74" s="329">
        <v>0</v>
      </c>
      <c r="G74" s="329">
        <v>0</v>
      </c>
      <c r="H74" s="329">
        <v>0</v>
      </c>
      <c r="I74" s="329">
        <v>0</v>
      </c>
      <c r="J74" s="329">
        <v>0</v>
      </c>
      <c r="K74" s="329">
        <v>0</v>
      </c>
      <c r="L74" s="329">
        <v>0</v>
      </c>
      <c r="M74" s="329">
        <v>0</v>
      </c>
      <c r="N74" s="329">
        <v>0</v>
      </c>
      <c r="O74" s="329">
        <v>0</v>
      </c>
      <c r="P74" s="329">
        <v>0</v>
      </c>
      <c r="Q74" s="329">
        <v>0</v>
      </c>
      <c r="R74" s="329">
        <v>0</v>
      </c>
      <c r="S74" s="329">
        <v>0</v>
      </c>
      <c r="T74" s="329">
        <v>0</v>
      </c>
      <c r="U74" s="329">
        <v>0</v>
      </c>
      <c r="V74" s="329">
        <v>0</v>
      </c>
      <c r="W74" s="329">
        <v>0</v>
      </c>
      <c r="X74" s="329">
        <v>0</v>
      </c>
      <c r="Y74" s="329">
        <v>0</v>
      </c>
      <c r="Z74" s="329">
        <v>0</v>
      </c>
      <c r="AA74" s="329">
        <v>0</v>
      </c>
      <c r="AB74" s="329">
        <v>0</v>
      </c>
      <c r="AC74" s="329">
        <v>0</v>
      </c>
      <c r="AD74" s="329">
        <v>0</v>
      </c>
      <c r="AE74" s="329">
        <v>0</v>
      </c>
      <c r="AF74" s="329">
        <v>0</v>
      </c>
      <c r="AG74" s="329">
        <v>0</v>
      </c>
      <c r="AH74" s="329">
        <v>0</v>
      </c>
      <c r="AI74" s="329">
        <v>0</v>
      </c>
      <c r="AJ74" s="329">
        <v>0</v>
      </c>
      <c r="AK74" s="329">
        <v>0</v>
      </c>
      <c r="AL74" s="329">
        <v>0</v>
      </c>
      <c r="AM74" s="329">
        <v>0</v>
      </c>
      <c r="AN74" s="329">
        <v>0</v>
      </c>
      <c r="AO74" s="329">
        <v>0</v>
      </c>
      <c r="AP74" s="329">
        <v>0</v>
      </c>
      <c r="AQ74" s="329">
        <v>0</v>
      </c>
      <c r="AR74" s="329">
        <v>0</v>
      </c>
      <c r="AS74" s="329">
        <v>0</v>
      </c>
      <c r="AT74" s="329">
        <v>0</v>
      </c>
      <c r="AU74" s="329">
        <v>0</v>
      </c>
      <c r="AV74" s="329">
        <v>0</v>
      </c>
      <c r="AW74" s="329">
        <v>0</v>
      </c>
      <c r="AX74" s="329">
        <v>0</v>
      </c>
      <c r="AY74" s="329">
        <v>0</v>
      </c>
      <c r="AZ74" s="329">
        <v>0</v>
      </c>
      <c r="BA74" s="329">
        <v>0</v>
      </c>
      <c r="BB74" s="329">
        <v>0</v>
      </c>
      <c r="BC74" s="329">
        <v>0</v>
      </c>
      <c r="BD74" s="329">
        <v>0</v>
      </c>
      <c r="BE74" s="329">
        <v>0</v>
      </c>
      <c r="BF74" s="329">
        <v>0</v>
      </c>
      <c r="BG74" s="329">
        <v>0</v>
      </c>
      <c r="BH74" s="329">
        <v>0</v>
      </c>
      <c r="BI74" s="329">
        <v>0</v>
      </c>
      <c r="BJ74" s="329">
        <v>0</v>
      </c>
      <c r="BK74" s="329">
        <v>0</v>
      </c>
      <c r="BL74" s="329">
        <v>0</v>
      </c>
      <c r="BM74" s="329">
        <v>0</v>
      </c>
      <c r="BN74" s="329">
        <v>135754</v>
      </c>
      <c r="BO74" s="329">
        <v>0</v>
      </c>
      <c r="BP74" s="329">
        <v>0</v>
      </c>
      <c r="BQ74" s="329">
        <v>0</v>
      </c>
      <c r="BR74" s="329">
        <v>0</v>
      </c>
      <c r="BS74" s="329">
        <v>0</v>
      </c>
      <c r="BT74" s="329">
        <v>0</v>
      </c>
      <c r="BU74" s="329">
        <v>0</v>
      </c>
      <c r="BV74" s="329">
        <v>0</v>
      </c>
      <c r="BW74" s="329">
        <v>0</v>
      </c>
      <c r="BX74" s="329">
        <v>0</v>
      </c>
      <c r="BY74" s="329">
        <v>0</v>
      </c>
      <c r="BZ74" s="329">
        <v>0</v>
      </c>
      <c r="CA74" s="329">
        <v>0</v>
      </c>
      <c r="CB74" s="329">
        <v>0</v>
      </c>
      <c r="CC74" s="329">
        <v>0</v>
      </c>
      <c r="CD74" s="329">
        <v>0</v>
      </c>
      <c r="CE74" s="28">
        <f t="shared" si="11"/>
        <v>135754</v>
      </c>
      <c r="CF74" s="318">
        <v>0</v>
      </c>
    </row>
    <row r="75" spans="1:84" x14ac:dyDescent="0.35">
      <c r="A75" s="29" t="s">
        <v>275</v>
      </c>
      <c r="B75" s="30"/>
      <c r="C75" s="329">
        <v>0</v>
      </c>
      <c r="D75" s="329">
        <v>0</v>
      </c>
      <c r="E75" s="329">
        <v>0</v>
      </c>
      <c r="F75" s="329">
        <v>0</v>
      </c>
      <c r="G75" s="329">
        <v>0</v>
      </c>
      <c r="H75" s="329">
        <v>0</v>
      </c>
      <c r="I75" s="329">
        <v>0</v>
      </c>
      <c r="J75" s="329">
        <v>0</v>
      </c>
      <c r="K75" s="329">
        <v>0</v>
      </c>
      <c r="L75" s="329">
        <v>0</v>
      </c>
      <c r="M75" s="329">
        <v>0</v>
      </c>
      <c r="N75" s="329">
        <v>0</v>
      </c>
      <c r="O75" s="329">
        <v>0</v>
      </c>
      <c r="P75" s="329">
        <v>0</v>
      </c>
      <c r="Q75" s="329">
        <v>0</v>
      </c>
      <c r="R75" s="329">
        <v>0</v>
      </c>
      <c r="S75" s="329">
        <v>0</v>
      </c>
      <c r="T75" s="329">
        <v>0</v>
      </c>
      <c r="U75" s="329">
        <v>0</v>
      </c>
      <c r="V75" s="329">
        <v>0</v>
      </c>
      <c r="W75" s="329">
        <v>0</v>
      </c>
      <c r="X75" s="329">
        <v>0</v>
      </c>
      <c r="Y75" s="329">
        <v>0</v>
      </c>
      <c r="Z75" s="329">
        <v>0</v>
      </c>
      <c r="AA75" s="329">
        <v>0</v>
      </c>
      <c r="AB75" s="329">
        <v>0</v>
      </c>
      <c r="AC75" s="329">
        <v>0</v>
      </c>
      <c r="AD75" s="329">
        <v>0</v>
      </c>
      <c r="AE75" s="329">
        <v>0</v>
      </c>
      <c r="AF75" s="329">
        <v>0</v>
      </c>
      <c r="AG75" s="329">
        <v>0</v>
      </c>
      <c r="AH75" s="329">
        <v>0</v>
      </c>
      <c r="AI75" s="329">
        <v>0</v>
      </c>
      <c r="AJ75" s="329">
        <v>0</v>
      </c>
      <c r="AK75" s="329">
        <v>0</v>
      </c>
      <c r="AL75" s="329">
        <v>0</v>
      </c>
      <c r="AM75" s="329">
        <v>0</v>
      </c>
      <c r="AN75" s="329">
        <v>0</v>
      </c>
      <c r="AO75" s="329">
        <v>0</v>
      </c>
      <c r="AP75" s="329">
        <v>0</v>
      </c>
      <c r="AQ75" s="329">
        <v>0</v>
      </c>
      <c r="AR75" s="329">
        <v>0</v>
      </c>
      <c r="AS75" s="329">
        <v>0</v>
      </c>
      <c r="AT75" s="329">
        <v>0</v>
      </c>
      <c r="AU75" s="329">
        <v>0</v>
      </c>
      <c r="AV75" s="329">
        <v>0</v>
      </c>
      <c r="AW75" s="329">
        <v>0</v>
      </c>
      <c r="AX75" s="329">
        <v>0</v>
      </c>
      <c r="AY75" s="329">
        <v>0</v>
      </c>
      <c r="AZ75" s="329">
        <v>0</v>
      </c>
      <c r="BA75" s="329">
        <v>0</v>
      </c>
      <c r="BB75" s="329">
        <v>0</v>
      </c>
      <c r="BC75" s="329">
        <v>0</v>
      </c>
      <c r="BD75" s="329">
        <v>0</v>
      </c>
      <c r="BE75" s="329">
        <v>0</v>
      </c>
      <c r="BF75" s="329">
        <v>0</v>
      </c>
      <c r="BG75" s="329">
        <v>0</v>
      </c>
      <c r="BH75" s="329">
        <v>0</v>
      </c>
      <c r="BI75" s="329">
        <v>0</v>
      </c>
      <c r="BJ75" s="329">
        <v>0</v>
      </c>
      <c r="BK75" s="329">
        <v>0</v>
      </c>
      <c r="BL75" s="329">
        <v>0</v>
      </c>
      <c r="BM75" s="329">
        <v>0</v>
      </c>
      <c r="BN75" s="329">
        <v>0</v>
      </c>
      <c r="BO75" s="329">
        <v>0</v>
      </c>
      <c r="BP75" s="329">
        <v>0</v>
      </c>
      <c r="BQ75" s="329">
        <v>0</v>
      </c>
      <c r="BR75" s="329">
        <v>0</v>
      </c>
      <c r="BS75" s="329">
        <v>0</v>
      </c>
      <c r="BT75" s="329">
        <v>0</v>
      </c>
      <c r="BU75" s="329">
        <v>0</v>
      </c>
      <c r="BV75" s="329">
        <v>0</v>
      </c>
      <c r="BW75" s="329">
        <v>0</v>
      </c>
      <c r="BX75" s="329">
        <v>0</v>
      </c>
      <c r="BY75" s="329">
        <v>0</v>
      </c>
      <c r="BZ75" s="329">
        <v>0</v>
      </c>
      <c r="CA75" s="329">
        <v>0</v>
      </c>
      <c r="CB75" s="329">
        <v>0</v>
      </c>
      <c r="CC75" s="329">
        <v>0</v>
      </c>
      <c r="CD75" s="329">
        <v>0</v>
      </c>
      <c r="CE75" s="28">
        <f t="shared" si="11"/>
        <v>0</v>
      </c>
      <c r="CF75" s="318">
        <v>0</v>
      </c>
    </row>
    <row r="76" spans="1:84" x14ac:dyDescent="0.35">
      <c r="A76" s="29" t="s">
        <v>276</v>
      </c>
      <c r="B76" s="212"/>
      <c r="C76" s="329">
        <v>0</v>
      </c>
      <c r="D76" s="329">
        <v>0</v>
      </c>
      <c r="E76" s="329">
        <v>0</v>
      </c>
      <c r="F76" s="329">
        <v>0</v>
      </c>
      <c r="G76" s="329">
        <v>0</v>
      </c>
      <c r="H76" s="329">
        <v>0</v>
      </c>
      <c r="I76" s="329">
        <v>0</v>
      </c>
      <c r="J76" s="329">
        <v>0</v>
      </c>
      <c r="K76" s="329">
        <v>0</v>
      </c>
      <c r="L76" s="329">
        <v>0</v>
      </c>
      <c r="M76" s="329">
        <v>0</v>
      </c>
      <c r="N76" s="329">
        <v>0</v>
      </c>
      <c r="O76" s="329">
        <v>0</v>
      </c>
      <c r="P76" s="329">
        <v>0</v>
      </c>
      <c r="Q76" s="329">
        <v>0</v>
      </c>
      <c r="R76" s="329">
        <v>0</v>
      </c>
      <c r="S76" s="329">
        <v>0</v>
      </c>
      <c r="T76" s="329">
        <v>0</v>
      </c>
      <c r="U76" s="329">
        <v>0</v>
      </c>
      <c r="V76" s="329">
        <v>0</v>
      </c>
      <c r="W76" s="329">
        <v>0</v>
      </c>
      <c r="X76" s="329">
        <v>0</v>
      </c>
      <c r="Y76" s="329">
        <v>0</v>
      </c>
      <c r="Z76" s="329">
        <v>0</v>
      </c>
      <c r="AA76" s="329">
        <v>0</v>
      </c>
      <c r="AB76" s="329">
        <v>0</v>
      </c>
      <c r="AC76" s="329">
        <v>0</v>
      </c>
      <c r="AD76" s="329">
        <v>0</v>
      </c>
      <c r="AE76" s="329">
        <v>0</v>
      </c>
      <c r="AF76" s="329">
        <v>0</v>
      </c>
      <c r="AG76" s="329">
        <v>0</v>
      </c>
      <c r="AH76" s="329">
        <v>0</v>
      </c>
      <c r="AI76" s="329">
        <v>0</v>
      </c>
      <c r="AJ76" s="329">
        <v>0</v>
      </c>
      <c r="AK76" s="329">
        <v>0</v>
      </c>
      <c r="AL76" s="329">
        <v>0</v>
      </c>
      <c r="AM76" s="329">
        <v>0</v>
      </c>
      <c r="AN76" s="329">
        <v>0</v>
      </c>
      <c r="AO76" s="329">
        <v>0</v>
      </c>
      <c r="AP76" s="329">
        <v>0</v>
      </c>
      <c r="AQ76" s="329">
        <v>0</v>
      </c>
      <c r="AR76" s="329">
        <v>0</v>
      </c>
      <c r="AS76" s="329">
        <v>0</v>
      </c>
      <c r="AT76" s="329">
        <v>0</v>
      </c>
      <c r="AU76" s="329">
        <v>0</v>
      </c>
      <c r="AV76" s="329">
        <v>0</v>
      </c>
      <c r="AW76" s="329">
        <v>0</v>
      </c>
      <c r="AX76" s="329">
        <v>0</v>
      </c>
      <c r="AY76" s="329">
        <v>0</v>
      </c>
      <c r="AZ76" s="329">
        <v>0</v>
      </c>
      <c r="BA76" s="329">
        <v>0</v>
      </c>
      <c r="BB76" s="329">
        <v>0</v>
      </c>
      <c r="BC76" s="329">
        <v>0</v>
      </c>
      <c r="BD76" s="329">
        <v>0</v>
      </c>
      <c r="BE76" s="329">
        <v>0</v>
      </c>
      <c r="BF76" s="329">
        <v>0</v>
      </c>
      <c r="BG76" s="329">
        <v>0</v>
      </c>
      <c r="BH76" s="329">
        <v>0</v>
      </c>
      <c r="BI76" s="329">
        <v>0</v>
      </c>
      <c r="BJ76" s="329">
        <v>0</v>
      </c>
      <c r="BK76" s="329">
        <v>0</v>
      </c>
      <c r="BL76" s="329">
        <v>0</v>
      </c>
      <c r="BM76" s="329">
        <v>0</v>
      </c>
      <c r="BN76" s="329">
        <v>0</v>
      </c>
      <c r="BO76" s="329">
        <v>0</v>
      </c>
      <c r="BP76" s="329">
        <v>0</v>
      </c>
      <c r="BQ76" s="329">
        <v>0</v>
      </c>
      <c r="BR76" s="329">
        <v>0</v>
      </c>
      <c r="BS76" s="329">
        <v>0</v>
      </c>
      <c r="BT76" s="329">
        <v>0</v>
      </c>
      <c r="BU76" s="329">
        <v>0</v>
      </c>
      <c r="BV76" s="329">
        <v>0</v>
      </c>
      <c r="BW76" s="329">
        <v>0</v>
      </c>
      <c r="BX76" s="329">
        <v>0</v>
      </c>
      <c r="BY76" s="329">
        <v>0</v>
      </c>
      <c r="BZ76" s="329">
        <v>0</v>
      </c>
      <c r="CA76" s="329">
        <v>0</v>
      </c>
      <c r="CB76" s="329">
        <v>0</v>
      </c>
      <c r="CC76" s="329">
        <v>0</v>
      </c>
      <c r="CD76" s="329">
        <v>0</v>
      </c>
      <c r="CE76" s="28">
        <f t="shared" si="11"/>
        <v>0</v>
      </c>
      <c r="CF76" s="318">
        <v>0</v>
      </c>
    </row>
    <row r="77" spans="1:84" x14ac:dyDescent="0.35">
      <c r="A77" s="29" t="s">
        <v>277</v>
      </c>
      <c r="B77" s="30"/>
      <c r="C77" s="329">
        <v>0</v>
      </c>
      <c r="D77" s="329">
        <v>0</v>
      </c>
      <c r="E77" s="329">
        <v>0</v>
      </c>
      <c r="F77" s="329">
        <v>0</v>
      </c>
      <c r="G77" s="329">
        <v>0</v>
      </c>
      <c r="H77" s="329">
        <v>0</v>
      </c>
      <c r="I77" s="329">
        <v>0</v>
      </c>
      <c r="J77" s="329">
        <v>0</v>
      </c>
      <c r="K77" s="329">
        <v>0</v>
      </c>
      <c r="L77" s="329">
        <v>0</v>
      </c>
      <c r="M77" s="329">
        <v>0</v>
      </c>
      <c r="N77" s="329">
        <v>0</v>
      </c>
      <c r="O77" s="329">
        <v>0</v>
      </c>
      <c r="P77" s="329">
        <v>0</v>
      </c>
      <c r="Q77" s="329">
        <v>0</v>
      </c>
      <c r="R77" s="329">
        <v>0</v>
      </c>
      <c r="S77" s="329">
        <v>0</v>
      </c>
      <c r="T77" s="329">
        <v>0</v>
      </c>
      <c r="U77" s="329">
        <v>0</v>
      </c>
      <c r="V77" s="329">
        <v>0</v>
      </c>
      <c r="W77" s="329">
        <v>0</v>
      </c>
      <c r="X77" s="329">
        <v>0</v>
      </c>
      <c r="Y77" s="329">
        <v>0</v>
      </c>
      <c r="Z77" s="329">
        <v>0</v>
      </c>
      <c r="AA77" s="329">
        <v>0</v>
      </c>
      <c r="AB77" s="329">
        <v>0</v>
      </c>
      <c r="AC77" s="329">
        <v>0</v>
      </c>
      <c r="AD77" s="329">
        <v>0</v>
      </c>
      <c r="AE77" s="329">
        <v>0</v>
      </c>
      <c r="AF77" s="329">
        <v>0</v>
      </c>
      <c r="AG77" s="329">
        <v>0</v>
      </c>
      <c r="AH77" s="329">
        <v>0</v>
      </c>
      <c r="AI77" s="329">
        <v>0</v>
      </c>
      <c r="AJ77" s="329">
        <v>0</v>
      </c>
      <c r="AK77" s="329">
        <v>0</v>
      </c>
      <c r="AL77" s="329">
        <v>0</v>
      </c>
      <c r="AM77" s="329">
        <v>0</v>
      </c>
      <c r="AN77" s="329">
        <v>0</v>
      </c>
      <c r="AO77" s="329">
        <v>0</v>
      </c>
      <c r="AP77" s="329">
        <v>0</v>
      </c>
      <c r="AQ77" s="329">
        <v>0</v>
      </c>
      <c r="AR77" s="329">
        <v>0</v>
      </c>
      <c r="AS77" s="329">
        <v>0</v>
      </c>
      <c r="AT77" s="329">
        <v>0</v>
      </c>
      <c r="AU77" s="329">
        <v>0</v>
      </c>
      <c r="AV77" s="329">
        <v>0</v>
      </c>
      <c r="AW77" s="329">
        <v>0</v>
      </c>
      <c r="AX77" s="329">
        <v>0</v>
      </c>
      <c r="AY77" s="329">
        <v>0</v>
      </c>
      <c r="AZ77" s="329">
        <v>0</v>
      </c>
      <c r="BA77" s="329">
        <v>0</v>
      </c>
      <c r="BB77" s="329">
        <v>0</v>
      </c>
      <c r="BC77" s="329">
        <v>0</v>
      </c>
      <c r="BD77" s="329">
        <v>0</v>
      </c>
      <c r="BE77" s="329">
        <v>0</v>
      </c>
      <c r="BF77" s="329">
        <v>0</v>
      </c>
      <c r="BG77" s="329">
        <v>0</v>
      </c>
      <c r="BH77" s="329">
        <v>0</v>
      </c>
      <c r="BI77" s="329">
        <v>0</v>
      </c>
      <c r="BJ77" s="329">
        <v>0</v>
      </c>
      <c r="BK77" s="329">
        <v>0</v>
      </c>
      <c r="BL77" s="329">
        <v>0</v>
      </c>
      <c r="BM77" s="329">
        <v>0</v>
      </c>
      <c r="BN77" s="329">
        <v>99721</v>
      </c>
      <c r="BO77" s="329">
        <v>0</v>
      </c>
      <c r="BP77" s="329">
        <v>0</v>
      </c>
      <c r="BQ77" s="329">
        <v>0</v>
      </c>
      <c r="BR77" s="329">
        <v>0</v>
      </c>
      <c r="BS77" s="329">
        <v>0</v>
      </c>
      <c r="BT77" s="329">
        <v>0</v>
      </c>
      <c r="BU77" s="329">
        <v>0</v>
      </c>
      <c r="BV77" s="329">
        <v>0</v>
      </c>
      <c r="BW77" s="329">
        <v>0</v>
      </c>
      <c r="BX77" s="329">
        <v>0</v>
      </c>
      <c r="BY77" s="329">
        <v>0</v>
      </c>
      <c r="BZ77" s="329">
        <v>0</v>
      </c>
      <c r="CA77" s="329">
        <v>0</v>
      </c>
      <c r="CB77" s="329">
        <v>0</v>
      </c>
      <c r="CC77" s="329">
        <v>0</v>
      </c>
      <c r="CD77" s="329">
        <v>0</v>
      </c>
      <c r="CE77" s="28">
        <f t="shared" si="11"/>
        <v>99721</v>
      </c>
      <c r="CF77" s="318">
        <v>0</v>
      </c>
    </row>
    <row r="78" spans="1:84" x14ac:dyDescent="0.35">
      <c r="A78" s="29" t="s">
        <v>278</v>
      </c>
      <c r="B78" s="16"/>
      <c r="C78" s="329">
        <v>0</v>
      </c>
      <c r="D78" s="329">
        <v>0</v>
      </c>
      <c r="E78" s="329">
        <v>0</v>
      </c>
      <c r="F78" s="329">
        <v>0</v>
      </c>
      <c r="G78" s="329">
        <v>0</v>
      </c>
      <c r="H78" s="329">
        <v>2207159</v>
      </c>
      <c r="I78" s="329">
        <v>0</v>
      </c>
      <c r="J78" s="329">
        <v>0</v>
      </c>
      <c r="K78" s="329">
        <v>0</v>
      </c>
      <c r="L78" s="329">
        <v>0</v>
      </c>
      <c r="M78" s="329">
        <v>0</v>
      </c>
      <c r="N78" s="329">
        <v>0</v>
      </c>
      <c r="O78" s="329">
        <v>0</v>
      </c>
      <c r="P78" s="329">
        <v>0</v>
      </c>
      <c r="Q78" s="329">
        <v>0</v>
      </c>
      <c r="R78" s="329">
        <v>0</v>
      </c>
      <c r="S78" s="329">
        <v>0</v>
      </c>
      <c r="T78" s="329">
        <v>0</v>
      </c>
      <c r="U78" s="329">
        <v>0</v>
      </c>
      <c r="V78" s="329">
        <v>0</v>
      </c>
      <c r="W78" s="329">
        <v>0</v>
      </c>
      <c r="X78" s="329">
        <v>0</v>
      </c>
      <c r="Y78" s="329">
        <v>0</v>
      </c>
      <c r="Z78" s="329">
        <v>0</v>
      </c>
      <c r="AA78" s="329">
        <v>0</v>
      </c>
      <c r="AB78" s="329">
        <v>65539</v>
      </c>
      <c r="AC78" s="329">
        <v>0</v>
      </c>
      <c r="AD78" s="329">
        <v>0</v>
      </c>
      <c r="AE78" s="329">
        <v>0</v>
      </c>
      <c r="AF78" s="329">
        <v>0</v>
      </c>
      <c r="AG78" s="329">
        <v>0</v>
      </c>
      <c r="AH78" s="329">
        <v>0</v>
      </c>
      <c r="AI78" s="329">
        <v>0</v>
      </c>
      <c r="AJ78" s="329">
        <v>0</v>
      </c>
      <c r="AK78" s="329">
        <v>0</v>
      </c>
      <c r="AL78" s="329">
        <v>0</v>
      </c>
      <c r="AM78" s="329">
        <v>0</v>
      </c>
      <c r="AN78" s="329">
        <v>0</v>
      </c>
      <c r="AO78" s="329">
        <v>0</v>
      </c>
      <c r="AP78" s="329">
        <v>0</v>
      </c>
      <c r="AQ78" s="329">
        <v>0</v>
      </c>
      <c r="AR78" s="329">
        <v>0</v>
      </c>
      <c r="AS78" s="329">
        <v>0</v>
      </c>
      <c r="AT78" s="329">
        <v>0</v>
      </c>
      <c r="AU78" s="329">
        <v>0</v>
      </c>
      <c r="AV78" s="329">
        <v>0</v>
      </c>
      <c r="AW78" s="329">
        <v>0</v>
      </c>
      <c r="AX78" s="329">
        <v>0</v>
      </c>
      <c r="AY78" s="329">
        <v>0</v>
      </c>
      <c r="AZ78" s="329">
        <v>0</v>
      </c>
      <c r="BA78" s="329">
        <v>0</v>
      </c>
      <c r="BB78" s="329">
        <v>62106</v>
      </c>
      <c r="BC78" s="329">
        <v>0</v>
      </c>
      <c r="BD78" s="329">
        <v>0</v>
      </c>
      <c r="BE78" s="329">
        <v>0</v>
      </c>
      <c r="BF78" s="329">
        <v>0</v>
      </c>
      <c r="BG78" s="329">
        <v>0</v>
      </c>
      <c r="BH78" s="329">
        <v>0</v>
      </c>
      <c r="BI78" s="329">
        <v>0</v>
      </c>
      <c r="BJ78" s="329">
        <v>0</v>
      </c>
      <c r="BK78" s="329">
        <v>0</v>
      </c>
      <c r="BL78" s="329">
        <v>0</v>
      </c>
      <c r="BM78" s="329">
        <v>0</v>
      </c>
      <c r="BN78" s="329">
        <v>376717</v>
      </c>
      <c r="BO78" s="329">
        <v>0</v>
      </c>
      <c r="BP78" s="329">
        <v>0</v>
      </c>
      <c r="BQ78" s="329">
        <v>0</v>
      </c>
      <c r="BR78" s="329">
        <v>0</v>
      </c>
      <c r="BS78" s="329">
        <v>0</v>
      </c>
      <c r="BT78" s="329">
        <v>0</v>
      </c>
      <c r="BU78" s="329">
        <v>0</v>
      </c>
      <c r="BV78" s="329">
        <v>0</v>
      </c>
      <c r="BW78" s="329">
        <v>0</v>
      </c>
      <c r="BX78" s="329">
        <v>0</v>
      </c>
      <c r="BY78" s="329">
        <v>0</v>
      </c>
      <c r="BZ78" s="329">
        <v>0</v>
      </c>
      <c r="CA78" s="329">
        <v>0</v>
      </c>
      <c r="CB78" s="329">
        <v>0</v>
      </c>
      <c r="CC78" s="329">
        <v>0</v>
      </c>
      <c r="CD78" s="329">
        <v>0</v>
      </c>
      <c r="CE78" s="28">
        <f t="shared" si="11"/>
        <v>2711521</v>
      </c>
      <c r="CF78" s="318">
        <v>0</v>
      </c>
    </row>
    <row r="79" spans="1:84" x14ac:dyDescent="0.35">
      <c r="A79" s="29" t="s">
        <v>279</v>
      </c>
      <c r="B79" s="16"/>
      <c r="C79" s="329">
        <v>0</v>
      </c>
      <c r="D79" s="329">
        <v>0</v>
      </c>
      <c r="E79" s="329">
        <v>0</v>
      </c>
      <c r="F79" s="329">
        <v>0</v>
      </c>
      <c r="G79" s="329">
        <v>0</v>
      </c>
      <c r="H79" s="329">
        <v>1039</v>
      </c>
      <c r="I79" s="329">
        <v>0</v>
      </c>
      <c r="J79" s="329">
        <v>0</v>
      </c>
      <c r="K79" s="329">
        <v>0</v>
      </c>
      <c r="L79" s="329">
        <v>0</v>
      </c>
      <c r="M79" s="329">
        <v>0</v>
      </c>
      <c r="N79" s="329">
        <v>0</v>
      </c>
      <c r="O79" s="329">
        <v>0</v>
      </c>
      <c r="P79" s="329">
        <v>0</v>
      </c>
      <c r="Q79" s="329">
        <v>0</v>
      </c>
      <c r="R79" s="329">
        <v>0</v>
      </c>
      <c r="S79" s="329">
        <v>0</v>
      </c>
      <c r="T79" s="329">
        <v>0</v>
      </c>
      <c r="U79" s="329">
        <v>0</v>
      </c>
      <c r="V79" s="329">
        <v>0</v>
      </c>
      <c r="W79" s="329">
        <v>0</v>
      </c>
      <c r="X79" s="329">
        <v>0</v>
      </c>
      <c r="Y79" s="329">
        <v>0</v>
      </c>
      <c r="Z79" s="329">
        <v>0</v>
      </c>
      <c r="AA79" s="329">
        <v>0</v>
      </c>
      <c r="AB79" s="329">
        <v>0</v>
      </c>
      <c r="AC79" s="329">
        <v>0</v>
      </c>
      <c r="AD79" s="329">
        <v>0</v>
      </c>
      <c r="AE79" s="329">
        <v>0</v>
      </c>
      <c r="AF79" s="329">
        <v>0</v>
      </c>
      <c r="AG79" s="329">
        <v>0</v>
      </c>
      <c r="AH79" s="329">
        <v>0</v>
      </c>
      <c r="AI79" s="329">
        <v>0</v>
      </c>
      <c r="AJ79" s="329">
        <v>0</v>
      </c>
      <c r="AK79" s="329">
        <v>0</v>
      </c>
      <c r="AL79" s="329">
        <v>0</v>
      </c>
      <c r="AM79" s="329">
        <v>0</v>
      </c>
      <c r="AN79" s="329">
        <v>0</v>
      </c>
      <c r="AO79" s="329">
        <v>0</v>
      </c>
      <c r="AP79" s="329">
        <v>0</v>
      </c>
      <c r="AQ79" s="329">
        <v>0</v>
      </c>
      <c r="AR79" s="329">
        <v>0</v>
      </c>
      <c r="AS79" s="329">
        <v>0</v>
      </c>
      <c r="AT79" s="329">
        <v>0</v>
      </c>
      <c r="AU79" s="329">
        <v>0</v>
      </c>
      <c r="AV79" s="329">
        <v>0</v>
      </c>
      <c r="AW79" s="329">
        <v>0</v>
      </c>
      <c r="AX79" s="329">
        <v>0</v>
      </c>
      <c r="AY79" s="329">
        <v>0</v>
      </c>
      <c r="AZ79" s="329">
        <v>0</v>
      </c>
      <c r="BA79" s="329">
        <v>0</v>
      </c>
      <c r="BB79" s="329">
        <v>0</v>
      </c>
      <c r="BC79" s="329">
        <v>0</v>
      </c>
      <c r="BD79" s="329">
        <v>0</v>
      </c>
      <c r="BE79" s="329">
        <v>0</v>
      </c>
      <c r="BF79" s="329">
        <v>0</v>
      </c>
      <c r="BG79" s="329">
        <v>0</v>
      </c>
      <c r="BH79" s="329">
        <v>0</v>
      </c>
      <c r="BI79" s="329">
        <v>0</v>
      </c>
      <c r="BJ79" s="329">
        <v>0</v>
      </c>
      <c r="BK79" s="329">
        <v>0</v>
      </c>
      <c r="BL79" s="329">
        <v>0</v>
      </c>
      <c r="BM79" s="329">
        <v>0</v>
      </c>
      <c r="BN79" s="329">
        <v>5461</v>
      </c>
      <c r="BO79" s="329">
        <v>0</v>
      </c>
      <c r="BP79" s="329">
        <v>0</v>
      </c>
      <c r="BQ79" s="329">
        <v>0</v>
      </c>
      <c r="BR79" s="329">
        <v>0</v>
      </c>
      <c r="BS79" s="329">
        <v>0</v>
      </c>
      <c r="BT79" s="329">
        <v>0</v>
      </c>
      <c r="BU79" s="329">
        <v>0</v>
      </c>
      <c r="BV79" s="329">
        <v>0</v>
      </c>
      <c r="BW79" s="329">
        <v>0</v>
      </c>
      <c r="BX79" s="329">
        <v>0</v>
      </c>
      <c r="BY79" s="329">
        <v>0</v>
      </c>
      <c r="BZ79" s="329">
        <v>0</v>
      </c>
      <c r="CA79" s="329">
        <v>0</v>
      </c>
      <c r="CB79" s="329">
        <v>0</v>
      </c>
      <c r="CC79" s="329">
        <v>0</v>
      </c>
      <c r="CD79" s="329">
        <v>0</v>
      </c>
      <c r="CE79" s="28">
        <f t="shared" si="11"/>
        <v>6500</v>
      </c>
      <c r="CF79" s="318">
        <v>0</v>
      </c>
    </row>
    <row r="80" spans="1:84" x14ac:dyDescent="0.35">
      <c r="A80" s="29" t="s">
        <v>280</v>
      </c>
      <c r="B80" s="16"/>
      <c r="C80" s="329">
        <v>0</v>
      </c>
      <c r="D80" s="329">
        <v>0</v>
      </c>
      <c r="E80" s="329">
        <v>0</v>
      </c>
      <c r="F80" s="329">
        <v>0</v>
      </c>
      <c r="G80" s="329">
        <v>0</v>
      </c>
      <c r="H80" s="329">
        <v>24001</v>
      </c>
      <c r="I80" s="329">
        <v>0</v>
      </c>
      <c r="J80" s="329">
        <v>0</v>
      </c>
      <c r="K80" s="329">
        <v>0</v>
      </c>
      <c r="L80" s="329">
        <v>0</v>
      </c>
      <c r="M80" s="329">
        <v>0</v>
      </c>
      <c r="N80" s="329">
        <v>0</v>
      </c>
      <c r="O80" s="329">
        <v>0</v>
      </c>
      <c r="P80" s="329">
        <v>0</v>
      </c>
      <c r="Q80" s="329">
        <v>0</v>
      </c>
      <c r="R80" s="329">
        <v>0</v>
      </c>
      <c r="S80" s="329">
        <v>0</v>
      </c>
      <c r="T80" s="329">
        <v>0</v>
      </c>
      <c r="U80" s="329">
        <v>0</v>
      </c>
      <c r="V80" s="329">
        <v>0</v>
      </c>
      <c r="W80" s="329">
        <v>0</v>
      </c>
      <c r="X80" s="329">
        <v>0</v>
      </c>
      <c r="Y80" s="329">
        <v>0</v>
      </c>
      <c r="Z80" s="329">
        <v>0</v>
      </c>
      <c r="AA80" s="329">
        <v>0</v>
      </c>
      <c r="AB80" s="329">
        <v>865</v>
      </c>
      <c r="AC80" s="329">
        <v>0</v>
      </c>
      <c r="AD80" s="329">
        <v>0</v>
      </c>
      <c r="AE80" s="329">
        <v>0</v>
      </c>
      <c r="AF80" s="329">
        <v>0</v>
      </c>
      <c r="AG80" s="329">
        <v>0</v>
      </c>
      <c r="AH80" s="329">
        <v>0</v>
      </c>
      <c r="AI80" s="329">
        <v>0</v>
      </c>
      <c r="AJ80" s="329">
        <v>0</v>
      </c>
      <c r="AK80" s="329">
        <v>0</v>
      </c>
      <c r="AL80" s="329">
        <v>0</v>
      </c>
      <c r="AM80" s="329">
        <v>0</v>
      </c>
      <c r="AN80" s="329">
        <v>0</v>
      </c>
      <c r="AO80" s="329">
        <v>0</v>
      </c>
      <c r="AP80" s="329">
        <v>0</v>
      </c>
      <c r="AQ80" s="329">
        <v>0</v>
      </c>
      <c r="AR80" s="329">
        <v>0</v>
      </c>
      <c r="AS80" s="329">
        <v>0</v>
      </c>
      <c r="AT80" s="329">
        <v>0</v>
      </c>
      <c r="AU80" s="329">
        <v>0</v>
      </c>
      <c r="AV80" s="329">
        <v>0</v>
      </c>
      <c r="AW80" s="329">
        <v>0</v>
      </c>
      <c r="AX80" s="329">
        <v>0</v>
      </c>
      <c r="AY80" s="329">
        <v>0</v>
      </c>
      <c r="AZ80" s="329">
        <v>0</v>
      </c>
      <c r="BA80" s="329">
        <v>0</v>
      </c>
      <c r="BB80" s="329">
        <v>1174</v>
      </c>
      <c r="BC80" s="329">
        <v>0</v>
      </c>
      <c r="BD80" s="329">
        <v>0</v>
      </c>
      <c r="BE80" s="329">
        <v>0</v>
      </c>
      <c r="BF80" s="329">
        <v>0</v>
      </c>
      <c r="BG80" s="329">
        <v>0</v>
      </c>
      <c r="BH80" s="329">
        <v>0</v>
      </c>
      <c r="BI80" s="329">
        <v>0</v>
      </c>
      <c r="BJ80" s="329">
        <v>0</v>
      </c>
      <c r="BK80" s="329">
        <v>0</v>
      </c>
      <c r="BL80" s="329">
        <v>0</v>
      </c>
      <c r="BM80" s="329">
        <v>0</v>
      </c>
      <c r="BN80" s="329">
        <v>4571</v>
      </c>
      <c r="BO80" s="329">
        <v>0</v>
      </c>
      <c r="BP80" s="329">
        <v>0</v>
      </c>
      <c r="BQ80" s="329">
        <v>0</v>
      </c>
      <c r="BR80" s="329">
        <v>0</v>
      </c>
      <c r="BS80" s="329">
        <v>0</v>
      </c>
      <c r="BT80" s="329">
        <v>0</v>
      </c>
      <c r="BU80" s="329">
        <v>0</v>
      </c>
      <c r="BV80" s="329">
        <v>0</v>
      </c>
      <c r="BW80" s="329">
        <v>0</v>
      </c>
      <c r="BX80" s="329">
        <v>0</v>
      </c>
      <c r="BY80" s="329">
        <v>0</v>
      </c>
      <c r="BZ80" s="329">
        <v>0</v>
      </c>
      <c r="CA80" s="329">
        <v>0</v>
      </c>
      <c r="CB80" s="329">
        <v>0</v>
      </c>
      <c r="CC80" s="329">
        <v>0</v>
      </c>
      <c r="CD80" s="329">
        <v>0</v>
      </c>
      <c r="CE80" s="28">
        <f t="shared" si="11"/>
        <v>30611</v>
      </c>
      <c r="CF80" s="318">
        <v>0</v>
      </c>
    </row>
    <row r="81" spans="1:84" x14ac:dyDescent="0.35">
      <c r="A81" s="29" t="s">
        <v>281</v>
      </c>
      <c r="B81" s="16"/>
      <c r="C81" s="329">
        <v>0</v>
      </c>
      <c r="D81" s="329">
        <v>0</v>
      </c>
      <c r="E81" s="329">
        <v>0</v>
      </c>
      <c r="F81" s="329">
        <v>0</v>
      </c>
      <c r="G81" s="329">
        <v>0</v>
      </c>
      <c r="H81" s="329">
        <v>0</v>
      </c>
      <c r="I81" s="329">
        <v>0</v>
      </c>
      <c r="J81" s="329">
        <v>0</v>
      </c>
      <c r="K81" s="329">
        <v>0</v>
      </c>
      <c r="L81" s="329">
        <v>0</v>
      </c>
      <c r="M81" s="329">
        <v>0</v>
      </c>
      <c r="N81" s="329">
        <v>0</v>
      </c>
      <c r="O81" s="329">
        <v>0</v>
      </c>
      <c r="P81" s="329">
        <v>0</v>
      </c>
      <c r="Q81" s="329">
        <v>0</v>
      </c>
      <c r="R81" s="329">
        <v>0</v>
      </c>
      <c r="S81" s="329">
        <v>0</v>
      </c>
      <c r="T81" s="329">
        <v>0</v>
      </c>
      <c r="U81" s="329">
        <v>0</v>
      </c>
      <c r="V81" s="329">
        <v>0</v>
      </c>
      <c r="W81" s="329">
        <v>0</v>
      </c>
      <c r="X81" s="329">
        <v>0</v>
      </c>
      <c r="Y81" s="329">
        <v>0</v>
      </c>
      <c r="Z81" s="329">
        <v>0</v>
      </c>
      <c r="AA81" s="329">
        <v>0</v>
      </c>
      <c r="AB81" s="329">
        <v>0</v>
      </c>
      <c r="AC81" s="329">
        <v>0</v>
      </c>
      <c r="AD81" s="329">
        <v>0</v>
      </c>
      <c r="AE81" s="329">
        <v>0</v>
      </c>
      <c r="AF81" s="329">
        <v>0</v>
      </c>
      <c r="AG81" s="329">
        <v>0</v>
      </c>
      <c r="AH81" s="329">
        <v>0</v>
      </c>
      <c r="AI81" s="329">
        <v>0</v>
      </c>
      <c r="AJ81" s="329">
        <v>0</v>
      </c>
      <c r="AK81" s="329">
        <v>0</v>
      </c>
      <c r="AL81" s="329">
        <v>0</v>
      </c>
      <c r="AM81" s="329">
        <v>0</v>
      </c>
      <c r="AN81" s="329">
        <v>0</v>
      </c>
      <c r="AO81" s="329">
        <v>0</v>
      </c>
      <c r="AP81" s="329">
        <v>0</v>
      </c>
      <c r="AQ81" s="329">
        <v>0</v>
      </c>
      <c r="AR81" s="329">
        <v>0</v>
      </c>
      <c r="AS81" s="329">
        <v>0</v>
      </c>
      <c r="AT81" s="329">
        <v>0</v>
      </c>
      <c r="AU81" s="329">
        <v>0</v>
      </c>
      <c r="AV81" s="329">
        <v>0</v>
      </c>
      <c r="AW81" s="329">
        <v>0</v>
      </c>
      <c r="AX81" s="329">
        <v>0</v>
      </c>
      <c r="AY81" s="329">
        <v>0</v>
      </c>
      <c r="AZ81" s="329">
        <v>0</v>
      </c>
      <c r="BA81" s="329">
        <v>0</v>
      </c>
      <c r="BB81" s="329">
        <v>0</v>
      </c>
      <c r="BC81" s="329">
        <v>0</v>
      </c>
      <c r="BD81" s="329">
        <v>0</v>
      </c>
      <c r="BE81" s="329">
        <v>0</v>
      </c>
      <c r="BF81" s="329">
        <v>0</v>
      </c>
      <c r="BG81" s="329">
        <v>0</v>
      </c>
      <c r="BH81" s="329">
        <v>0</v>
      </c>
      <c r="BI81" s="329">
        <v>0</v>
      </c>
      <c r="BJ81" s="329">
        <v>0</v>
      </c>
      <c r="BK81" s="329">
        <v>0</v>
      </c>
      <c r="BL81" s="329">
        <v>0</v>
      </c>
      <c r="BM81" s="329">
        <v>0</v>
      </c>
      <c r="BN81" s="329">
        <v>91372</v>
      </c>
      <c r="BO81" s="329">
        <v>0</v>
      </c>
      <c r="BP81" s="329">
        <v>0</v>
      </c>
      <c r="BQ81" s="329">
        <v>0</v>
      </c>
      <c r="BR81" s="329">
        <v>0</v>
      </c>
      <c r="BS81" s="329">
        <v>0</v>
      </c>
      <c r="BT81" s="329">
        <v>0</v>
      </c>
      <c r="BU81" s="329">
        <v>0</v>
      </c>
      <c r="BV81" s="329">
        <v>0</v>
      </c>
      <c r="BW81" s="329">
        <v>0</v>
      </c>
      <c r="BX81" s="329">
        <v>0</v>
      </c>
      <c r="BY81" s="329">
        <v>0</v>
      </c>
      <c r="BZ81" s="329">
        <v>0</v>
      </c>
      <c r="CA81" s="329">
        <v>0</v>
      </c>
      <c r="CB81" s="329">
        <v>0</v>
      </c>
      <c r="CC81" s="329">
        <v>0</v>
      </c>
      <c r="CD81" s="329">
        <v>0</v>
      </c>
      <c r="CE81" s="28">
        <f t="shared" si="11"/>
        <v>91372</v>
      </c>
      <c r="CF81" s="318">
        <v>0</v>
      </c>
    </row>
    <row r="82" spans="1:84" x14ac:dyDescent="0.35">
      <c r="A82" s="29" t="s">
        <v>282</v>
      </c>
      <c r="B82" s="16"/>
      <c r="C82" s="329">
        <v>0</v>
      </c>
      <c r="D82" s="329">
        <v>0</v>
      </c>
      <c r="E82" s="329">
        <v>0</v>
      </c>
      <c r="F82" s="329">
        <v>0</v>
      </c>
      <c r="G82" s="329">
        <v>0</v>
      </c>
      <c r="H82" s="329">
        <v>0</v>
      </c>
      <c r="I82" s="329">
        <v>0</v>
      </c>
      <c r="J82" s="329">
        <v>0</v>
      </c>
      <c r="K82" s="329">
        <v>0</v>
      </c>
      <c r="L82" s="329">
        <v>0</v>
      </c>
      <c r="M82" s="329">
        <v>0</v>
      </c>
      <c r="N82" s="329">
        <v>0</v>
      </c>
      <c r="O82" s="329">
        <v>0</v>
      </c>
      <c r="P82" s="329">
        <v>0</v>
      </c>
      <c r="Q82" s="329">
        <v>0</v>
      </c>
      <c r="R82" s="329">
        <v>0</v>
      </c>
      <c r="S82" s="329">
        <v>0</v>
      </c>
      <c r="T82" s="329">
        <v>0</v>
      </c>
      <c r="U82" s="329">
        <v>0</v>
      </c>
      <c r="V82" s="329">
        <v>0</v>
      </c>
      <c r="W82" s="329">
        <v>0</v>
      </c>
      <c r="X82" s="329">
        <v>0</v>
      </c>
      <c r="Y82" s="329">
        <v>0</v>
      </c>
      <c r="Z82" s="329">
        <v>0</v>
      </c>
      <c r="AA82" s="329">
        <v>0</v>
      </c>
      <c r="AB82" s="329">
        <v>0</v>
      </c>
      <c r="AC82" s="329">
        <v>0</v>
      </c>
      <c r="AD82" s="329">
        <v>0</v>
      </c>
      <c r="AE82" s="329">
        <v>0</v>
      </c>
      <c r="AF82" s="329">
        <v>0</v>
      </c>
      <c r="AG82" s="329">
        <v>0</v>
      </c>
      <c r="AH82" s="329">
        <v>0</v>
      </c>
      <c r="AI82" s="329">
        <v>0</v>
      </c>
      <c r="AJ82" s="329">
        <v>0</v>
      </c>
      <c r="AK82" s="329">
        <v>0</v>
      </c>
      <c r="AL82" s="329">
        <v>0</v>
      </c>
      <c r="AM82" s="329">
        <v>0</v>
      </c>
      <c r="AN82" s="329">
        <v>0</v>
      </c>
      <c r="AO82" s="329">
        <v>0</v>
      </c>
      <c r="AP82" s="329">
        <v>0</v>
      </c>
      <c r="AQ82" s="329">
        <v>0</v>
      </c>
      <c r="AR82" s="329">
        <v>0</v>
      </c>
      <c r="AS82" s="329">
        <v>0</v>
      </c>
      <c r="AT82" s="329">
        <v>0</v>
      </c>
      <c r="AU82" s="329">
        <v>0</v>
      </c>
      <c r="AV82" s="329">
        <v>0</v>
      </c>
      <c r="AW82" s="329">
        <v>0</v>
      </c>
      <c r="AX82" s="329">
        <v>0</v>
      </c>
      <c r="AY82" s="329">
        <v>0</v>
      </c>
      <c r="AZ82" s="329">
        <v>0</v>
      </c>
      <c r="BA82" s="329">
        <v>0</v>
      </c>
      <c r="BB82" s="329">
        <v>0</v>
      </c>
      <c r="BC82" s="329">
        <v>0</v>
      </c>
      <c r="BD82" s="329">
        <v>0</v>
      </c>
      <c r="BE82" s="329">
        <v>0</v>
      </c>
      <c r="BF82" s="329">
        <v>0</v>
      </c>
      <c r="BG82" s="329">
        <v>0</v>
      </c>
      <c r="BH82" s="329">
        <v>0</v>
      </c>
      <c r="BI82" s="329">
        <v>0</v>
      </c>
      <c r="BJ82" s="329">
        <v>0</v>
      </c>
      <c r="BK82" s="329">
        <v>0</v>
      </c>
      <c r="BL82" s="329">
        <v>0</v>
      </c>
      <c r="BM82" s="329">
        <v>0</v>
      </c>
      <c r="BN82" s="329">
        <v>144743</v>
      </c>
      <c r="BO82" s="329">
        <v>0</v>
      </c>
      <c r="BP82" s="329">
        <v>0</v>
      </c>
      <c r="BQ82" s="329">
        <v>0</v>
      </c>
      <c r="BR82" s="329">
        <v>0</v>
      </c>
      <c r="BS82" s="329">
        <v>0</v>
      </c>
      <c r="BT82" s="329">
        <v>0</v>
      </c>
      <c r="BU82" s="329">
        <v>0</v>
      </c>
      <c r="BV82" s="329">
        <v>0</v>
      </c>
      <c r="BW82" s="329">
        <v>0</v>
      </c>
      <c r="BX82" s="329">
        <v>0</v>
      </c>
      <c r="BY82" s="329">
        <v>0</v>
      </c>
      <c r="BZ82" s="329">
        <v>0</v>
      </c>
      <c r="CA82" s="329">
        <v>0</v>
      </c>
      <c r="CB82" s="329">
        <v>0</v>
      </c>
      <c r="CC82" s="329">
        <v>0</v>
      </c>
      <c r="CD82" s="329">
        <v>0</v>
      </c>
      <c r="CE82" s="28">
        <f t="shared" si="11"/>
        <v>144743</v>
      </c>
      <c r="CF82" s="318">
        <v>0</v>
      </c>
    </row>
    <row r="83" spans="1:84" x14ac:dyDescent="0.35">
      <c r="A83" s="29" t="s">
        <v>283</v>
      </c>
      <c r="B83" s="16"/>
      <c r="C83" s="317">
        <v>0</v>
      </c>
      <c r="D83" s="317">
        <v>0</v>
      </c>
      <c r="E83" s="320">
        <v>0</v>
      </c>
      <c r="F83" s="320">
        <v>0</v>
      </c>
      <c r="G83" s="317">
        <v>0</v>
      </c>
      <c r="H83" s="317">
        <v>2124356</v>
      </c>
      <c r="I83" s="320">
        <v>0</v>
      </c>
      <c r="J83" s="320">
        <v>0</v>
      </c>
      <c r="K83" s="320">
        <v>0</v>
      </c>
      <c r="L83" s="320">
        <v>0</v>
      </c>
      <c r="M83" s="317">
        <v>0</v>
      </c>
      <c r="N83" s="317">
        <v>0</v>
      </c>
      <c r="O83" s="317">
        <v>0</v>
      </c>
      <c r="P83" s="320">
        <v>0</v>
      </c>
      <c r="Q83" s="320">
        <v>0</v>
      </c>
      <c r="R83" s="321">
        <v>0</v>
      </c>
      <c r="S83" s="320">
        <v>0</v>
      </c>
      <c r="T83" s="317">
        <v>0</v>
      </c>
      <c r="U83" s="320">
        <v>0</v>
      </c>
      <c r="V83" s="320">
        <v>0</v>
      </c>
      <c r="W83" s="317">
        <v>0</v>
      </c>
      <c r="X83" s="320">
        <v>0</v>
      </c>
      <c r="Y83" s="320">
        <v>0</v>
      </c>
      <c r="Z83" s="320">
        <v>0</v>
      </c>
      <c r="AA83" s="320">
        <v>0</v>
      </c>
      <c r="AB83" s="320">
        <v>26595</v>
      </c>
      <c r="AC83" s="320">
        <v>0</v>
      </c>
      <c r="AD83" s="320">
        <v>0</v>
      </c>
      <c r="AE83" s="320">
        <v>0</v>
      </c>
      <c r="AF83" s="320">
        <v>0</v>
      </c>
      <c r="AG83" s="320">
        <v>0</v>
      </c>
      <c r="AH83" s="320">
        <v>0</v>
      </c>
      <c r="AI83" s="320">
        <v>0</v>
      </c>
      <c r="AJ83" s="320">
        <v>0</v>
      </c>
      <c r="AK83" s="320">
        <v>0</v>
      </c>
      <c r="AL83" s="320">
        <v>0</v>
      </c>
      <c r="AM83" s="320">
        <v>0</v>
      </c>
      <c r="AN83" s="320">
        <v>0</v>
      </c>
      <c r="AO83" s="317">
        <v>0</v>
      </c>
      <c r="AP83" s="320">
        <v>0</v>
      </c>
      <c r="AQ83" s="317">
        <v>0</v>
      </c>
      <c r="AR83" s="317">
        <v>0</v>
      </c>
      <c r="AS83" s="317">
        <v>0</v>
      </c>
      <c r="AT83" s="317">
        <v>0</v>
      </c>
      <c r="AU83" s="320">
        <v>0</v>
      </c>
      <c r="AV83" s="320">
        <v>0</v>
      </c>
      <c r="AW83" s="320">
        <v>0</v>
      </c>
      <c r="AX83" s="320">
        <v>0</v>
      </c>
      <c r="AY83" s="320">
        <v>0</v>
      </c>
      <c r="AZ83" s="320">
        <v>0</v>
      </c>
      <c r="BA83" s="320">
        <v>0</v>
      </c>
      <c r="BB83" s="320">
        <v>30642</v>
      </c>
      <c r="BC83" s="320">
        <v>0</v>
      </c>
      <c r="BD83" s="320">
        <v>0</v>
      </c>
      <c r="BE83" s="320">
        <v>0</v>
      </c>
      <c r="BF83" s="320">
        <v>0</v>
      </c>
      <c r="BG83" s="320">
        <v>0</v>
      </c>
      <c r="BH83" s="321">
        <v>0</v>
      </c>
      <c r="BI83" s="320">
        <v>0</v>
      </c>
      <c r="BJ83" s="320">
        <v>0</v>
      </c>
      <c r="BK83" s="320">
        <v>0</v>
      </c>
      <c r="BL83" s="320">
        <v>0</v>
      </c>
      <c r="BM83" s="320">
        <v>0</v>
      </c>
      <c r="BN83" s="320">
        <v>30951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  <c r="BW83" s="320">
        <v>0</v>
      </c>
      <c r="BX83" s="320">
        <v>0</v>
      </c>
      <c r="BY83" s="320">
        <v>0</v>
      </c>
      <c r="BZ83" s="320">
        <v>0</v>
      </c>
      <c r="CA83" s="320">
        <v>0</v>
      </c>
      <c r="CB83" s="320">
        <v>0</v>
      </c>
      <c r="CC83" s="320">
        <v>0</v>
      </c>
      <c r="CD83" s="329">
        <v>0</v>
      </c>
      <c r="CE83" s="28">
        <f t="shared" si="11"/>
        <v>2212544</v>
      </c>
      <c r="CF83" s="318">
        <v>0</v>
      </c>
    </row>
    <row r="84" spans="1:84" x14ac:dyDescent="0.3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0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0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0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0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0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0</v>
      </c>
      <c r="CD84" s="329">
        <v>0</v>
      </c>
      <c r="CE84" s="28">
        <f>SUM(C84:CD84)</f>
        <v>0</v>
      </c>
      <c r="CF84" s="318">
        <v>0</v>
      </c>
    </row>
    <row r="85" spans="1:84" x14ac:dyDescent="0.35">
      <c r="A85" s="35" t="s">
        <v>285</v>
      </c>
      <c r="B85" s="28"/>
      <c r="C85" s="28">
        <f>SUM(C61:C69)-C84</f>
        <v>0</v>
      </c>
      <c r="D85" s="28">
        <f t="shared" ref="D85:BO85" si="12">SUM(D61:D69)-D84</f>
        <v>0</v>
      </c>
      <c r="E85" s="28">
        <f t="shared" si="12"/>
        <v>0</v>
      </c>
      <c r="F85" s="28">
        <f t="shared" si="12"/>
        <v>0</v>
      </c>
      <c r="G85" s="28">
        <f t="shared" si="12"/>
        <v>0</v>
      </c>
      <c r="H85" s="28">
        <f t="shared" si="12"/>
        <v>20679694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0</v>
      </c>
      <c r="T85" s="28">
        <f t="shared" si="12"/>
        <v>0</v>
      </c>
      <c r="U85" s="28">
        <f t="shared" si="12"/>
        <v>0</v>
      </c>
      <c r="V85" s="28">
        <f t="shared" si="12"/>
        <v>0</v>
      </c>
      <c r="W85" s="28">
        <f t="shared" si="12"/>
        <v>0</v>
      </c>
      <c r="X85" s="28">
        <f t="shared" si="12"/>
        <v>0</v>
      </c>
      <c r="Y85" s="28">
        <f t="shared" si="12"/>
        <v>0</v>
      </c>
      <c r="Z85" s="28">
        <f t="shared" si="12"/>
        <v>0</v>
      </c>
      <c r="AA85" s="28">
        <f t="shared" si="12"/>
        <v>0</v>
      </c>
      <c r="AB85" s="28">
        <f t="shared" si="12"/>
        <v>926738</v>
      </c>
      <c r="AC85" s="28">
        <f t="shared" si="12"/>
        <v>0</v>
      </c>
      <c r="AD85" s="28">
        <f t="shared" si="12"/>
        <v>0</v>
      </c>
      <c r="AE85" s="28">
        <f t="shared" si="12"/>
        <v>0</v>
      </c>
      <c r="AF85" s="28">
        <f t="shared" si="12"/>
        <v>0</v>
      </c>
      <c r="AG85" s="28">
        <f t="shared" si="12"/>
        <v>0</v>
      </c>
      <c r="AH85" s="28">
        <f t="shared" si="12"/>
        <v>0</v>
      </c>
      <c r="AI85" s="28">
        <f t="shared" si="12"/>
        <v>0</v>
      </c>
      <c r="AJ85" s="28">
        <f t="shared" si="12"/>
        <v>0</v>
      </c>
      <c r="AK85" s="28">
        <f t="shared" si="12"/>
        <v>0</v>
      </c>
      <c r="AL85" s="28">
        <f t="shared" si="12"/>
        <v>0</v>
      </c>
      <c r="AM85" s="28">
        <f t="shared" si="12"/>
        <v>0</v>
      </c>
      <c r="AN85" s="28">
        <f t="shared" si="12"/>
        <v>0</v>
      </c>
      <c r="AO85" s="28">
        <f t="shared" si="12"/>
        <v>0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0</v>
      </c>
      <c r="AW85" s="28">
        <f t="shared" si="12"/>
        <v>0</v>
      </c>
      <c r="AX85" s="28">
        <f t="shared" si="12"/>
        <v>0</v>
      </c>
      <c r="AY85" s="28">
        <f t="shared" si="12"/>
        <v>0</v>
      </c>
      <c r="AZ85" s="28">
        <f t="shared" si="12"/>
        <v>0</v>
      </c>
      <c r="BA85" s="28">
        <f t="shared" si="12"/>
        <v>0</v>
      </c>
      <c r="BB85" s="28">
        <f t="shared" si="12"/>
        <v>501803</v>
      </c>
      <c r="BC85" s="28">
        <f t="shared" si="12"/>
        <v>0</v>
      </c>
      <c r="BD85" s="28">
        <f t="shared" si="12"/>
        <v>0</v>
      </c>
      <c r="BE85" s="28">
        <f t="shared" si="12"/>
        <v>0</v>
      </c>
      <c r="BF85" s="28">
        <f t="shared" si="12"/>
        <v>0</v>
      </c>
      <c r="BG85" s="28">
        <f t="shared" si="12"/>
        <v>0</v>
      </c>
      <c r="BH85" s="28">
        <f t="shared" si="12"/>
        <v>0</v>
      </c>
      <c r="BI85" s="28">
        <f t="shared" si="12"/>
        <v>0</v>
      </c>
      <c r="BJ85" s="28">
        <f t="shared" si="12"/>
        <v>0</v>
      </c>
      <c r="BK85" s="28">
        <f t="shared" si="12"/>
        <v>0</v>
      </c>
      <c r="BL85" s="28">
        <f t="shared" si="12"/>
        <v>0</v>
      </c>
      <c r="BM85" s="28">
        <f t="shared" si="12"/>
        <v>0</v>
      </c>
      <c r="BN85" s="28">
        <f t="shared" si="12"/>
        <v>4499754</v>
      </c>
      <c r="BO85" s="28">
        <f t="shared" si="12"/>
        <v>0</v>
      </c>
      <c r="BP85" s="28">
        <f t="shared" ref="BP85:CD85" si="13">SUM(BP61:BP69)-BP84</f>
        <v>0</v>
      </c>
      <c r="BQ85" s="28">
        <f t="shared" si="13"/>
        <v>0</v>
      </c>
      <c r="BR85" s="28">
        <f t="shared" si="13"/>
        <v>0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0</v>
      </c>
      <c r="BW85" s="28">
        <f t="shared" si="13"/>
        <v>0</v>
      </c>
      <c r="BX85" s="28">
        <f t="shared" si="13"/>
        <v>0</v>
      </c>
      <c r="BY85" s="28">
        <f t="shared" si="13"/>
        <v>0</v>
      </c>
      <c r="BZ85" s="28">
        <f t="shared" si="13"/>
        <v>0</v>
      </c>
      <c r="CA85" s="28">
        <f t="shared" si="13"/>
        <v>0</v>
      </c>
      <c r="CB85" s="28">
        <f t="shared" si="13"/>
        <v>0</v>
      </c>
      <c r="CC85" s="28">
        <f t="shared" si="13"/>
        <v>0</v>
      </c>
      <c r="CD85" s="28">
        <f t="shared" si="13"/>
        <v>0</v>
      </c>
      <c r="CE85" s="28">
        <f t="shared" si="11"/>
        <v>26607989</v>
      </c>
      <c r="CF85" s="318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9">
        <v>0</v>
      </c>
      <c r="CF86" s="318">
        <v>0</v>
      </c>
    </row>
    <row r="87" spans="1:84" x14ac:dyDescent="0.35">
      <c r="A87" s="22" t="s">
        <v>287</v>
      </c>
      <c r="B87" s="16"/>
      <c r="C87" s="317">
        <v>0</v>
      </c>
      <c r="D87" s="317">
        <v>0</v>
      </c>
      <c r="E87" s="317">
        <v>0</v>
      </c>
      <c r="F87" s="317">
        <v>0</v>
      </c>
      <c r="G87" s="317">
        <v>0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0</v>
      </c>
      <c r="Q87" s="317">
        <v>0</v>
      </c>
      <c r="R87" s="317">
        <v>0</v>
      </c>
      <c r="S87" s="317">
        <v>0</v>
      </c>
      <c r="T87" s="317">
        <v>0</v>
      </c>
      <c r="U87" s="317">
        <v>0</v>
      </c>
      <c r="V87" s="317">
        <v>0</v>
      </c>
      <c r="W87" s="317">
        <v>0</v>
      </c>
      <c r="X87" s="317">
        <v>0</v>
      </c>
      <c r="Y87" s="317">
        <v>0</v>
      </c>
      <c r="Z87" s="317">
        <v>0</v>
      </c>
      <c r="AA87" s="317">
        <v>0</v>
      </c>
      <c r="AB87" s="317">
        <v>0</v>
      </c>
      <c r="AC87" s="317">
        <v>0</v>
      </c>
      <c r="AD87" s="317">
        <v>0</v>
      </c>
      <c r="AE87" s="317">
        <v>0</v>
      </c>
      <c r="AF87" s="317">
        <v>0</v>
      </c>
      <c r="AG87" s="317">
        <v>0</v>
      </c>
      <c r="AH87" s="317">
        <v>0</v>
      </c>
      <c r="AI87" s="317">
        <v>0</v>
      </c>
      <c r="AJ87" s="317">
        <v>0</v>
      </c>
      <c r="AK87" s="317">
        <v>0</v>
      </c>
      <c r="AL87" s="317">
        <v>0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0</v>
      </c>
      <c r="CF87" s="318">
        <v>0</v>
      </c>
    </row>
    <row r="88" spans="1:84" x14ac:dyDescent="0.35">
      <c r="A88" s="22" t="s">
        <v>288</v>
      </c>
      <c r="B88" s="16"/>
      <c r="C88" s="317">
        <v>0</v>
      </c>
      <c r="D88" s="317">
        <v>0</v>
      </c>
      <c r="E88" s="317">
        <v>0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0</v>
      </c>
      <c r="Q88" s="317">
        <v>0</v>
      </c>
      <c r="R88" s="317">
        <v>0</v>
      </c>
      <c r="S88" s="317">
        <v>0</v>
      </c>
      <c r="T88" s="317">
        <v>0</v>
      </c>
      <c r="U88" s="317">
        <v>0</v>
      </c>
      <c r="V88" s="317">
        <v>0</v>
      </c>
      <c r="W88" s="317">
        <v>0</v>
      </c>
      <c r="X88" s="317">
        <v>0</v>
      </c>
      <c r="Y88" s="317">
        <v>0</v>
      </c>
      <c r="Z88" s="317">
        <v>0</v>
      </c>
      <c r="AA88" s="317">
        <v>0</v>
      </c>
      <c r="AB88" s="317">
        <v>0</v>
      </c>
      <c r="AC88" s="317">
        <v>0</v>
      </c>
      <c r="AD88" s="317">
        <v>0</v>
      </c>
      <c r="AE88" s="317">
        <v>0</v>
      </c>
      <c r="AF88" s="317">
        <v>0</v>
      </c>
      <c r="AG88" s="317">
        <v>0</v>
      </c>
      <c r="AH88" s="317">
        <v>0</v>
      </c>
      <c r="AI88" s="317">
        <v>0</v>
      </c>
      <c r="AJ88" s="317">
        <v>0</v>
      </c>
      <c r="AK88" s="317">
        <v>0</v>
      </c>
      <c r="AL88" s="317">
        <v>0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0</v>
      </c>
      <c r="CF88" s="318">
        <v>0</v>
      </c>
    </row>
    <row r="89" spans="1:84" x14ac:dyDescent="0.35">
      <c r="A89" s="22" t="s">
        <v>289</v>
      </c>
      <c r="B89" s="16"/>
      <c r="C89" s="28">
        <f>C87+C88</f>
        <v>0</v>
      </c>
      <c r="D89" s="28">
        <f t="shared" ref="D89:AV89" si="15">D87+D88</f>
        <v>0</v>
      </c>
      <c r="E89" s="28">
        <f t="shared" si="15"/>
        <v>0</v>
      </c>
      <c r="F89" s="28">
        <f t="shared" si="15"/>
        <v>0</v>
      </c>
      <c r="G89" s="28">
        <f t="shared" si="15"/>
        <v>0</v>
      </c>
      <c r="H89" s="28">
        <f t="shared" si="15"/>
        <v>0</v>
      </c>
      <c r="I89" s="28">
        <f t="shared" si="15"/>
        <v>0</v>
      </c>
      <c r="J89" s="28">
        <f t="shared" si="15"/>
        <v>0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0</v>
      </c>
      <c r="P89" s="28">
        <f t="shared" si="15"/>
        <v>0</v>
      </c>
      <c r="Q89" s="28">
        <f t="shared" si="15"/>
        <v>0</v>
      </c>
      <c r="R89" s="28">
        <f t="shared" si="15"/>
        <v>0</v>
      </c>
      <c r="S89" s="28">
        <f t="shared" si="15"/>
        <v>0</v>
      </c>
      <c r="T89" s="28">
        <f t="shared" si="15"/>
        <v>0</v>
      </c>
      <c r="U89" s="28">
        <f t="shared" si="15"/>
        <v>0</v>
      </c>
      <c r="V89" s="28">
        <f t="shared" si="15"/>
        <v>0</v>
      </c>
      <c r="W89" s="28">
        <f t="shared" si="15"/>
        <v>0</v>
      </c>
      <c r="X89" s="28">
        <f t="shared" si="15"/>
        <v>0</v>
      </c>
      <c r="Y89" s="28">
        <f t="shared" si="15"/>
        <v>0</v>
      </c>
      <c r="Z89" s="28">
        <f t="shared" si="15"/>
        <v>0</v>
      </c>
      <c r="AA89" s="28">
        <f t="shared" si="15"/>
        <v>0</v>
      </c>
      <c r="AB89" s="28">
        <f t="shared" si="15"/>
        <v>0</v>
      </c>
      <c r="AC89" s="28">
        <f t="shared" si="15"/>
        <v>0</v>
      </c>
      <c r="AD89" s="28">
        <f t="shared" si="15"/>
        <v>0</v>
      </c>
      <c r="AE89" s="28">
        <f t="shared" si="15"/>
        <v>0</v>
      </c>
      <c r="AF89" s="28">
        <f t="shared" si="15"/>
        <v>0</v>
      </c>
      <c r="AG89" s="28">
        <f t="shared" si="15"/>
        <v>0</v>
      </c>
      <c r="AH89" s="28">
        <f t="shared" si="15"/>
        <v>0</v>
      </c>
      <c r="AI89" s="28">
        <f t="shared" si="15"/>
        <v>0</v>
      </c>
      <c r="AJ89" s="28">
        <f t="shared" si="15"/>
        <v>0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0</v>
      </c>
      <c r="CF89" s="318">
        <v>0</v>
      </c>
    </row>
    <row r="90" spans="1:84" x14ac:dyDescent="0.35">
      <c r="A90" s="35" t="s">
        <v>290</v>
      </c>
      <c r="B90" s="28"/>
      <c r="C90" s="317">
        <v>0</v>
      </c>
      <c r="D90" s="317">
        <v>0</v>
      </c>
      <c r="E90" s="317">
        <v>0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0</v>
      </c>
      <c r="Q90" s="317">
        <v>0</v>
      </c>
      <c r="R90" s="317">
        <v>0</v>
      </c>
      <c r="S90" s="317">
        <v>0</v>
      </c>
      <c r="T90" s="317">
        <v>0</v>
      </c>
      <c r="U90" s="317">
        <v>0</v>
      </c>
      <c r="V90" s="317">
        <v>0</v>
      </c>
      <c r="W90" s="317">
        <v>0</v>
      </c>
      <c r="X90" s="317">
        <v>0</v>
      </c>
      <c r="Y90" s="317">
        <v>0</v>
      </c>
      <c r="Z90" s="317">
        <v>0</v>
      </c>
      <c r="AA90" s="317">
        <v>0</v>
      </c>
      <c r="AB90" s="317">
        <v>0</v>
      </c>
      <c r="AC90" s="317">
        <v>0</v>
      </c>
      <c r="AD90" s="317">
        <v>0</v>
      </c>
      <c r="AE90" s="317">
        <v>0</v>
      </c>
      <c r="AF90" s="317">
        <v>0</v>
      </c>
      <c r="AG90" s="317">
        <v>0</v>
      </c>
      <c r="AH90" s="317">
        <v>0</v>
      </c>
      <c r="AI90" s="317">
        <v>0</v>
      </c>
      <c r="AJ90" s="317">
        <v>0</v>
      </c>
      <c r="AK90" s="317">
        <v>0</v>
      </c>
      <c r="AL90" s="317">
        <v>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0</v>
      </c>
      <c r="AW90" s="317">
        <v>0</v>
      </c>
      <c r="AX90" s="317">
        <v>0</v>
      </c>
      <c r="AY90" s="317">
        <v>0</v>
      </c>
      <c r="AZ90" s="317">
        <v>0</v>
      </c>
      <c r="BA90" s="317">
        <v>0</v>
      </c>
      <c r="BB90" s="317">
        <v>0</v>
      </c>
      <c r="BC90" s="317">
        <v>0</v>
      </c>
      <c r="BD90" s="317">
        <v>0</v>
      </c>
      <c r="BE90" s="317">
        <v>0</v>
      </c>
      <c r="BF90" s="317">
        <v>0</v>
      </c>
      <c r="BG90" s="317">
        <v>0</v>
      </c>
      <c r="BH90" s="317">
        <v>0</v>
      </c>
      <c r="BI90" s="317">
        <v>0</v>
      </c>
      <c r="BJ90" s="317">
        <v>0</v>
      </c>
      <c r="BK90" s="317">
        <v>0</v>
      </c>
      <c r="BL90" s="317">
        <v>0</v>
      </c>
      <c r="BM90" s="317">
        <v>0</v>
      </c>
      <c r="BN90" s="317">
        <v>0</v>
      </c>
      <c r="BO90" s="317">
        <v>0</v>
      </c>
      <c r="BP90" s="317">
        <v>0</v>
      </c>
      <c r="BQ90" s="317">
        <v>0</v>
      </c>
      <c r="BR90" s="317">
        <v>0</v>
      </c>
      <c r="BS90" s="317">
        <v>0</v>
      </c>
      <c r="BT90" s="317">
        <v>0</v>
      </c>
      <c r="BU90" s="317">
        <v>0</v>
      </c>
      <c r="BV90" s="317">
        <v>0</v>
      </c>
      <c r="BW90" s="317">
        <v>0</v>
      </c>
      <c r="BX90" s="317">
        <v>0</v>
      </c>
      <c r="BY90" s="317">
        <v>0</v>
      </c>
      <c r="BZ90" s="317">
        <v>0</v>
      </c>
      <c r="CA90" s="317">
        <v>0</v>
      </c>
      <c r="CB90" s="317">
        <v>0</v>
      </c>
      <c r="CC90" s="317">
        <v>0</v>
      </c>
      <c r="CD90" s="234" t="s">
        <v>248</v>
      </c>
      <c r="CE90" s="28">
        <f t="shared" si="14"/>
        <v>0</v>
      </c>
      <c r="CF90" s="28">
        <f>BE59-CE90</f>
        <v>0</v>
      </c>
    </row>
    <row r="91" spans="1:84" x14ac:dyDescent="0.35">
      <c r="A91" s="22" t="s">
        <v>291</v>
      </c>
      <c r="B91" s="16"/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14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17">
        <v>0</v>
      </c>
      <c r="D92" s="317">
        <v>0</v>
      </c>
      <c r="E92" s="317">
        <v>0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0</v>
      </c>
      <c r="Q92" s="317">
        <v>0</v>
      </c>
      <c r="R92" s="317">
        <v>0</v>
      </c>
      <c r="S92" s="317">
        <v>0</v>
      </c>
      <c r="T92" s="317">
        <v>0</v>
      </c>
      <c r="U92" s="317">
        <v>0</v>
      </c>
      <c r="V92" s="317">
        <v>0</v>
      </c>
      <c r="W92" s="317">
        <v>0</v>
      </c>
      <c r="X92" s="317">
        <v>0</v>
      </c>
      <c r="Y92" s="317">
        <v>0</v>
      </c>
      <c r="Z92" s="317">
        <v>0</v>
      </c>
      <c r="AA92" s="317">
        <v>0</v>
      </c>
      <c r="AB92" s="317">
        <v>0</v>
      </c>
      <c r="AC92" s="317">
        <v>0</v>
      </c>
      <c r="AD92" s="317">
        <v>0</v>
      </c>
      <c r="AE92" s="317">
        <v>0</v>
      </c>
      <c r="AF92" s="317">
        <v>0</v>
      </c>
      <c r="AG92" s="317">
        <v>0</v>
      </c>
      <c r="AH92" s="317">
        <v>0</v>
      </c>
      <c r="AI92" s="317">
        <v>0</v>
      </c>
      <c r="AJ92" s="317">
        <v>0</v>
      </c>
      <c r="AK92" s="317">
        <v>0</v>
      </c>
      <c r="AL92" s="317">
        <v>0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0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0</v>
      </c>
      <c r="BT92" s="317">
        <v>0</v>
      </c>
      <c r="BU92" s="317">
        <v>0</v>
      </c>
      <c r="BV92" s="317">
        <v>0</v>
      </c>
      <c r="BW92" s="317">
        <v>0</v>
      </c>
      <c r="BX92" s="317">
        <v>0</v>
      </c>
      <c r="BY92" s="317">
        <v>0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14"/>
        <v>0</v>
      </c>
      <c r="CF92" s="16"/>
    </row>
    <row r="93" spans="1:84" x14ac:dyDescent="0.35">
      <c r="A93" s="22" t="s">
        <v>293</v>
      </c>
      <c r="B93" s="16"/>
      <c r="C93" s="317">
        <v>0</v>
      </c>
      <c r="D93" s="317">
        <v>0</v>
      </c>
      <c r="E93" s="317">
        <v>0</v>
      </c>
      <c r="F93" s="317">
        <v>0</v>
      </c>
      <c r="G93" s="317">
        <v>0</v>
      </c>
      <c r="H93" s="317">
        <v>0</v>
      </c>
      <c r="I93" s="317">
        <v>0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0</v>
      </c>
      <c r="P93" s="317">
        <v>0</v>
      </c>
      <c r="Q93" s="317">
        <v>0</v>
      </c>
      <c r="R93" s="317">
        <v>0</v>
      </c>
      <c r="S93" s="317">
        <v>0</v>
      </c>
      <c r="T93" s="317">
        <v>0</v>
      </c>
      <c r="U93" s="317">
        <v>0</v>
      </c>
      <c r="V93" s="317">
        <v>0</v>
      </c>
      <c r="W93" s="317">
        <v>0</v>
      </c>
      <c r="X93" s="317">
        <v>0</v>
      </c>
      <c r="Y93" s="317">
        <v>0</v>
      </c>
      <c r="Z93" s="317">
        <v>0</v>
      </c>
      <c r="AA93" s="317">
        <v>0</v>
      </c>
      <c r="AB93" s="317">
        <v>0</v>
      </c>
      <c r="AC93" s="317">
        <v>0</v>
      </c>
      <c r="AD93" s="317">
        <v>0</v>
      </c>
      <c r="AE93" s="317">
        <v>0</v>
      </c>
      <c r="AF93" s="317">
        <v>0</v>
      </c>
      <c r="AG93" s="317">
        <v>0</v>
      </c>
      <c r="AH93" s="317">
        <v>0</v>
      </c>
      <c r="AI93" s="317">
        <v>0</v>
      </c>
      <c r="AJ93" s="317">
        <v>0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0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0</v>
      </c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14"/>
        <v>0</v>
      </c>
      <c r="CF93" s="28">
        <f>BA59</f>
        <v>0</v>
      </c>
    </row>
    <row r="94" spans="1:84" x14ac:dyDescent="0.35">
      <c r="A94" s="22" t="s">
        <v>294</v>
      </c>
      <c r="B94" s="16"/>
      <c r="C94" s="322">
        <v>0</v>
      </c>
      <c r="D94" s="322">
        <v>0</v>
      </c>
      <c r="E94" s="322">
        <v>0</v>
      </c>
      <c r="F94" s="322">
        <v>0</v>
      </c>
      <c r="G94" s="322">
        <v>0</v>
      </c>
      <c r="H94" s="322">
        <v>0</v>
      </c>
      <c r="I94" s="322">
        <v>0</v>
      </c>
      <c r="J94" s="322">
        <v>0</v>
      </c>
      <c r="K94" s="322">
        <v>0</v>
      </c>
      <c r="L94" s="322">
        <v>0</v>
      </c>
      <c r="M94" s="322">
        <v>0</v>
      </c>
      <c r="N94" s="322">
        <v>0</v>
      </c>
      <c r="O94" s="322">
        <v>0</v>
      </c>
      <c r="P94" s="323">
        <v>0</v>
      </c>
      <c r="Q94" s="323">
        <v>0</v>
      </c>
      <c r="R94" s="323">
        <v>0</v>
      </c>
      <c r="S94" s="324">
        <v>0</v>
      </c>
      <c r="T94" s="324">
        <v>0</v>
      </c>
      <c r="U94" s="325">
        <v>0</v>
      </c>
      <c r="V94" s="323">
        <v>0</v>
      </c>
      <c r="W94" s="323">
        <v>0</v>
      </c>
      <c r="X94" s="323">
        <v>0</v>
      </c>
      <c r="Y94" s="323">
        <v>0</v>
      </c>
      <c r="Z94" s="323">
        <v>0</v>
      </c>
      <c r="AA94" s="323">
        <v>0</v>
      </c>
      <c r="AB94" s="324">
        <v>0</v>
      </c>
      <c r="AC94" s="323">
        <v>0</v>
      </c>
      <c r="AD94" s="323">
        <v>0</v>
      </c>
      <c r="AE94" s="323">
        <v>0</v>
      </c>
      <c r="AF94" s="323">
        <v>0</v>
      </c>
      <c r="AG94" s="323">
        <v>0</v>
      </c>
      <c r="AH94" s="323">
        <v>0</v>
      </c>
      <c r="AI94" s="323">
        <v>0</v>
      </c>
      <c r="AJ94" s="323">
        <v>0</v>
      </c>
      <c r="AK94" s="323">
        <v>0</v>
      </c>
      <c r="AL94" s="323">
        <v>0</v>
      </c>
      <c r="AM94" s="323">
        <v>0</v>
      </c>
      <c r="AN94" s="323">
        <v>0</v>
      </c>
      <c r="AO94" s="323">
        <v>0</v>
      </c>
      <c r="AP94" s="323">
        <v>0</v>
      </c>
      <c r="AQ94" s="323">
        <v>0</v>
      </c>
      <c r="AR94" s="323">
        <v>0</v>
      </c>
      <c r="AS94" s="323">
        <v>0</v>
      </c>
      <c r="AT94" s="323">
        <v>0</v>
      </c>
      <c r="AU94" s="323">
        <v>0</v>
      </c>
      <c r="AV94" s="324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14"/>
        <v>0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0" t="s">
        <v>1363</v>
      </c>
      <c r="D96" s="331" t="s">
        <v>5</v>
      </c>
      <c r="E96" s="332" t="s">
        <v>5</v>
      </c>
      <c r="F96" s="12"/>
    </row>
    <row r="97" spans="1:6" x14ac:dyDescent="0.35">
      <c r="A97" s="28" t="s">
        <v>298</v>
      </c>
      <c r="B97" s="36" t="s">
        <v>299</v>
      </c>
      <c r="C97" s="333" t="s">
        <v>300</v>
      </c>
      <c r="D97" s="331" t="s">
        <v>5</v>
      </c>
      <c r="E97" s="332" t="s">
        <v>5</v>
      </c>
      <c r="F97" s="12"/>
    </row>
    <row r="98" spans="1:6" x14ac:dyDescent="0.35">
      <c r="A98" s="28" t="s">
        <v>301</v>
      </c>
      <c r="B98" s="36" t="s">
        <v>299</v>
      </c>
      <c r="C98" s="334" t="s">
        <v>302</v>
      </c>
      <c r="D98" s="331" t="s">
        <v>5</v>
      </c>
      <c r="E98" s="332" t="s">
        <v>5</v>
      </c>
      <c r="F98" s="12"/>
    </row>
    <row r="99" spans="1:6" x14ac:dyDescent="0.35">
      <c r="A99" s="28" t="s">
        <v>303</v>
      </c>
      <c r="B99" s="36" t="s">
        <v>299</v>
      </c>
      <c r="C99" s="334" t="s">
        <v>304</v>
      </c>
      <c r="D99" s="331" t="s">
        <v>5</v>
      </c>
      <c r="E99" s="332" t="s">
        <v>5</v>
      </c>
      <c r="F99" s="12"/>
    </row>
    <row r="100" spans="1:6" x14ac:dyDescent="0.35">
      <c r="A100" s="28" t="s">
        <v>305</v>
      </c>
      <c r="B100" s="36" t="s">
        <v>299</v>
      </c>
      <c r="C100" s="334" t="s">
        <v>306</v>
      </c>
      <c r="D100" s="331" t="s">
        <v>5</v>
      </c>
      <c r="E100" s="332" t="s">
        <v>5</v>
      </c>
      <c r="F100" s="12"/>
    </row>
    <row r="101" spans="1:6" x14ac:dyDescent="0.35">
      <c r="A101" s="28" t="s">
        <v>307</v>
      </c>
      <c r="B101" s="36" t="s">
        <v>299</v>
      </c>
      <c r="C101" s="318" t="s">
        <v>308</v>
      </c>
      <c r="D101" s="331" t="s">
        <v>5</v>
      </c>
      <c r="E101" s="332" t="s">
        <v>5</v>
      </c>
      <c r="F101" s="12"/>
    </row>
    <row r="102" spans="1:6" x14ac:dyDescent="0.35">
      <c r="A102" s="28" t="s">
        <v>309</v>
      </c>
      <c r="B102" s="36" t="s">
        <v>299</v>
      </c>
      <c r="C102" s="335">
        <v>98126</v>
      </c>
      <c r="D102" s="331" t="s">
        <v>5</v>
      </c>
      <c r="E102" s="332" t="s">
        <v>5</v>
      </c>
      <c r="F102" s="12"/>
    </row>
    <row r="103" spans="1:6" x14ac:dyDescent="0.35">
      <c r="A103" s="28" t="s">
        <v>310</v>
      </c>
      <c r="B103" s="36" t="s">
        <v>299</v>
      </c>
      <c r="C103" s="334" t="s">
        <v>311</v>
      </c>
      <c r="D103" s="331" t="s">
        <v>5</v>
      </c>
      <c r="E103" s="332" t="s">
        <v>5</v>
      </c>
      <c r="F103" s="12"/>
    </row>
    <row r="104" spans="1:6" x14ac:dyDescent="0.35">
      <c r="A104" s="28" t="s">
        <v>312</v>
      </c>
      <c r="B104" s="36" t="s">
        <v>299</v>
      </c>
      <c r="C104" s="336" t="s">
        <v>5</v>
      </c>
      <c r="D104" s="331" t="s">
        <v>5</v>
      </c>
      <c r="E104" s="332" t="s">
        <v>5</v>
      </c>
      <c r="F104" s="12"/>
    </row>
    <row r="105" spans="1:6" x14ac:dyDescent="0.35">
      <c r="A105" s="28" t="s">
        <v>314</v>
      </c>
      <c r="B105" s="36" t="s">
        <v>299</v>
      </c>
      <c r="C105" s="336" t="s">
        <v>5</v>
      </c>
      <c r="D105" s="331" t="s">
        <v>5</v>
      </c>
      <c r="E105" s="332" t="s">
        <v>5</v>
      </c>
      <c r="F105" s="12"/>
    </row>
    <row r="106" spans="1:6" x14ac:dyDescent="0.35">
      <c r="A106" s="28" t="s">
        <v>316</v>
      </c>
      <c r="B106" s="36" t="s">
        <v>299</v>
      </c>
      <c r="C106" s="334" t="s">
        <v>5</v>
      </c>
      <c r="D106" s="331" t="s">
        <v>5</v>
      </c>
      <c r="E106" s="332" t="s">
        <v>5</v>
      </c>
      <c r="F106" s="12"/>
    </row>
    <row r="107" spans="1:6" x14ac:dyDescent="0.35">
      <c r="A107" s="28" t="s">
        <v>318</v>
      </c>
      <c r="B107" s="36" t="s">
        <v>299</v>
      </c>
      <c r="C107" s="337" t="s">
        <v>319</v>
      </c>
      <c r="D107" s="331" t="s">
        <v>5</v>
      </c>
      <c r="E107" s="332" t="s">
        <v>5</v>
      </c>
      <c r="F107" s="12"/>
    </row>
    <row r="108" spans="1:6" x14ac:dyDescent="0.35">
      <c r="A108" s="28" t="s">
        <v>320</v>
      </c>
      <c r="B108" s="36" t="s">
        <v>299</v>
      </c>
      <c r="C108" s="337" t="s">
        <v>321</v>
      </c>
      <c r="D108" s="331" t="s">
        <v>5</v>
      </c>
      <c r="E108" s="332" t="s">
        <v>5</v>
      </c>
      <c r="F108" s="12"/>
    </row>
    <row r="109" spans="1:6" x14ac:dyDescent="0.35">
      <c r="A109" s="40" t="s">
        <v>322</v>
      </c>
      <c r="B109" s="36" t="s">
        <v>299</v>
      </c>
      <c r="C109" s="334" t="s">
        <v>5</v>
      </c>
      <c r="D109" s="331" t="s">
        <v>5</v>
      </c>
      <c r="E109" s="332" t="s">
        <v>5</v>
      </c>
      <c r="F109" s="12"/>
    </row>
    <row r="110" spans="1:6" x14ac:dyDescent="0.35">
      <c r="A110" s="40" t="s">
        <v>324</v>
      </c>
      <c r="B110" s="36" t="s">
        <v>299</v>
      </c>
      <c r="C110" s="338" t="s">
        <v>5</v>
      </c>
      <c r="D110" s="331" t="s">
        <v>5</v>
      </c>
      <c r="E110" s="332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9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9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9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9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0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9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9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9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9">
        <v>659</v>
      </c>
      <c r="D127" s="341">
        <v>24286</v>
      </c>
      <c r="E127" s="16"/>
    </row>
    <row r="128" spans="1:5" x14ac:dyDescent="0.35">
      <c r="A128" s="16" t="s">
        <v>339</v>
      </c>
      <c r="B128" s="42" t="s">
        <v>299</v>
      </c>
      <c r="C128" s="339">
        <v>0</v>
      </c>
      <c r="D128" s="341">
        <v>0</v>
      </c>
      <c r="E128" s="16"/>
    </row>
    <row r="129" spans="1:5" x14ac:dyDescent="0.35">
      <c r="A129" s="16" t="s">
        <v>340</v>
      </c>
      <c r="B129" s="42" t="s">
        <v>299</v>
      </c>
      <c r="C129" s="339">
        <v>0</v>
      </c>
      <c r="D129" s="341">
        <v>0</v>
      </c>
      <c r="E129" s="16"/>
    </row>
    <row r="130" spans="1:5" x14ac:dyDescent="0.35">
      <c r="A130" s="16" t="s">
        <v>341</v>
      </c>
      <c r="B130" s="42" t="s">
        <v>299</v>
      </c>
      <c r="C130" s="339">
        <v>0</v>
      </c>
      <c r="D130" s="341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9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9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39">
        <v>0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9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9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9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9">
        <v>70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39">
        <v>0</v>
      </c>
      <c r="D139" s="16"/>
      <c r="E139" s="16"/>
    </row>
    <row r="140" spans="1:5" x14ac:dyDescent="0.35">
      <c r="A140" s="16" t="s">
        <v>350</v>
      </c>
      <c r="B140" s="42"/>
      <c r="C140" s="339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9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9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70</v>
      </c>
    </row>
    <row r="144" spans="1:5" x14ac:dyDescent="0.35">
      <c r="A144" s="16" t="s">
        <v>353</v>
      </c>
      <c r="B144" s="42" t="s">
        <v>299</v>
      </c>
      <c r="C144" s="339">
        <v>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9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39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41">
        <v>92</v>
      </c>
      <c r="C154" s="341">
        <v>402</v>
      </c>
      <c r="D154" s="341">
        <v>165</v>
      </c>
      <c r="E154" s="28">
        <f>SUM(B154:D154)</f>
        <v>659</v>
      </c>
    </row>
    <row r="155" spans="1:6" x14ac:dyDescent="0.35">
      <c r="A155" s="16" t="s">
        <v>242</v>
      </c>
      <c r="B155" s="341">
        <v>5797</v>
      </c>
      <c r="C155" s="341">
        <v>13723</v>
      </c>
      <c r="D155" s="341">
        <v>4766</v>
      </c>
      <c r="E155" s="28">
        <f>SUM(B155:D155)</f>
        <v>24286</v>
      </c>
    </row>
    <row r="156" spans="1:6" x14ac:dyDescent="0.35">
      <c r="A156" s="16" t="s">
        <v>360</v>
      </c>
      <c r="B156" s="341">
        <v>0</v>
      </c>
      <c r="C156" s="341">
        <v>0</v>
      </c>
      <c r="D156" s="341">
        <v>0</v>
      </c>
      <c r="E156" s="28">
        <f>SUM(B156:D156)</f>
        <v>0</v>
      </c>
    </row>
    <row r="157" spans="1:6" x14ac:dyDescent="0.35">
      <c r="A157" s="16" t="s">
        <v>287</v>
      </c>
      <c r="B157" s="341">
        <v>21633257</v>
      </c>
      <c r="C157" s="341">
        <v>49214950</v>
      </c>
      <c r="D157" s="341">
        <v>18390140</v>
      </c>
      <c r="E157" s="28">
        <f>SUM(B157:D157)</f>
        <v>89238347</v>
      </c>
      <c r="F157" s="14"/>
    </row>
    <row r="158" spans="1:6" x14ac:dyDescent="0.35">
      <c r="A158" s="16" t="s">
        <v>288</v>
      </c>
      <c r="B158" s="341">
        <v>0</v>
      </c>
      <c r="C158" s="341">
        <v>0</v>
      </c>
      <c r="D158" s="341">
        <v>0</v>
      </c>
      <c r="E158" s="28">
        <f>SUM(B158:D158)</f>
        <v>0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41">
        <v>0</v>
      </c>
      <c r="C160" s="341">
        <v>0</v>
      </c>
      <c r="D160" s="341">
        <v>0</v>
      </c>
      <c r="E160" s="28">
        <f>SUM(B160:D160)</f>
        <v>0</v>
      </c>
    </row>
    <row r="161" spans="1:5" x14ac:dyDescent="0.35">
      <c r="A161" s="16" t="s">
        <v>242</v>
      </c>
      <c r="B161" s="341">
        <v>0</v>
      </c>
      <c r="C161" s="341">
        <v>0</v>
      </c>
      <c r="D161" s="341">
        <v>0</v>
      </c>
      <c r="E161" s="28">
        <f>SUM(B161:D161)</f>
        <v>0</v>
      </c>
    </row>
    <row r="162" spans="1:5" x14ac:dyDescent="0.35">
      <c r="A162" s="16" t="s">
        <v>360</v>
      </c>
      <c r="B162" s="341">
        <v>0</v>
      </c>
      <c r="C162" s="341">
        <v>0</v>
      </c>
      <c r="D162" s="341">
        <v>0</v>
      </c>
      <c r="E162" s="28">
        <f>SUM(B162:D162)</f>
        <v>0</v>
      </c>
    </row>
    <row r="163" spans="1:5" x14ac:dyDescent="0.35">
      <c r="A163" s="16" t="s">
        <v>287</v>
      </c>
      <c r="B163" s="341">
        <v>0</v>
      </c>
      <c r="C163" s="341">
        <v>0</v>
      </c>
      <c r="D163" s="341">
        <v>0</v>
      </c>
      <c r="E163" s="28">
        <f>SUM(B163:D163)</f>
        <v>0</v>
      </c>
    </row>
    <row r="164" spans="1:5" x14ac:dyDescent="0.35">
      <c r="A164" s="16" t="s">
        <v>288</v>
      </c>
      <c r="B164" s="341">
        <v>0</v>
      </c>
      <c r="C164" s="341">
        <v>0</v>
      </c>
      <c r="D164" s="341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41">
        <v>0</v>
      </c>
      <c r="C166" s="341">
        <v>0</v>
      </c>
      <c r="D166" s="341">
        <v>0</v>
      </c>
      <c r="E166" s="28">
        <f>SUM(B166:D166)</f>
        <v>0</v>
      </c>
    </row>
    <row r="167" spans="1:5" x14ac:dyDescent="0.35">
      <c r="A167" s="16" t="s">
        <v>242</v>
      </c>
      <c r="B167" s="341">
        <v>0</v>
      </c>
      <c r="C167" s="341">
        <v>0</v>
      </c>
      <c r="D167" s="341">
        <v>0</v>
      </c>
      <c r="E167" s="28">
        <f>SUM(B167:D167)</f>
        <v>0</v>
      </c>
    </row>
    <row r="168" spans="1:5" x14ac:dyDescent="0.35">
      <c r="A168" s="16" t="s">
        <v>360</v>
      </c>
      <c r="B168" s="341">
        <v>0</v>
      </c>
      <c r="C168" s="341">
        <v>0</v>
      </c>
      <c r="D168" s="341">
        <v>0</v>
      </c>
      <c r="E168" s="28">
        <f>SUM(B168:D168)</f>
        <v>0</v>
      </c>
    </row>
    <row r="169" spans="1:5" x14ac:dyDescent="0.35">
      <c r="A169" s="16" t="s">
        <v>287</v>
      </c>
      <c r="B169" s="341">
        <v>0</v>
      </c>
      <c r="C169" s="341">
        <v>0</v>
      </c>
      <c r="D169" s="341">
        <v>0</v>
      </c>
      <c r="E169" s="28">
        <f>SUM(B169:D169)</f>
        <v>0</v>
      </c>
    </row>
    <row r="170" spans="1:5" x14ac:dyDescent="0.35">
      <c r="A170" s="16" t="s">
        <v>288</v>
      </c>
      <c r="B170" s="341">
        <v>0</v>
      </c>
      <c r="C170" s="341">
        <v>0</v>
      </c>
      <c r="D170" s="341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41">
        <v>0</v>
      </c>
      <c r="C173" s="341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39">
        <v>828452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39">
        <v>28549</v>
      </c>
      <c r="D182" s="16"/>
      <c r="E182" s="16"/>
    </row>
    <row r="183" spans="1:5" x14ac:dyDescent="0.35">
      <c r="A183" s="21" t="s">
        <v>371</v>
      </c>
      <c r="B183" s="42" t="s">
        <v>299</v>
      </c>
      <c r="C183" s="339">
        <v>98153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39">
        <v>1087861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39">
        <v>3918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39">
        <v>273822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39">
        <v>149070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39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2469825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39">
        <v>5984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39">
        <v>6536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12520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39">
        <v>374540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39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374540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39">
        <v>50914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39">
        <v>91372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9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142286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39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39">
        <v>18432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18432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41">
        <v>14467808</v>
      </c>
      <c r="C211" s="339">
        <v>0</v>
      </c>
      <c r="D211" s="341">
        <v>0</v>
      </c>
      <c r="E211" s="28">
        <f t="shared" ref="E211:E219" si="16">SUM(B211:C211)-D211</f>
        <v>14467808</v>
      </c>
    </row>
    <row r="212" spans="1:5" x14ac:dyDescent="0.35">
      <c r="A212" s="16" t="s">
        <v>395</v>
      </c>
      <c r="B212" s="341">
        <v>620838</v>
      </c>
      <c r="C212" s="339">
        <v>0</v>
      </c>
      <c r="D212" s="341">
        <v>0</v>
      </c>
      <c r="E212" s="28">
        <f t="shared" si="16"/>
        <v>620838</v>
      </c>
    </row>
    <row r="213" spans="1:5" x14ac:dyDescent="0.35">
      <c r="A213" s="16" t="s">
        <v>396</v>
      </c>
      <c r="B213" s="341">
        <v>43385570</v>
      </c>
      <c r="C213" s="339">
        <v>14148.74</v>
      </c>
      <c r="D213" s="341">
        <v>0</v>
      </c>
      <c r="E213" s="28">
        <f t="shared" si="16"/>
        <v>43399718.740000002</v>
      </c>
    </row>
    <row r="214" spans="1:5" x14ac:dyDescent="0.35">
      <c r="A214" s="16" t="s">
        <v>397</v>
      </c>
      <c r="B214" s="341">
        <v>0</v>
      </c>
      <c r="C214" s="339">
        <v>0</v>
      </c>
      <c r="D214" s="341">
        <v>0</v>
      </c>
      <c r="E214" s="28">
        <f t="shared" si="16"/>
        <v>0</v>
      </c>
    </row>
    <row r="215" spans="1:5" x14ac:dyDescent="0.35">
      <c r="A215" s="16" t="s">
        <v>398</v>
      </c>
      <c r="B215" s="341">
        <v>7494402</v>
      </c>
      <c r="C215" s="339">
        <v>961498</v>
      </c>
      <c r="D215" s="341">
        <v>135426</v>
      </c>
      <c r="E215" s="28">
        <f t="shared" si="16"/>
        <v>8320474</v>
      </c>
    </row>
    <row r="216" spans="1:5" x14ac:dyDescent="0.35">
      <c r="A216" s="16" t="s">
        <v>399</v>
      </c>
      <c r="B216" s="341">
        <v>0</v>
      </c>
      <c r="C216" s="339">
        <v>0</v>
      </c>
      <c r="D216" s="341">
        <v>0</v>
      </c>
      <c r="E216" s="28">
        <f t="shared" si="16"/>
        <v>0</v>
      </c>
    </row>
    <row r="217" spans="1:5" x14ac:dyDescent="0.35">
      <c r="A217" s="16" t="s">
        <v>400</v>
      </c>
      <c r="B217" s="341">
        <v>0</v>
      </c>
      <c r="C217" s="339">
        <v>0</v>
      </c>
      <c r="D217" s="341">
        <v>0</v>
      </c>
      <c r="E217" s="28">
        <f t="shared" si="16"/>
        <v>0</v>
      </c>
    </row>
    <row r="218" spans="1:5" x14ac:dyDescent="0.35">
      <c r="A218" s="16" t="s">
        <v>401</v>
      </c>
      <c r="B218" s="341">
        <v>0</v>
      </c>
      <c r="C218" s="339">
        <v>0</v>
      </c>
      <c r="D218" s="341">
        <v>0</v>
      </c>
      <c r="E218" s="28">
        <f t="shared" si="16"/>
        <v>0</v>
      </c>
    </row>
    <row r="219" spans="1:5" x14ac:dyDescent="0.35">
      <c r="A219" s="16" t="s">
        <v>402</v>
      </c>
      <c r="B219" s="341">
        <v>821626</v>
      </c>
      <c r="C219" s="339">
        <v>0</v>
      </c>
      <c r="D219" s="341">
        <v>821626</v>
      </c>
      <c r="E219" s="28">
        <f t="shared" si="16"/>
        <v>0</v>
      </c>
    </row>
    <row r="220" spans="1:5" x14ac:dyDescent="0.35">
      <c r="A220" s="16" t="s">
        <v>230</v>
      </c>
      <c r="B220" s="28">
        <f>SUM(B211:B219)</f>
        <v>66790244</v>
      </c>
      <c r="C220" s="235">
        <f>SUM(C211:C219)</f>
        <v>975646.74</v>
      </c>
      <c r="D220" s="28">
        <f>SUM(D211:D219)</f>
        <v>957052</v>
      </c>
      <c r="E220" s="28">
        <f>SUM(E211:E219)</f>
        <v>66808838.740000002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341">
        <v>247839</v>
      </c>
      <c r="C225" s="339">
        <v>39699.79</v>
      </c>
      <c r="D225" s="341">
        <v>0</v>
      </c>
      <c r="E225" s="28">
        <f t="shared" ref="E225:E232" si="17">SUM(B225:C225)-D225</f>
        <v>287538.78999999998</v>
      </c>
    </row>
    <row r="226" spans="1:5" x14ac:dyDescent="0.35">
      <c r="A226" s="16" t="s">
        <v>396</v>
      </c>
      <c r="B226" s="341">
        <v>9436830</v>
      </c>
      <c r="C226" s="339">
        <v>1268563</v>
      </c>
      <c r="D226" s="341">
        <v>0</v>
      </c>
      <c r="E226" s="28">
        <f t="shared" si="17"/>
        <v>10705393</v>
      </c>
    </row>
    <row r="227" spans="1:5" x14ac:dyDescent="0.35">
      <c r="A227" s="16" t="s">
        <v>397</v>
      </c>
      <c r="B227" s="341">
        <v>0</v>
      </c>
      <c r="C227" s="339">
        <v>0</v>
      </c>
      <c r="D227" s="341">
        <v>0</v>
      </c>
      <c r="E227" s="28">
        <f t="shared" si="17"/>
        <v>0</v>
      </c>
    </row>
    <row r="228" spans="1:5" x14ac:dyDescent="0.35">
      <c r="A228" s="16" t="s">
        <v>398</v>
      </c>
      <c r="B228" s="341">
        <v>5337267</v>
      </c>
      <c r="C228" s="339">
        <v>451498</v>
      </c>
      <c r="D228" s="341">
        <v>23883</v>
      </c>
      <c r="E228" s="28">
        <f t="shared" si="17"/>
        <v>5764882</v>
      </c>
    </row>
    <row r="229" spans="1:5" x14ac:dyDescent="0.35">
      <c r="A229" s="16" t="s">
        <v>399</v>
      </c>
      <c r="B229" s="341">
        <v>0</v>
      </c>
      <c r="C229" s="339">
        <v>0</v>
      </c>
      <c r="D229" s="341">
        <v>0</v>
      </c>
      <c r="E229" s="28">
        <f t="shared" si="17"/>
        <v>0</v>
      </c>
    </row>
    <row r="230" spans="1:5" x14ac:dyDescent="0.35">
      <c r="A230" s="16" t="s">
        <v>400</v>
      </c>
      <c r="B230" s="341">
        <v>0</v>
      </c>
      <c r="C230" s="339">
        <v>0</v>
      </c>
      <c r="D230" s="341">
        <v>0</v>
      </c>
      <c r="E230" s="28">
        <f t="shared" si="17"/>
        <v>0</v>
      </c>
    </row>
    <row r="231" spans="1:5" x14ac:dyDescent="0.35">
      <c r="A231" s="16" t="s">
        <v>401</v>
      </c>
      <c r="B231" s="341">
        <v>0</v>
      </c>
      <c r="C231" s="339">
        <v>0</v>
      </c>
      <c r="D231" s="341">
        <v>0</v>
      </c>
      <c r="E231" s="28">
        <f t="shared" si="17"/>
        <v>0</v>
      </c>
    </row>
    <row r="232" spans="1:5" x14ac:dyDescent="0.35">
      <c r="A232" s="16" t="s">
        <v>402</v>
      </c>
      <c r="B232" s="341">
        <v>0</v>
      </c>
      <c r="C232" s="339">
        <v>0</v>
      </c>
      <c r="D232" s="341">
        <v>0</v>
      </c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15021936</v>
      </c>
      <c r="C233" s="235">
        <f>SUM(C224:C232)</f>
        <v>1759760.79</v>
      </c>
      <c r="D233" s="28">
        <f>SUM(D224:D232)</f>
        <v>23883</v>
      </c>
      <c r="E233" s="28">
        <f>SUM(E224:E232)</f>
        <v>16757813.789999999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45" t="s">
        <v>405</v>
      </c>
      <c r="C236" s="345"/>
      <c r="D236" s="34"/>
      <c r="E236" s="34"/>
    </row>
    <row r="237" spans="1:5" x14ac:dyDescent="0.35">
      <c r="A237" s="52" t="s">
        <v>405</v>
      </c>
      <c r="B237" s="34"/>
      <c r="C237" s="339">
        <v>0</v>
      </c>
      <c r="D237" s="36">
        <f>C237</f>
        <v>0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339">
        <v>13940874</v>
      </c>
      <c r="D239" s="16"/>
      <c r="E239" s="16"/>
    </row>
    <row r="240" spans="1:5" x14ac:dyDescent="0.35">
      <c r="A240" s="16" t="s">
        <v>408</v>
      </c>
      <c r="B240" s="42" t="s">
        <v>299</v>
      </c>
      <c r="C240" s="339">
        <v>35870747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39">
        <v>0</v>
      </c>
      <c r="D241" s="16"/>
      <c r="E241" s="16"/>
    </row>
    <row r="242" spans="1:5" x14ac:dyDescent="0.35">
      <c r="A242" s="16" t="s">
        <v>410</v>
      </c>
      <c r="B242" s="42" t="s">
        <v>299</v>
      </c>
      <c r="C242" s="339">
        <v>0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39">
        <v>0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39">
        <v>16123455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65935076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39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39">
        <v>0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39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0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39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39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65935076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39">
        <v>22595355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39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339">
        <v>34438936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39">
        <v>26340099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39">
        <v>0</v>
      </c>
      <c r="D270" s="16"/>
      <c r="E270" s="16"/>
    </row>
    <row r="271" spans="1:5" x14ac:dyDescent="0.35">
      <c r="A271" s="16" t="s">
        <v>430</v>
      </c>
      <c r="B271" s="42" t="s">
        <v>299</v>
      </c>
      <c r="C271" s="339">
        <v>0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39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339">
        <v>82407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39">
        <v>182432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39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30959031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39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39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339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39">
        <v>14523753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39">
        <v>564893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39">
        <v>43399718</v>
      </c>
      <c r="D285" s="16"/>
      <c r="E285" s="16"/>
    </row>
    <row r="286" spans="1:5" x14ac:dyDescent="0.35">
      <c r="A286" s="16" t="s">
        <v>440</v>
      </c>
      <c r="B286" s="42" t="s">
        <v>299</v>
      </c>
      <c r="C286" s="339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339">
        <v>0</v>
      </c>
      <c r="D287" s="16"/>
      <c r="E287" s="16"/>
    </row>
    <row r="288" spans="1:5" x14ac:dyDescent="0.35">
      <c r="A288" s="16" t="s">
        <v>442</v>
      </c>
      <c r="B288" s="42" t="s">
        <v>299</v>
      </c>
      <c r="C288" s="339">
        <v>8320474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39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339">
        <v>0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66808838</v>
      </c>
      <c r="E291" s="16"/>
    </row>
    <row r="292" spans="1:5" x14ac:dyDescent="0.35">
      <c r="A292" s="16" t="s">
        <v>444</v>
      </c>
      <c r="B292" s="42" t="s">
        <v>299</v>
      </c>
      <c r="C292" s="339">
        <v>16757815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50051023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339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339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339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339">
        <v>6626024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6626024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339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339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339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339">
        <v>1619062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f>SUM(C302:C305)</f>
        <v>1619062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f>D276+D281+D293+D299+D306</f>
        <v>89255140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339">
        <v>0</v>
      </c>
      <c r="D314" s="16"/>
      <c r="E314" s="16"/>
    </row>
    <row r="315" spans="1:5" x14ac:dyDescent="0.35">
      <c r="A315" s="16" t="s">
        <v>461</v>
      </c>
      <c r="B315" s="42" t="s">
        <v>299</v>
      </c>
      <c r="C315" s="339">
        <v>2816387</v>
      </c>
      <c r="D315" s="16"/>
      <c r="E315" s="16"/>
    </row>
    <row r="316" spans="1:5" x14ac:dyDescent="0.35">
      <c r="A316" s="16" t="s">
        <v>462</v>
      </c>
      <c r="B316" s="42" t="s">
        <v>299</v>
      </c>
      <c r="C316" s="339">
        <v>3866227</v>
      </c>
      <c r="D316" s="16"/>
      <c r="E316" s="16"/>
    </row>
    <row r="317" spans="1:5" x14ac:dyDescent="0.35">
      <c r="A317" s="16" t="s">
        <v>463</v>
      </c>
      <c r="B317" s="42" t="s">
        <v>299</v>
      </c>
      <c r="C317" s="339">
        <v>0</v>
      </c>
      <c r="D317" s="16"/>
      <c r="E317" s="16"/>
    </row>
    <row r="318" spans="1:5" x14ac:dyDescent="0.35">
      <c r="A318" s="16" t="s">
        <v>464</v>
      </c>
      <c r="B318" s="42" t="s">
        <v>299</v>
      </c>
      <c r="C318" s="339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339">
        <v>0</v>
      </c>
      <c r="D319" s="16"/>
      <c r="E319" s="16"/>
    </row>
    <row r="320" spans="1:5" x14ac:dyDescent="0.35">
      <c r="A320" s="16" t="s">
        <v>466</v>
      </c>
      <c r="B320" s="42" t="s">
        <v>299</v>
      </c>
      <c r="C320" s="339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339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339">
        <v>699963</v>
      </c>
      <c r="D322" s="16"/>
      <c r="E322" s="16"/>
    </row>
    <row r="323" spans="1:5" x14ac:dyDescent="0.35">
      <c r="A323" s="16" t="s">
        <v>469</v>
      </c>
      <c r="B323" s="42" t="s">
        <v>299</v>
      </c>
      <c r="C323" s="339">
        <v>63683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7446260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339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339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339">
        <v>20094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20094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339">
        <v>31527812</v>
      </c>
      <c r="D331" s="16"/>
      <c r="E331" s="16"/>
    </row>
    <row r="332" spans="1:5" x14ac:dyDescent="0.35">
      <c r="A332" s="16" t="s">
        <v>478</v>
      </c>
      <c r="B332" s="42" t="s">
        <v>299</v>
      </c>
      <c r="C332" s="339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339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339">
        <v>63062</v>
      </c>
      <c r="D334" s="16"/>
      <c r="E334" s="16"/>
    </row>
    <row r="335" spans="1:5" x14ac:dyDescent="0.35">
      <c r="A335" s="16" t="s">
        <v>481</v>
      </c>
      <c r="B335" s="42" t="s">
        <v>299</v>
      </c>
      <c r="C335" s="339">
        <v>0</v>
      </c>
      <c r="D335" s="16"/>
      <c r="E335" s="16"/>
    </row>
    <row r="336" spans="1:5" x14ac:dyDescent="0.35">
      <c r="A336" s="22" t="s">
        <v>482</v>
      </c>
      <c r="B336" s="42" t="s">
        <v>299</v>
      </c>
      <c r="C336" s="339">
        <v>8839593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42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339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40430467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63683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40366784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343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340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340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340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340">
        <v>41422002</v>
      </c>
      <c r="D348" s="16"/>
      <c r="E348" s="16"/>
    </row>
    <row r="349" spans="1:5" x14ac:dyDescent="0.35">
      <c r="A349" s="16" t="s">
        <v>492</v>
      </c>
      <c r="B349" s="42" t="s">
        <v>299</v>
      </c>
      <c r="C349" s="340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89255140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89255140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340">
        <v>89254666</v>
      </c>
      <c r="D358" s="16"/>
      <c r="E358" s="16"/>
    </row>
    <row r="359" spans="1:5" x14ac:dyDescent="0.35">
      <c r="A359" s="16" t="s">
        <v>498</v>
      </c>
      <c r="B359" s="42" t="s">
        <v>299</v>
      </c>
      <c r="C359" s="340">
        <v>27750797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117005463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39">
        <v>3320</v>
      </c>
      <c r="D362" s="16"/>
      <c r="E362" s="41"/>
    </row>
    <row r="363" spans="1:5" x14ac:dyDescent="0.35">
      <c r="A363" s="16" t="s">
        <v>501</v>
      </c>
      <c r="B363" s="42" t="s">
        <v>299</v>
      </c>
      <c r="C363" s="339">
        <v>73060558</v>
      </c>
      <c r="D363" s="16"/>
      <c r="E363" s="16"/>
    </row>
    <row r="364" spans="1:5" x14ac:dyDescent="0.35">
      <c r="A364" s="16" t="s">
        <v>502</v>
      </c>
      <c r="B364" s="42" t="s">
        <v>299</v>
      </c>
      <c r="C364" s="339">
        <v>8486</v>
      </c>
      <c r="D364" s="16"/>
      <c r="E364" s="16"/>
    </row>
    <row r="365" spans="1:5" x14ac:dyDescent="0.35">
      <c r="A365" s="16" t="s">
        <v>503</v>
      </c>
      <c r="B365" s="42" t="s">
        <v>299</v>
      </c>
      <c r="C365" s="339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73072364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43933099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339">
        <v>234872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339">
        <v>1637072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339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339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339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339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339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339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339">
        <v>337133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339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344">
        <v>462879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2671956</v>
      </c>
      <c r="E381" s="28"/>
      <c r="F381" s="56"/>
    </row>
    <row r="382" spans="1:6" x14ac:dyDescent="0.35">
      <c r="A382" s="52" t="s">
        <v>519</v>
      </c>
      <c r="B382" s="42" t="s">
        <v>299</v>
      </c>
      <c r="C382" s="339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2671956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46605055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339">
        <v>22683359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9">
        <v>4916439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9">
        <v>2534820</v>
      </c>
      <c r="D391" s="16"/>
      <c r="E391" s="16"/>
    </row>
    <row r="392" spans="1:5" x14ac:dyDescent="0.35">
      <c r="A392" s="16" t="s">
        <v>524</v>
      </c>
      <c r="B392" s="42" t="s">
        <v>299</v>
      </c>
      <c r="C392" s="339">
        <v>1382608</v>
      </c>
      <c r="D392" s="16"/>
      <c r="E392" s="16"/>
    </row>
    <row r="393" spans="1:5" x14ac:dyDescent="0.35">
      <c r="A393" s="16" t="s">
        <v>525</v>
      </c>
      <c r="B393" s="42" t="s">
        <v>299</v>
      </c>
      <c r="C393" s="339">
        <v>0</v>
      </c>
      <c r="D393" s="16"/>
      <c r="E393" s="16"/>
    </row>
    <row r="394" spans="1:5" x14ac:dyDescent="0.35">
      <c r="A394" s="16" t="s">
        <v>526</v>
      </c>
      <c r="B394" s="42" t="s">
        <v>299</v>
      </c>
      <c r="C394" s="339">
        <v>1726786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9">
        <v>1765820</v>
      </c>
      <c r="D395" s="16"/>
      <c r="E395" s="16"/>
    </row>
    <row r="396" spans="1:5" x14ac:dyDescent="0.35">
      <c r="A396" s="16" t="s">
        <v>527</v>
      </c>
      <c r="B396" s="42" t="s">
        <v>299</v>
      </c>
      <c r="C396" s="339">
        <v>0</v>
      </c>
      <c r="D396" s="16"/>
      <c r="E396" s="16"/>
    </row>
    <row r="397" spans="1:5" x14ac:dyDescent="0.35">
      <c r="A397" s="16" t="s">
        <v>528</v>
      </c>
      <c r="B397" s="42" t="s">
        <v>299</v>
      </c>
      <c r="C397" s="339">
        <v>673933</v>
      </c>
      <c r="D397" s="16"/>
      <c r="E397" s="16"/>
    </row>
    <row r="398" spans="1:5" x14ac:dyDescent="0.35">
      <c r="A398" s="16" t="s">
        <v>529</v>
      </c>
      <c r="B398" s="42" t="s">
        <v>299</v>
      </c>
      <c r="C398" s="339">
        <v>268149</v>
      </c>
      <c r="D398" s="16"/>
      <c r="E398" s="16"/>
    </row>
    <row r="399" spans="1:5" x14ac:dyDescent="0.35">
      <c r="A399" s="16" t="s">
        <v>530</v>
      </c>
      <c r="B399" s="42" t="s">
        <v>299</v>
      </c>
      <c r="C399" s="339">
        <v>376306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9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9">
        <v>2015779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339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9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9">
        <v>135754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9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9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9">
        <v>420904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9">
        <v>3950684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9">
        <v>89725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9">
        <v>57264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9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9">
        <v>676200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4">
        <v>537213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7883523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44211743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2393312</v>
      </c>
      <c r="E417" s="28"/>
    </row>
    <row r="418" spans="1:13" x14ac:dyDescent="0.35">
      <c r="A418" s="28" t="s">
        <v>536</v>
      </c>
      <c r="B418" s="16"/>
      <c r="C418" s="344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339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0</v>
      </c>
      <c r="E420" s="28"/>
    </row>
    <row r="421" spans="1:13" x14ac:dyDescent="0.35">
      <c r="A421" s="28" t="s">
        <v>539</v>
      </c>
      <c r="B421" s="16"/>
      <c r="C421" s="23"/>
      <c r="D421" s="28">
        <f>D417+D420</f>
        <v>2393312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339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339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2393312</v>
      </c>
      <c r="E424" s="16"/>
    </row>
    <row r="426" spans="1:13" ht="29.5" customHeight="1" x14ac:dyDescent="0.35">
      <c r="A426" s="346" t="s">
        <v>1386</v>
      </c>
      <c r="B426" s="346"/>
      <c r="C426" s="346"/>
      <c r="D426" s="346"/>
      <c r="E426" s="34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0</v>
      </c>
      <c r="E612" s="229" t="e">
        <f>SUM(C624:D647)+SUM(C668:D713)</f>
        <v>#DIV/0!</v>
      </c>
      <c r="F612" s="229">
        <f>CE64-(AX64+BD64+BE64+BG64+BJ64+BN64+BP64+BQ64+CB64+CC64+CD64)</f>
        <v>599524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0</v>
      </c>
      <c r="I612" s="227">
        <f>CE92-(AX92+AY92+AZ92+BD92+BE92+BF92+BG92+BJ92+BN92+BO92+BP92+BQ92+BR92+CB92+CC92+CD92)</f>
        <v>0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0</v>
      </c>
      <c r="L612" s="233">
        <f>CE94-(AW94+AX94+AY94+AZ94+BA94+BB94+BC94+BD94+BE94+BF94+BG94+BH94+BI94+BJ94+BK94+BL94+BM94+BN94+BO94+BP94+BQ94+BR94+BS94+BT94+BU94+BV94+BW94+BX94+BY94+BZ94+CA94+CB94+CC94+CD94)</f>
        <v>0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0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0</v>
      </c>
      <c r="D615" s="227">
        <f>SUM(C614:C615)</f>
        <v>0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0</v>
      </c>
      <c r="D616" s="227" t="e">
        <f>(D615/D612)*AX90</f>
        <v>#DIV/0!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0</v>
      </c>
      <c r="D617" s="227" t="e">
        <f>(D615/D612)*BJ90</f>
        <v>#DIV/0!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0</v>
      </c>
      <c r="D618" s="227" t="e">
        <f>(D615/D612)*BG90</f>
        <v>#DIV/0!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4499754</v>
      </c>
      <c r="D619" s="227" t="e">
        <f>(D615/D612)*BN90</f>
        <v>#DIV/0!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0</v>
      </c>
      <c r="D620" s="227" t="e">
        <f>(D615/D612)*CC90</f>
        <v>#DIV/0!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0</v>
      </c>
      <c r="D621" s="227" t="e">
        <f>(D615/D612)*BP90</f>
        <v>#DIV/0!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0</v>
      </c>
      <c r="D622" s="227" t="e">
        <f>(D615/D612)*CB90</f>
        <v>#DIV/0!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0</v>
      </c>
      <c r="D623" s="227" t="e">
        <f>(D615/D612)*BQ90</f>
        <v>#DIV/0!</v>
      </c>
      <c r="E623" s="229" t="e">
        <f>SUM(C616:D623)</f>
        <v>#DIV/0!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0</v>
      </c>
      <c r="D624" s="227" t="e">
        <f>(D615/D612)*BD90</f>
        <v>#DIV/0!</v>
      </c>
      <c r="E624" s="229" t="e">
        <f>(E623/E612)*SUM(C624:D624)</f>
        <v>#DIV/0!</v>
      </c>
      <c r="F624" s="229" t="e">
        <f>SUM(C624:E624)</f>
        <v>#DIV/0!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0</v>
      </c>
      <c r="D625" s="227" t="e">
        <f>(D615/D612)*AY90</f>
        <v>#DIV/0!</v>
      </c>
      <c r="E625" s="229" t="e">
        <f>(E623/E612)*SUM(C625:D625)</f>
        <v>#DIV/0!</v>
      </c>
      <c r="F625" s="229" t="e">
        <f>(F624/F612)*AY64</f>
        <v>#DIV/0!</v>
      </c>
      <c r="G625" s="227" t="e">
        <f>SUM(C625:F625)</f>
        <v>#DIV/0!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 t="e">
        <f>(D615/D612)*BR90</f>
        <v>#DIV/0!</v>
      </c>
      <c r="E626" s="229" t="e">
        <f>(E623/E612)*SUM(C626:D626)</f>
        <v>#DIV/0!</v>
      </c>
      <c r="F626" s="229" t="e">
        <f>(F624/F612)*BR64</f>
        <v>#DIV/0!</v>
      </c>
      <c r="G626" s="227" t="e">
        <f>(G625/G612)*BR91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0</v>
      </c>
      <c r="D627" s="227" t="e">
        <f>(D615/D612)*BO90</f>
        <v>#DIV/0!</v>
      </c>
      <c r="E627" s="229" t="e">
        <f>(E623/E612)*SUM(C627:D627)</f>
        <v>#DIV/0!</v>
      </c>
      <c r="F627" s="229" t="e">
        <f>(F624/F612)*BO64</f>
        <v>#DIV/0!</v>
      </c>
      <c r="G627" s="227" t="e">
        <f>(G625/G612)*BO91</f>
        <v>#DIV/0!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 t="e">
        <f>(D615/D612)*AZ90</f>
        <v>#DIV/0!</v>
      </c>
      <c r="E628" s="229" t="e">
        <f>(E623/E612)*SUM(C628:D628)</f>
        <v>#DIV/0!</v>
      </c>
      <c r="F628" s="229" t="e">
        <f>(F624/F612)*AZ64</f>
        <v>#DIV/0!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 t="e">
        <f>(D615/D612)*BF90</f>
        <v>#DIV/0!</v>
      </c>
      <c r="E629" s="229" t="e">
        <f>(E623/E612)*SUM(C629:D629)</f>
        <v>#DIV/0!</v>
      </c>
      <c r="F629" s="229" t="e">
        <f>(F624/F612)*BF64</f>
        <v>#DIV/0!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0</v>
      </c>
      <c r="D630" s="227" t="e">
        <f>(D615/D612)*BA90</f>
        <v>#DIV/0!</v>
      </c>
      <c r="E630" s="229" t="e">
        <f>(E623/E612)*SUM(C630:D630)</f>
        <v>#DIV/0!</v>
      </c>
      <c r="F630" s="229" t="e">
        <f>(F624/F612)*BA64</f>
        <v>#DIV/0!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0</v>
      </c>
      <c r="D631" s="227" t="e">
        <f>(D615/D612)*AW90</f>
        <v>#DIV/0!</v>
      </c>
      <c r="E631" s="229" t="e">
        <f>(E623/E612)*SUM(C631:D631)</f>
        <v>#DIV/0!</v>
      </c>
      <c r="F631" s="229" t="e">
        <f>(F624/F612)*AW64</f>
        <v>#DIV/0!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501803</v>
      </c>
      <c r="D632" s="227" t="e">
        <f>(D615/D612)*BB90</f>
        <v>#DIV/0!</v>
      </c>
      <c r="E632" s="229" t="e">
        <f>(E623/E612)*SUM(C632:D632)</f>
        <v>#DIV/0!</v>
      </c>
      <c r="F632" s="229" t="e">
        <f>(F624/F612)*BB64</f>
        <v>#DIV/0!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0</v>
      </c>
      <c r="D633" s="227" t="e">
        <f>(D615/D612)*BC90</f>
        <v>#DIV/0!</v>
      </c>
      <c r="E633" s="229" t="e">
        <f>(E623/E612)*SUM(C633:D633)</f>
        <v>#DIV/0!</v>
      </c>
      <c r="F633" s="229" t="e">
        <f>(F624/F612)*BC64</f>
        <v>#DIV/0!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0</v>
      </c>
      <c r="D634" s="227" t="e">
        <f>(D615/D612)*BI90</f>
        <v>#DIV/0!</v>
      </c>
      <c r="E634" s="229" t="e">
        <f>(E623/E612)*SUM(C634:D634)</f>
        <v>#DIV/0!</v>
      </c>
      <c r="F634" s="229" t="e">
        <f>(F624/F612)*BI64</f>
        <v>#DIV/0!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0</v>
      </c>
      <c r="D635" s="227" t="e">
        <f>(D615/D612)*BK90</f>
        <v>#DIV/0!</v>
      </c>
      <c r="E635" s="229" t="e">
        <f>(E623/E612)*SUM(C635:D635)</f>
        <v>#DIV/0!</v>
      </c>
      <c r="F635" s="229" t="e">
        <f>(F624/F612)*BK64</f>
        <v>#DIV/0!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0</v>
      </c>
      <c r="D636" s="227" t="e">
        <f>(D615/D612)*BH90</f>
        <v>#DIV/0!</v>
      </c>
      <c r="E636" s="229" t="e">
        <f>(E623/E612)*SUM(C636:D636)</f>
        <v>#DIV/0!</v>
      </c>
      <c r="F636" s="229" t="e">
        <f>(F624/F612)*BH64</f>
        <v>#DIV/0!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0</v>
      </c>
      <c r="D637" s="227" t="e">
        <f>(D615/D612)*BL90</f>
        <v>#DIV/0!</v>
      </c>
      <c r="E637" s="229" t="e">
        <f>(E623/E612)*SUM(C637:D637)</f>
        <v>#DIV/0!</v>
      </c>
      <c r="F637" s="229" t="e">
        <f>(F624/F612)*BL64</f>
        <v>#DIV/0!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0</v>
      </c>
      <c r="D638" s="227" t="e">
        <f>(D615/D612)*BM90</f>
        <v>#DIV/0!</v>
      </c>
      <c r="E638" s="229" t="e">
        <f>(E623/E612)*SUM(C638:D638)</f>
        <v>#DIV/0!</v>
      </c>
      <c r="F638" s="229" t="e">
        <f>(F624/F612)*BM64</f>
        <v>#DIV/0!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0</v>
      </c>
      <c r="D639" s="227" t="e">
        <f>(D615/D612)*BS90</f>
        <v>#DIV/0!</v>
      </c>
      <c r="E639" s="229" t="e">
        <f>(E623/E612)*SUM(C639:D639)</f>
        <v>#DIV/0!</v>
      </c>
      <c r="F639" s="229" t="e">
        <f>(F624/F612)*BS64</f>
        <v>#DIV/0!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0</v>
      </c>
      <c r="D640" s="227" t="e">
        <f>(D615/D612)*BT90</f>
        <v>#DIV/0!</v>
      </c>
      <c r="E640" s="229" t="e">
        <f>(E623/E612)*SUM(C640:D640)</f>
        <v>#DIV/0!</v>
      </c>
      <c r="F640" s="229" t="e">
        <f>(F624/F612)*BT64</f>
        <v>#DIV/0!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0</v>
      </c>
      <c r="D641" s="227" t="e">
        <f>(D615/D612)*BU90</f>
        <v>#DIV/0!</v>
      </c>
      <c r="E641" s="229" t="e">
        <f>(E623/E612)*SUM(C641:D641)</f>
        <v>#DIV/0!</v>
      </c>
      <c r="F641" s="229" t="e">
        <f>(F624/F612)*BU64</f>
        <v>#DIV/0!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0</v>
      </c>
      <c r="D642" s="227" t="e">
        <f>(D615/D612)*BV90</f>
        <v>#DIV/0!</v>
      </c>
      <c r="E642" s="229" t="e">
        <f>(E623/E612)*SUM(C642:D642)</f>
        <v>#DIV/0!</v>
      </c>
      <c r="F642" s="229" t="e">
        <f>(F624/F612)*BV64</f>
        <v>#DIV/0!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0</v>
      </c>
      <c r="D643" s="227" t="e">
        <f>(D615/D612)*BW90</f>
        <v>#DIV/0!</v>
      </c>
      <c r="E643" s="229" t="e">
        <f>(E623/E612)*SUM(C643:D643)</f>
        <v>#DIV/0!</v>
      </c>
      <c r="F643" s="229" t="e">
        <f>(F624/F612)*BW64</f>
        <v>#DIV/0!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0</v>
      </c>
      <c r="D644" s="227" t="e">
        <f>(D615/D612)*BX90</f>
        <v>#DIV/0!</v>
      </c>
      <c r="E644" s="229" t="e">
        <f>(E623/E612)*SUM(C644:D644)</f>
        <v>#DIV/0!</v>
      </c>
      <c r="F644" s="229" t="e">
        <f>(F624/F612)*BX64</f>
        <v>#DIV/0!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0</v>
      </c>
      <c r="D645" s="227" t="e">
        <f>(D615/D612)*BY90</f>
        <v>#DIV/0!</v>
      </c>
      <c r="E645" s="229" t="e">
        <f>(E623/E612)*SUM(C645:D645)</f>
        <v>#DIV/0!</v>
      </c>
      <c r="F645" s="229" t="e">
        <f>(F624/F612)*BY64</f>
        <v>#DIV/0!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0</v>
      </c>
      <c r="D646" s="227" t="e">
        <f>(D615/D612)*BZ90</f>
        <v>#DIV/0!</v>
      </c>
      <c r="E646" s="229" t="e">
        <f>(E623/E612)*SUM(C646:D646)</f>
        <v>#DIV/0!</v>
      </c>
      <c r="F646" s="229" t="e">
        <f>(F624/F612)*BZ64</f>
        <v>#DIV/0!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0</v>
      </c>
      <c r="D647" s="227" t="e">
        <f>(D615/D612)*CA90</f>
        <v>#DIV/0!</v>
      </c>
      <c r="E647" s="229" t="e">
        <f>(E623/E612)*SUM(C647:D647)</f>
        <v>#DIV/0!</v>
      </c>
      <c r="F647" s="229" t="e">
        <f>(F624/F612)*CA64</f>
        <v>#DIV/0!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5001557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0</v>
      </c>
      <c r="D668" s="227" t="e">
        <f>(D615/D612)*C90</f>
        <v>#DIV/0!</v>
      </c>
      <c r="E668" s="229" t="e">
        <f>(E623/E612)*SUM(C668:D668)</f>
        <v>#DIV/0!</v>
      </c>
      <c r="F668" s="229" t="e">
        <f>(F624/F612)*C64</f>
        <v>#DIV/0!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18">ROUND(SUM(D668:L668),0)</f>
        <v>#DIV/0!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 t="e">
        <f>(D615/D612)*D90</f>
        <v>#DIV/0!</v>
      </c>
      <c r="E669" s="229" t="e">
        <f>(E623/E612)*SUM(C669:D669)</f>
        <v>#DIV/0!</v>
      </c>
      <c r="F669" s="229" t="e">
        <f>(F624/F612)*D64</f>
        <v>#DIV/0!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18"/>
        <v>#DIV/0!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0</v>
      </c>
      <c r="D670" s="227" t="e">
        <f>(D615/D612)*E90</f>
        <v>#DIV/0!</v>
      </c>
      <c r="E670" s="229" t="e">
        <f>(E623/E612)*SUM(C670:D670)</f>
        <v>#DIV/0!</v>
      </c>
      <c r="F670" s="229" t="e">
        <f>(F624/F612)*E64</f>
        <v>#DIV/0!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18"/>
        <v>#DIV/0!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 t="e">
        <f>(D615/D612)*F90</f>
        <v>#DIV/0!</v>
      </c>
      <c r="E671" s="229" t="e">
        <f>(E623/E612)*SUM(C671:D671)</f>
        <v>#DIV/0!</v>
      </c>
      <c r="F671" s="229" t="e">
        <f>(F624/F612)*F64</f>
        <v>#DIV/0!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18"/>
        <v>#DIV/0!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0</v>
      </c>
      <c r="D672" s="227" t="e">
        <f>(D615/D612)*G90</f>
        <v>#DIV/0!</v>
      </c>
      <c r="E672" s="229" t="e">
        <f>(E623/E612)*SUM(C672:D672)</f>
        <v>#DIV/0!</v>
      </c>
      <c r="F672" s="229" t="e">
        <f>(F624/F612)*G64</f>
        <v>#DIV/0!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18"/>
        <v>#DIV/0!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20679694</v>
      </c>
      <c r="D673" s="227" t="e">
        <f>(D615/D612)*H90</f>
        <v>#DIV/0!</v>
      </c>
      <c r="E673" s="229" t="e">
        <f>(E623/E612)*SUM(C673:D673)</f>
        <v>#DIV/0!</v>
      </c>
      <c r="F673" s="229" t="e">
        <f>(F624/F612)*H64</f>
        <v>#DIV/0!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18"/>
        <v>#DIV/0!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0</v>
      </c>
      <c r="D674" s="227" t="e">
        <f>(D615/D612)*I90</f>
        <v>#DIV/0!</v>
      </c>
      <c r="E674" s="229" t="e">
        <f>(E623/E612)*SUM(C674:D674)</f>
        <v>#DIV/0!</v>
      </c>
      <c r="F674" s="229" t="e">
        <f>(F624/F612)*I64</f>
        <v>#DIV/0!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18"/>
        <v>#DIV/0!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 t="e">
        <f>(D615/D612)*J90</f>
        <v>#DIV/0!</v>
      </c>
      <c r="E675" s="229" t="e">
        <f>(E623/E612)*SUM(C675:D675)</f>
        <v>#DIV/0!</v>
      </c>
      <c r="F675" s="229" t="e">
        <f>(F624/F612)*J64</f>
        <v>#DIV/0!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18"/>
        <v>#DIV/0!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 t="e">
        <f>(D615/D612)*K90</f>
        <v>#DIV/0!</v>
      </c>
      <c r="E676" s="229" t="e">
        <f>(E623/E612)*SUM(C676:D676)</f>
        <v>#DIV/0!</v>
      </c>
      <c r="F676" s="229" t="e">
        <f>(F624/F612)*K64</f>
        <v>#DIV/0!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18"/>
        <v>#DIV/0!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 t="e">
        <f>(D615/D612)*L90</f>
        <v>#DIV/0!</v>
      </c>
      <c r="E677" s="229" t="e">
        <f>(E623/E612)*SUM(C677:D677)</f>
        <v>#DIV/0!</v>
      </c>
      <c r="F677" s="229" t="e">
        <f>(F624/F612)*L64</f>
        <v>#DIV/0!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18"/>
        <v>#DIV/0!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 t="e">
        <f>(D615/D612)*M90</f>
        <v>#DIV/0!</v>
      </c>
      <c r="E678" s="229" t="e">
        <f>(E623/E612)*SUM(C678:D678)</f>
        <v>#DIV/0!</v>
      </c>
      <c r="F678" s="229" t="e">
        <f>(F624/F612)*M64</f>
        <v>#DIV/0!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18"/>
        <v>#DIV/0!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0</v>
      </c>
      <c r="D679" s="227" t="e">
        <f>(D615/D612)*N90</f>
        <v>#DIV/0!</v>
      </c>
      <c r="E679" s="229" t="e">
        <f>(E623/E612)*SUM(C679:D679)</f>
        <v>#DIV/0!</v>
      </c>
      <c r="F679" s="229" t="e">
        <f>(F624/F612)*N64</f>
        <v>#DIV/0!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18"/>
        <v>#DIV/0!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0</v>
      </c>
      <c r="D680" s="227" t="e">
        <f>(D615/D612)*O90</f>
        <v>#DIV/0!</v>
      </c>
      <c r="E680" s="229" t="e">
        <f>(E623/E612)*SUM(C680:D680)</f>
        <v>#DIV/0!</v>
      </c>
      <c r="F680" s="229" t="e">
        <f>(F624/F612)*O64</f>
        <v>#DIV/0!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18"/>
        <v>#DIV/0!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0</v>
      </c>
      <c r="D681" s="227" t="e">
        <f>(D615/D612)*P90</f>
        <v>#DIV/0!</v>
      </c>
      <c r="E681" s="229" t="e">
        <f>(E623/E612)*SUM(C681:D681)</f>
        <v>#DIV/0!</v>
      </c>
      <c r="F681" s="229" t="e">
        <f>(F624/F612)*P64</f>
        <v>#DIV/0!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18"/>
        <v>#DIV/0!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0</v>
      </c>
      <c r="D682" s="227" t="e">
        <f>(D615/D612)*Q90</f>
        <v>#DIV/0!</v>
      </c>
      <c r="E682" s="229" t="e">
        <f>(E623/E612)*SUM(C682:D682)</f>
        <v>#DIV/0!</v>
      </c>
      <c r="F682" s="229" t="e">
        <f>(F624/F612)*Q64</f>
        <v>#DIV/0!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18"/>
        <v>#DIV/0!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0</v>
      </c>
      <c r="D683" s="227" t="e">
        <f>(D615/D612)*R90</f>
        <v>#DIV/0!</v>
      </c>
      <c r="E683" s="229" t="e">
        <f>(E623/E612)*SUM(C683:D683)</f>
        <v>#DIV/0!</v>
      </c>
      <c r="F683" s="229" t="e">
        <f>(F624/F612)*R64</f>
        <v>#DIV/0!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18"/>
        <v>#DIV/0!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0</v>
      </c>
      <c r="D684" s="227" t="e">
        <f>(D615/D612)*S90</f>
        <v>#DIV/0!</v>
      </c>
      <c r="E684" s="229" t="e">
        <f>(E623/E612)*SUM(C684:D684)</f>
        <v>#DIV/0!</v>
      </c>
      <c r="F684" s="229" t="e">
        <f>(F624/F612)*S64</f>
        <v>#DIV/0!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18"/>
        <v>#DIV/0!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0</v>
      </c>
      <c r="D685" s="227" t="e">
        <f>(D615/D612)*T90</f>
        <v>#DIV/0!</v>
      </c>
      <c r="E685" s="229" t="e">
        <f>(E623/E612)*SUM(C685:D685)</f>
        <v>#DIV/0!</v>
      </c>
      <c r="F685" s="229" t="e">
        <f>(F624/F612)*T64</f>
        <v>#DIV/0!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18"/>
        <v>#DIV/0!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0</v>
      </c>
      <c r="D686" s="227" t="e">
        <f>(D615/D612)*U90</f>
        <v>#DIV/0!</v>
      </c>
      <c r="E686" s="229" t="e">
        <f>(E623/E612)*SUM(C686:D686)</f>
        <v>#DIV/0!</v>
      </c>
      <c r="F686" s="229" t="e">
        <f>(F624/F612)*U64</f>
        <v>#DIV/0!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18"/>
        <v>#DIV/0!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0</v>
      </c>
      <c r="D687" s="227" t="e">
        <f>(D615/D612)*V90</f>
        <v>#DIV/0!</v>
      </c>
      <c r="E687" s="229" t="e">
        <f>(E623/E612)*SUM(C687:D687)</f>
        <v>#DIV/0!</v>
      </c>
      <c r="F687" s="229" t="e">
        <f>(F624/F612)*V64</f>
        <v>#DIV/0!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18"/>
        <v>#DIV/0!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0</v>
      </c>
      <c r="D688" s="227" t="e">
        <f>(D615/D612)*W90</f>
        <v>#DIV/0!</v>
      </c>
      <c r="E688" s="229" t="e">
        <f>(E623/E612)*SUM(C688:D688)</f>
        <v>#DIV/0!</v>
      </c>
      <c r="F688" s="229" t="e">
        <f>(F624/F612)*W64</f>
        <v>#DIV/0!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18"/>
        <v>#DIV/0!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0</v>
      </c>
      <c r="D689" s="227" t="e">
        <f>(D615/D612)*X90</f>
        <v>#DIV/0!</v>
      </c>
      <c r="E689" s="229" t="e">
        <f>(E623/E612)*SUM(C689:D689)</f>
        <v>#DIV/0!</v>
      </c>
      <c r="F689" s="229" t="e">
        <f>(F624/F612)*X64</f>
        <v>#DIV/0!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18"/>
        <v>#DIV/0!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0</v>
      </c>
      <c r="D690" s="227" t="e">
        <f>(D615/D612)*Y90</f>
        <v>#DIV/0!</v>
      </c>
      <c r="E690" s="229" t="e">
        <f>(E623/E612)*SUM(C690:D690)</f>
        <v>#DIV/0!</v>
      </c>
      <c r="F690" s="229" t="e">
        <f>(F624/F612)*Y64</f>
        <v>#DIV/0!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18"/>
        <v>#DIV/0!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0</v>
      </c>
      <c r="D691" s="227" t="e">
        <f>(D615/D612)*Z90</f>
        <v>#DIV/0!</v>
      </c>
      <c r="E691" s="229" t="e">
        <f>(E623/E612)*SUM(C691:D691)</f>
        <v>#DIV/0!</v>
      </c>
      <c r="F691" s="229" t="e">
        <f>(F624/F612)*Z64</f>
        <v>#DIV/0!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18"/>
        <v>#DIV/0!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0</v>
      </c>
      <c r="D692" s="227" t="e">
        <f>(D615/D612)*AA90</f>
        <v>#DIV/0!</v>
      </c>
      <c r="E692" s="229" t="e">
        <f>(E623/E612)*SUM(C692:D692)</f>
        <v>#DIV/0!</v>
      </c>
      <c r="F692" s="229" t="e">
        <f>(F624/F612)*AA64</f>
        <v>#DIV/0!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18"/>
        <v>#DIV/0!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926738</v>
      </c>
      <c r="D693" s="227" t="e">
        <f>(D615/D612)*AB90</f>
        <v>#DIV/0!</v>
      </c>
      <c r="E693" s="229" t="e">
        <f>(E623/E612)*SUM(C693:D693)</f>
        <v>#DIV/0!</v>
      </c>
      <c r="F693" s="229" t="e">
        <f>(F624/F612)*AB64</f>
        <v>#DIV/0!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18"/>
        <v>#DIV/0!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0</v>
      </c>
      <c r="D694" s="227" t="e">
        <f>(D615/D612)*AC90</f>
        <v>#DIV/0!</v>
      </c>
      <c r="E694" s="229" t="e">
        <f>(E623/E612)*SUM(C694:D694)</f>
        <v>#DIV/0!</v>
      </c>
      <c r="F694" s="229" t="e">
        <f>(F624/F612)*AC64</f>
        <v>#DIV/0!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18"/>
        <v>#DIV/0!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 t="e">
        <f>(D615/D612)*AD90</f>
        <v>#DIV/0!</v>
      </c>
      <c r="E695" s="229" t="e">
        <f>(E623/E612)*SUM(C695:D695)</f>
        <v>#DIV/0!</v>
      </c>
      <c r="F695" s="229" t="e">
        <f>(F624/F612)*AD64</f>
        <v>#DIV/0!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18"/>
        <v>#DIV/0!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0</v>
      </c>
      <c r="D696" s="227" t="e">
        <f>(D615/D612)*AE90</f>
        <v>#DIV/0!</v>
      </c>
      <c r="E696" s="229" t="e">
        <f>(E623/E612)*SUM(C696:D696)</f>
        <v>#DIV/0!</v>
      </c>
      <c r="F696" s="229" t="e">
        <f>(F624/F612)*AE64</f>
        <v>#DIV/0!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18"/>
        <v>#DIV/0!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 t="e">
        <f>(D615/D612)*AF90</f>
        <v>#DIV/0!</v>
      </c>
      <c r="E697" s="229" t="e">
        <f>(E623/E612)*SUM(C697:D697)</f>
        <v>#DIV/0!</v>
      </c>
      <c r="F697" s="229" t="e">
        <f>(F624/F612)*AF64</f>
        <v>#DIV/0!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18"/>
        <v>#DIV/0!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0</v>
      </c>
      <c r="D698" s="227" t="e">
        <f>(D615/D612)*AG90</f>
        <v>#DIV/0!</v>
      </c>
      <c r="E698" s="229" t="e">
        <f>(E623/E612)*SUM(C698:D698)</f>
        <v>#DIV/0!</v>
      </c>
      <c r="F698" s="229" t="e">
        <f>(F624/F612)*AG64</f>
        <v>#DIV/0!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18"/>
        <v>#DIV/0!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 t="e">
        <f>(D615/D612)*AH90</f>
        <v>#DIV/0!</v>
      </c>
      <c r="E699" s="229" t="e">
        <f>(E623/E612)*SUM(C699:D699)</f>
        <v>#DIV/0!</v>
      </c>
      <c r="F699" s="229" t="e">
        <f>(F624/F612)*AH64</f>
        <v>#DIV/0!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18"/>
        <v>#DIV/0!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 t="e">
        <f>(D615/D612)*AI90</f>
        <v>#DIV/0!</v>
      </c>
      <c r="E700" s="229" t="e">
        <f>(E623/E612)*SUM(C700:D700)</f>
        <v>#DIV/0!</v>
      </c>
      <c r="F700" s="229" t="e">
        <f>(F624/F612)*AI64</f>
        <v>#DIV/0!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18"/>
        <v>#DIV/0!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0</v>
      </c>
      <c r="D701" s="227" t="e">
        <f>(D615/D612)*AJ90</f>
        <v>#DIV/0!</v>
      </c>
      <c r="E701" s="229" t="e">
        <f>(E623/E612)*SUM(C701:D701)</f>
        <v>#DIV/0!</v>
      </c>
      <c r="F701" s="229" t="e">
        <f>(F624/F612)*AJ64</f>
        <v>#DIV/0!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18"/>
        <v>#DIV/0!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0</v>
      </c>
      <c r="D702" s="227" t="e">
        <f>(D615/D612)*AK90</f>
        <v>#DIV/0!</v>
      </c>
      <c r="E702" s="229" t="e">
        <f>(E623/E612)*SUM(C702:D702)</f>
        <v>#DIV/0!</v>
      </c>
      <c r="F702" s="229" t="e">
        <f>(F624/F612)*AK64</f>
        <v>#DIV/0!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18"/>
        <v>#DIV/0!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0</v>
      </c>
      <c r="D703" s="227" t="e">
        <f>(D615/D612)*AL90</f>
        <v>#DIV/0!</v>
      </c>
      <c r="E703" s="229" t="e">
        <f>(E623/E612)*SUM(C703:D703)</f>
        <v>#DIV/0!</v>
      </c>
      <c r="F703" s="229" t="e">
        <f>(F624/F612)*AL64</f>
        <v>#DIV/0!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18"/>
        <v>#DIV/0!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0</v>
      </c>
      <c r="D704" s="227" t="e">
        <f>(D615/D612)*AM90</f>
        <v>#DIV/0!</v>
      </c>
      <c r="E704" s="229" t="e">
        <f>(E623/E612)*SUM(C704:D704)</f>
        <v>#DIV/0!</v>
      </c>
      <c r="F704" s="229" t="e">
        <f>(F624/F612)*AM64</f>
        <v>#DIV/0!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18"/>
        <v>#DIV/0!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 t="e">
        <f>(D615/D612)*AN90</f>
        <v>#DIV/0!</v>
      </c>
      <c r="E705" s="229" t="e">
        <f>(E623/E612)*SUM(C705:D705)</f>
        <v>#DIV/0!</v>
      </c>
      <c r="F705" s="229" t="e">
        <f>(F624/F612)*AN64</f>
        <v>#DIV/0!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18"/>
        <v>#DIV/0!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0</v>
      </c>
      <c r="D706" s="227" t="e">
        <f>(D615/D612)*AO90</f>
        <v>#DIV/0!</v>
      </c>
      <c r="E706" s="229" t="e">
        <f>(E623/E612)*SUM(C706:D706)</f>
        <v>#DIV/0!</v>
      </c>
      <c r="F706" s="229" t="e">
        <f>(F624/F612)*AO64</f>
        <v>#DIV/0!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18"/>
        <v>#DIV/0!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 t="e">
        <f>(D615/D612)*AP90</f>
        <v>#DIV/0!</v>
      </c>
      <c r="E707" s="229" t="e">
        <f>(E623/E612)*SUM(C707:D707)</f>
        <v>#DIV/0!</v>
      </c>
      <c r="F707" s="229" t="e">
        <f>(F624/F612)*AP64</f>
        <v>#DIV/0!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18"/>
        <v>#DIV/0!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 t="e">
        <f>(D615/D612)*AQ90</f>
        <v>#DIV/0!</v>
      </c>
      <c r="E708" s="229" t="e">
        <f>(E623/E612)*SUM(C708:D708)</f>
        <v>#DIV/0!</v>
      </c>
      <c r="F708" s="229" t="e">
        <f>(F624/F612)*AQ64</f>
        <v>#DIV/0!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18"/>
        <v>#DIV/0!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 t="e">
        <f>(D615/D612)*AR90</f>
        <v>#DIV/0!</v>
      </c>
      <c r="E709" s="229" t="e">
        <f>(E623/E612)*SUM(C709:D709)</f>
        <v>#DIV/0!</v>
      </c>
      <c r="F709" s="229" t="e">
        <f>(F624/F612)*AR64</f>
        <v>#DIV/0!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18"/>
        <v>#DIV/0!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 t="e">
        <f>(D615/D612)*AS90</f>
        <v>#DIV/0!</v>
      </c>
      <c r="E710" s="229" t="e">
        <f>(E623/E612)*SUM(C710:D710)</f>
        <v>#DIV/0!</v>
      </c>
      <c r="F710" s="229" t="e">
        <f>(F624/F612)*AS64</f>
        <v>#DIV/0!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18"/>
        <v>#DIV/0!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 t="e">
        <f>(D615/D612)*AT90</f>
        <v>#DIV/0!</v>
      </c>
      <c r="E711" s="229" t="e">
        <f>(E623/E612)*SUM(C711:D711)</f>
        <v>#DIV/0!</v>
      </c>
      <c r="F711" s="229" t="e">
        <f>(F624/F612)*AT64</f>
        <v>#DIV/0!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18"/>
        <v>#DIV/0!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0</v>
      </c>
      <c r="D712" s="227" t="e">
        <f>(D615/D612)*AU90</f>
        <v>#DIV/0!</v>
      </c>
      <c r="E712" s="229" t="e">
        <f>(E623/E612)*SUM(C712:D712)</f>
        <v>#DIV/0!</v>
      </c>
      <c r="F712" s="229" t="e">
        <f>(F624/F612)*AU64</f>
        <v>#DIV/0!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18"/>
        <v>#DIV/0!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0</v>
      </c>
      <c r="D713" s="227" t="e">
        <f>(D615/D612)*AV90</f>
        <v>#DIV/0!</v>
      </c>
      <c r="E713" s="229" t="e">
        <f>(E623/E612)*SUM(C713:D713)</f>
        <v>#DIV/0!</v>
      </c>
      <c r="F713" s="229" t="e">
        <f>(F624/F612)*AV64</f>
        <v>#DIV/0!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18"/>
        <v>#DIV/0!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26607989</v>
      </c>
      <c r="D715" s="211" t="e">
        <f>SUM(D616:D647)+SUM(D668:D713)</f>
        <v>#DIV/0!</v>
      </c>
      <c r="E715" s="211" t="e">
        <f>SUM(E624:E647)+SUM(E668:E713)</f>
        <v>#DIV/0!</v>
      </c>
      <c r="F715" s="211" t="e">
        <f>SUM(F625:F648)+SUM(F668:F713)</f>
        <v>#DIV/0!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697</v>
      </c>
    </row>
    <row r="716" spans="1:14" s="211" customFormat="1" ht="12.65" customHeight="1" x14ac:dyDescent="0.3">
      <c r="C716" s="224">
        <f>CE85</f>
        <v>26607989</v>
      </c>
      <c r="D716" s="211">
        <f>D615</f>
        <v>0</v>
      </c>
      <c r="E716" s="211" t="e">
        <f>E623</f>
        <v>#DIV/0!</v>
      </c>
      <c r="F716" s="211" t="e">
        <f>F624</f>
        <v>#DIV/0!</v>
      </c>
      <c r="G716" s="211" t="e">
        <f>G625</f>
        <v>#DIV/0!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5001557</v>
      </c>
      <c r="N716" s="221" t="s">
        <v>698</v>
      </c>
    </row>
  </sheetData>
  <sheetProtection algorithmName="SHA-512" hashValue="GkVvb78XS9nai56E8Vb/czVKWA1DNT+NU4Fix5gpRoiEgpkewbDmWVu9j4jC7cSRHXjJF4xmOewlyJSRzKwJwg==" saltValue="wG+7C3JGS0xiZ9qSvDUYO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4968-E059-4F15-B346-7F94476FAC12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 xml:space="preserve">Navos 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H-919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e">
        <f>+data!#REF!</f>
        <v>#REF!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+data!C99</f>
        <v>PO Box 46420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+data!C100</f>
        <v>Seattle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E168-3BC8-466C-A479-F4EC9E91FBFE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 t="str">
        <f>data!C97</f>
        <v>919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0</v>
      </c>
      <c r="C17" s="240">
        <f>data!E85</f>
        <v>0</v>
      </c>
      <c r="D17" s="240">
        <f>ROUND(N('Prior Year'!E59), 0)</f>
        <v>0</v>
      </c>
      <c r="E17" s="1">
        <f>data!E59</f>
        <v>0</v>
      </c>
      <c r="F17" s="216" t="str">
        <f t="shared" si="0"/>
        <v/>
      </c>
      <c r="G17" s="216" t="str">
        <f t="shared" si="1"/>
        <v/>
      </c>
      <c r="H17" s="6" t="str">
        <f t="shared" si="2"/>
        <v/>
      </c>
      <c r="I17" s="240" t="str">
        <f t="shared" si="3"/>
        <v/>
      </c>
      <c r="M17" s="7"/>
    </row>
    <row r="18" spans="1:13" x14ac:dyDescent="0.35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741</v>
      </c>
      <c r="B20" s="240">
        <f>ROUND(N('Prior Year'!H85), 0)</f>
        <v>19203920</v>
      </c>
      <c r="C20" s="240">
        <f>data!H85</f>
        <v>20679694</v>
      </c>
      <c r="D20" s="240">
        <f>ROUND(N('Prior Year'!H59), 0)</f>
        <v>23854</v>
      </c>
      <c r="E20" s="1">
        <f>data!H59</f>
        <v>24286</v>
      </c>
      <c r="F20" s="216">
        <f t="shared" si="0"/>
        <v>805.06078645090975</v>
      </c>
      <c r="G20" s="216">
        <f t="shared" si="1"/>
        <v>851.50679403771721</v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749</v>
      </c>
      <c r="B28" s="240">
        <f>ROUND(N('Prior Year'!P85), 0)</f>
        <v>0</v>
      </c>
      <c r="C28" s="240">
        <f>data!P85</f>
        <v>0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0</v>
      </c>
      <c r="C30" s="240">
        <f>data!R85</f>
        <v>0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752</v>
      </c>
      <c r="B31" s="240">
        <f>ROUND(N('Prior Year'!S85), 0)</f>
        <v>0</v>
      </c>
      <c r="C31" s="240">
        <f>data!S85</f>
        <v>0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0</v>
      </c>
      <c r="C32" s="240">
        <f>data!T85</f>
        <v>0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0</v>
      </c>
      <c r="C33" s="240">
        <f>data!U85</f>
        <v>0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0</v>
      </c>
      <c r="C34" s="240">
        <f>data!V85</f>
        <v>0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757</v>
      </c>
      <c r="B35" s="240">
        <f>ROUND(N('Prior Year'!W85), 0)</f>
        <v>0</v>
      </c>
      <c r="C35" s="240">
        <f>data!W85</f>
        <v>0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758</v>
      </c>
      <c r="B36" s="240">
        <f>ROUND(N('Prior Year'!X85), 0)</f>
        <v>0</v>
      </c>
      <c r="C36" s="240">
        <f>data!X85</f>
        <v>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0</v>
      </c>
      <c r="C37" s="240">
        <f>data!Y85</f>
        <v>0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741499</v>
      </c>
      <c r="C40" s="240">
        <f>data!AB85</f>
        <v>926738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0</v>
      </c>
      <c r="C41" s="240">
        <f>data!AC85</f>
        <v>0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0</v>
      </c>
      <c r="C43" s="240">
        <f>data!AE85</f>
        <v>0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0</v>
      </c>
      <c r="C45" s="240">
        <f>data!AG85</f>
        <v>0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0</v>
      </c>
      <c r="C48" s="240">
        <f>data!AJ85</f>
        <v>0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782</v>
      </c>
      <c r="B60" s="240">
        <f>ROUND(N('Prior Year'!AV85), 0)</f>
        <v>0</v>
      </c>
      <c r="C60" s="240">
        <f>data!AV85</f>
        <v>0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0</v>
      </c>
      <c r="C61" s="240">
        <f>data!AW85</f>
        <v>0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0</v>
      </c>
      <c r="C62" s="240">
        <f>data!AX85</f>
        <v>0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0</v>
      </c>
      <c r="C63" s="240">
        <f>data!AY85</f>
        <v>0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0</v>
      </c>
      <c r="C65" s="240">
        <f>data!BA85</f>
        <v>0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421797</v>
      </c>
      <c r="C66" s="240">
        <f>data!BB85</f>
        <v>501803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0</v>
      </c>
      <c r="C67" s="240">
        <f>data!BC85</f>
        <v>0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34129</v>
      </c>
      <c r="C68" s="240">
        <f>data!BD85</f>
        <v>0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86071</v>
      </c>
      <c r="C69" s="240">
        <f>data!BE85</f>
        <v>0</v>
      </c>
      <c r="D69" s="240">
        <f>ROUND(N('Prior Year'!BE59), 0)</f>
        <v>38406</v>
      </c>
      <c r="E69" s="1">
        <f>data!BE59</f>
        <v>0</v>
      </c>
      <c r="F69" s="216">
        <f>IF(B69=0,"",IF(D69=0,"",B69/D69))</f>
        <v>2.2410821225850128</v>
      </c>
      <c r="G69" s="216" t="str">
        <f t="shared" si="5"/>
        <v/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5">
      <c r="A70" s="1" t="s">
        <v>792</v>
      </c>
      <c r="B70" s="240">
        <f>ROUND(N('Prior Year'!BF85), 0)</f>
        <v>0</v>
      </c>
      <c r="C70" s="240">
        <f>data!BF85</f>
        <v>0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0</v>
      </c>
      <c r="C71" s="240">
        <f>data!BG85</f>
        <v>0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345332</v>
      </c>
      <c r="C72" s="240">
        <f>data!BH85</f>
        <v>0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0</v>
      </c>
      <c r="C73" s="240">
        <f>data!BI85</f>
        <v>0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336729</v>
      </c>
      <c r="C74" s="240">
        <f>data!BJ85</f>
        <v>0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16211</v>
      </c>
      <c r="C75" s="240">
        <f>data!BK85</f>
        <v>0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0</v>
      </c>
      <c r="C76" s="240">
        <f>data!BL85</f>
        <v>0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867464</v>
      </c>
      <c r="C78" s="240">
        <f>data!BN85</f>
        <v>4499754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0</v>
      </c>
      <c r="C79" s="240">
        <f>data!BO85</f>
        <v>0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0</v>
      </c>
      <c r="C80" s="240">
        <f>data!BP85</f>
        <v>0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0</v>
      </c>
      <c r="C82" s="240">
        <f>data!BR85</f>
        <v>0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0</v>
      </c>
      <c r="C83" s="240">
        <f>data!BS85</f>
        <v>0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0</v>
      </c>
      <c r="C84" s="240">
        <f>data!BT85</f>
        <v>0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0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0</v>
      </c>
      <c r="C86" s="240">
        <f>data!BV85</f>
        <v>0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0</v>
      </c>
      <c r="C87" s="240">
        <f>data!BW85</f>
        <v>0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0</v>
      </c>
      <c r="C88" s="240">
        <f>data!BX85</f>
        <v>0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0</v>
      </c>
      <c r="C89" s="240">
        <f>data!BY85</f>
        <v>0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0</v>
      </c>
      <c r="C90" s="240">
        <f>data!BZ85</f>
        <v>0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0</v>
      </c>
      <c r="C91" s="240">
        <f>data!CA85</f>
        <v>0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0</v>
      </c>
      <c r="C92" s="240">
        <f>data!CB85</f>
        <v>0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0</v>
      </c>
      <c r="C93" s="240">
        <f>data!CC85</f>
        <v>0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0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02B7-AEDA-4C88-9AEA-DE9E8944CBFF}">
  <sheetPr>
    <tabColor rgb="FF92D050"/>
  </sheetPr>
  <dimension ref="A1:D51"/>
  <sheetViews>
    <sheetView topLeftCell="A21" workbookViewId="0">
      <selection activeCell="H52" sqref="H52"/>
    </sheetView>
  </sheetViews>
  <sheetFormatPr defaultRowHeight="12.5" x14ac:dyDescent="0.25"/>
  <cols>
    <col min="3" max="3" width="12.25" customWidth="1"/>
  </cols>
  <sheetData>
    <row r="1" spans="1:4" ht="14.5" x14ac:dyDescent="0.35">
      <c r="A1" s="279" t="s">
        <v>817</v>
      </c>
      <c r="B1" s="278"/>
      <c r="C1" s="278"/>
      <c r="D1" s="278"/>
    </row>
    <row r="2" spans="1:4" ht="14.5" x14ac:dyDescent="0.35">
      <c r="A2" s="278"/>
      <c r="B2" s="278"/>
      <c r="C2" s="278"/>
      <c r="D2" s="278"/>
    </row>
    <row r="3" spans="1:4" ht="14.5" x14ac:dyDescent="0.35">
      <c r="A3" s="281" t="s">
        <v>818</v>
      </c>
      <c r="B3" s="278"/>
      <c r="C3" s="278"/>
      <c r="D3" s="278"/>
    </row>
    <row r="4" spans="1:4" ht="14.5" x14ac:dyDescent="0.35">
      <c r="A4" s="278" t="s">
        <v>819</v>
      </c>
      <c r="B4" s="278"/>
      <c r="C4" s="278"/>
      <c r="D4" s="278"/>
    </row>
    <row r="5" spans="1:4" ht="14.5" x14ac:dyDescent="0.35">
      <c r="A5" s="278" t="s">
        <v>820</v>
      </c>
      <c r="B5" s="278"/>
      <c r="C5" s="278"/>
      <c r="D5" s="278"/>
    </row>
    <row r="6" spans="1:4" ht="14.5" x14ac:dyDescent="0.35">
      <c r="A6" s="278"/>
      <c r="B6" s="278"/>
      <c r="C6" s="278"/>
      <c r="D6" s="278"/>
    </row>
    <row r="7" spans="1:4" ht="14.5" x14ac:dyDescent="0.35">
      <c r="A7" s="278" t="s">
        <v>821</v>
      </c>
      <c r="B7" s="278"/>
      <c r="C7" s="278"/>
      <c r="D7" s="278"/>
    </row>
    <row r="8" spans="1:4" ht="14.5" x14ac:dyDescent="0.35">
      <c r="A8" s="278" t="s">
        <v>822</v>
      </c>
      <c r="B8" s="278"/>
      <c r="C8" s="278"/>
      <c r="D8" s="278"/>
    </row>
    <row r="9" spans="1:4" ht="14.5" x14ac:dyDescent="0.35">
      <c r="A9" s="278"/>
      <c r="B9" s="278"/>
      <c r="C9" s="278"/>
      <c r="D9" s="278"/>
    </row>
    <row r="10" spans="1:4" ht="14.5" x14ac:dyDescent="0.35">
      <c r="A10" s="278"/>
      <c r="B10" s="278"/>
      <c r="C10" s="278"/>
      <c r="D10" s="278"/>
    </row>
    <row r="11" spans="1:4" ht="14.5" x14ac:dyDescent="0.35">
      <c r="A11" s="280" t="s">
        <v>823</v>
      </c>
      <c r="B11" s="278"/>
      <c r="C11" s="278"/>
      <c r="D11" s="278">
        <f>N(data!C380)</f>
        <v>462879</v>
      </c>
    </row>
    <row r="12" spans="1:4" ht="14.5" x14ac:dyDescent="0.35">
      <c r="A12" s="280" t="s">
        <v>824</v>
      </c>
      <c r="B12" s="278"/>
      <c r="C12" s="278"/>
      <c r="D12" s="278" t="str">
        <f>IF(OR(N(data!C380) &gt; 1000000, N(data!C380) / (N(data!D360) + N(data!D383)) &gt; 0.01), "Yes", "No")</f>
        <v>No</v>
      </c>
    </row>
    <row r="13" spans="1:4" ht="14.5" x14ac:dyDescent="0.35">
      <c r="A13" s="278"/>
      <c r="B13" s="278"/>
      <c r="C13" s="278"/>
      <c r="D13" s="278"/>
    </row>
    <row r="14" spans="1:4" ht="14.5" x14ac:dyDescent="0.35">
      <c r="A14" s="280" t="s">
        <v>825</v>
      </c>
      <c r="B14" s="278"/>
      <c r="C14" s="278"/>
      <c r="D14" s="280" t="s">
        <v>826</v>
      </c>
    </row>
    <row r="15" spans="1:4" ht="14.5" x14ac:dyDescent="0.35">
      <c r="A15" s="278" t="s">
        <v>827</v>
      </c>
      <c r="B15" s="278"/>
      <c r="C15" s="278"/>
      <c r="D15" s="278"/>
    </row>
    <row r="16" spans="1:4" ht="14.5" x14ac:dyDescent="0.35">
      <c r="A16" s="278" t="s">
        <v>827</v>
      </c>
      <c r="B16" s="278"/>
      <c r="C16" s="278"/>
      <c r="D16" s="278"/>
    </row>
    <row r="17" spans="1:4" ht="14.5" x14ac:dyDescent="0.35">
      <c r="A17" s="278" t="s">
        <v>827</v>
      </c>
      <c r="B17" s="278"/>
      <c r="C17" s="278"/>
      <c r="D17" s="278"/>
    </row>
    <row r="18" spans="1:4" ht="14.5" x14ac:dyDescent="0.35">
      <c r="A18" s="278" t="s">
        <v>827</v>
      </c>
      <c r="B18" s="278"/>
      <c r="C18" s="278"/>
      <c r="D18" s="278"/>
    </row>
    <row r="19" spans="1:4" ht="14.5" x14ac:dyDescent="0.35">
      <c r="A19" s="278" t="s">
        <v>827</v>
      </c>
      <c r="B19" s="278"/>
      <c r="C19" s="278"/>
      <c r="D19" s="278"/>
    </row>
    <row r="20" spans="1:4" ht="14.5" x14ac:dyDescent="0.35">
      <c r="A20" s="278" t="s">
        <v>827</v>
      </c>
      <c r="B20" s="278"/>
      <c r="C20" s="278"/>
      <c r="D20" s="278"/>
    </row>
    <row r="21" spans="1:4" ht="14.5" x14ac:dyDescent="0.35">
      <c r="A21" s="278" t="s">
        <v>827</v>
      </c>
      <c r="B21" s="278"/>
      <c r="C21" s="278"/>
      <c r="D21" s="278"/>
    </row>
    <row r="22" spans="1:4" ht="14.5" x14ac:dyDescent="0.35">
      <c r="A22" s="278"/>
      <c r="B22" s="278"/>
      <c r="C22" s="278"/>
      <c r="D22" s="278"/>
    </row>
    <row r="23" spans="1:4" ht="14.5" x14ac:dyDescent="0.35">
      <c r="A23" s="278"/>
      <c r="B23" s="278"/>
      <c r="C23" s="278"/>
      <c r="D23" s="278"/>
    </row>
    <row r="24" spans="1:4" ht="14.5" x14ac:dyDescent="0.35">
      <c r="A24" s="278"/>
      <c r="B24" s="278"/>
      <c r="C24" s="278"/>
      <c r="D24" s="278"/>
    </row>
    <row r="25" spans="1:4" ht="14.5" x14ac:dyDescent="0.35">
      <c r="A25" s="280" t="s">
        <v>828</v>
      </c>
      <c r="B25" s="278"/>
      <c r="C25" s="278"/>
      <c r="D25" s="278">
        <f>N(data!C414)</f>
        <v>537213</v>
      </c>
    </row>
    <row r="26" spans="1:4" ht="14.5" x14ac:dyDescent="0.35">
      <c r="A26" s="280" t="s">
        <v>824</v>
      </c>
      <c r="B26" s="278"/>
      <c r="C26" s="278"/>
      <c r="D26" s="278" t="str">
        <f>IF(OR(N(data!C414)&gt;1000000,N(data!C414)/(N(data!D416))&gt;0.01),"Yes","No")</f>
        <v>Yes</v>
      </c>
    </row>
    <row r="27" spans="1:4" ht="14.5" x14ac:dyDescent="0.35">
      <c r="A27" s="278"/>
      <c r="B27" s="278"/>
      <c r="C27" s="278"/>
      <c r="D27" s="278"/>
    </row>
    <row r="28" spans="1:4" ht="14.5" x14ac:dyDescent="0.35">
      <c r="A28" s="280" t="s">
        <v>825</v>
      </c>
      <c r="B28" s="278"/>
      <c r="C28" s="278"/>
      <c r="D28" s="280" t="s">
        <v>826</v>
      </c>
    </row>
    <row r="29" spans="1:4" ht="14.5" x14ac:dyDescent="0.35">
      <c r="A29" s="278" t="s">
        <v>1364</v>
      </c>
      <c r="B29" s="278"/>
      <c r="C29" s="278"/>
      <c r="D29" s="278">
        <v>2438</v>
      </c>
    </row>
    <row r="30" spans="1:4" ht="14.5" x14ac:dyDescent="0.35">
      <c r="A30" s="278" t="s">
        <v>1365</v>
      </c>
      <c r="B30" s="278"/>
      <c r="C30" s="278"/>
      <c r="D30" s="278">
        <v>21006</v>
      </c>
    </row>
    <row r="31" spans="1:4" ht="14.5" x14ac:dyDescent="0.35">
      <c r="A31" s="278" t="s">
        <v>1366</v>
      </c>
      <c r="B31" s="278"/>
      <c r="C31" s="278"/>
      <c r="D31" s="278">
        <v>20212</v>
      </c>
    </row>
    <row r="32" spans="1:4" ht="14.5" x14ac:dyDescent="0.35">
      <c r="A32" s="278" t="s">
        <v>1367</v>
      </c>
      <c r="B32" s="278"/>
      <c r="C32" s="278"/>
      <c r="D32" s="278">
        <v>71821</v>
      </c>
    </row>
    <row r="33" spans="1:4" ht="14.5" x14ac:dyDescent="0.35">
      <c r="A33" s="278" t="s">
        <v>1368</v>
      </c>
      <c r="B33" s="278"/>
      <c r="C33" s="278"/>
      <c r="D33" s="278">
        <v>711</v>
      </c>
    </row>
    <row r="34" spans="1:4" ht="14.5" x14ac:dyDescent="0.35">
      <c r="A34" s="278" t="s">
        <v>1369</v>
      </c>
      <c r="B34" s="278"/>
      <c r="C34" s="278"/>
      <c r="D34" s="278">
        <v>2236</v>
      </c>
    </row>
    <row r="35" spans="1:4" ht="14.5" x14ac:dyDescent="0.35">
      <c r="A35" s="278" t="s">
        <v>1370</v>
      </c>
      <c r="B35" s="278"/>
      <c r="C35" s="278"/>
      <c r="D35" s="278">
        <v>1020</v>
      </c>
    </row>
    <row r="36" spans="1:4" ht="14.5" x14ac:dyDescent="0.35">
      <c r="A36" s="278" t="s">
        <v>1371</v>
      </c>
      <c r="B36" s="278"/>
      <c r="C36" s="278"/>
      <c r="D36" s="278">
        <v>26</v>
      </c>
    </row>
    <row r="37" spans="1:4" ht="14.5" x14ac:dyDescent="0.35">
      <c r="A37" s="278" t="s">
        <v>1372</v>
      </c>
      <c r="D37" s="1">
        <v>1290</v>
      </c>
    </row>
    <row r="38" spans="1:4" ht="14.5" x14ac:dyDescent="0.35">
      <c r="A38" s="278" t="s">
        <v>1373</v>
      </c>
      <c r="D38" s="1">
        <v>15746</v>
      </c>
    </row>
    <row r="39" spans="1:4" ht="14.5" x14ac:dyDescent="0.35">
      <c r="A39" s="278" t="s">
        <v>1374</v>
      </c>
      <c r="D39" s="1">
        <v>3801</v>
      </c>
    </row>
    <row r="40" spans="1:4" ht="14.5" x14ac:dyDescent="0.35">
      <c r="A40" s="278" t="s">
        <v>1375</v>
      </c>
      <c r="D40" s="1">
        <v>134</v>
      </c>
    </row>
    <row r="41" spans="1:4" ht="14.5" x14ac:dyDescent="0.35">
      <c r="A41" s="278" t="s">
        <v>1376</v>
      </c>
      <c r="D41" s="1">
        <v>1479</v>
      </c>
    </row>
    <row r="42" spans="1:4" ht="14.5" x14ac:dyDescent="0.35">
      <c r="A42" s="278" t="s">
        <v>1377</v>
      </c>
      <c r="D42" s="1">
        <v>1350</v>
      </c>
    </row>
    <row r="43" spans="1:4" ht="14.5" x14ac:dyDescent="0.35">
      <c r="A43" s="278" t="s">
        <v>1378</v>
      </c>
      <c r="D43" s="1">
        <v>112525</v>
      </c>
    </row>
    <row r="44" spans="1:4" ht="14.5" x14ac:dyDescent="0.35">
      <c r="A44" s="278" t="s">
        <v>1379</v>
      </c>
      <c r="D44" s="1">
        <v>27233</v>
      </c>
    </row>
    <row r="45" spans="1:4" ht="14.5" x14ac:dyDescent="0.35">
      <c r="A45" s="278" t="s">
        <v>1380</v>
      </c>
      <c r="D45" s="1">
        <v>67385</v>
      </c>
    </row>
    <row r="46" spans="1:4" ht="14.5" x14ac:dyDescent="0.35">
      <c r="A46" s="278" t="s">
        <v>1381</v>
      </c>
      <c r="D46" s="1">
        <v>61261</v>
      </c>
    </row>
    <row r="47" spans="1:4" ht="14.5" x14ac:dyDescent="0.35">
      <c r="A47" s="278" t="s">
        <v>1382</v>
      </c>
      <c r="D47" s="1">
        <v>16188</v>
      </c>
    </row>
    <row r="48" spans="1:4" ht="14.5" x14ac:dyDescent="0.35">
      <c r="A48" s="278" t="s">
        <v>1383</v>
      </c>
      <c r="B48" s="278"/>
      <c r="C48" s="278"/>
      <c r="D48" s="278">
        <v>84552</v>
      </c>
    </row>
    <row r="49" spans="1:4" ht="14.5" x14ac:dyDescent="0.35">
      <c r="A49" s="278" t="s">
        <v>1384</v>
      </c>
      <c r="B49" s="278"/>
      <c r="C49" s="278"/>
      <c r="D49" s="278">
        <v>24717</v>
      </c>
    </row>
    <row r="50" spans="1:4" ht="14.5" x14ac:dyDescent="0.35">
      <c r="A50" s="278" t="s">
        <v>1385</v>
      </c>
      <c r="B50" s="278"/>
      <c r="C50" s="278"/>
      <c r="D50" s="278">
        <v>82</v>
      </c>
    </row>
    <row r="51" spans="1:4" ht="14.5" x14ac:dyDescent="0.35">
      <c r="A51" s="278"/>
      <c r="B51" s="278"/>
      <c r="C51" s="278"/>
      <c r="D51" s="2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8A30-F0D4-4C50-B23E-AAA35ADDA199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H-919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Navos 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98126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tr">
        <f>"  "&amp;data!C104</f>
        <v xml:space="preserve">  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tr">
        <f>"  "&amp;data!C105</f>
        <v xml:space="preserve">  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834</v>
      </c>
      <c r="C10" s="76"/>
      <c r="D10" s="73" t="str">
        <f>"  "&amp;data!C107</f>
        <v xml:space="preserve">  206-933-7189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835</v>
      </c>
      <c r="C11" s="76"/>
      <c r="D11" s="73" t="str">
        <f>"  "&amp;data!C108</f>
        <v xml:space="preserve">  206-833-7116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837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 xml:space="preserve"> X</v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838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839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840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841</v>
      </c>
      <c r="C23" s="73"/>
      <c r="D23" s="73"/>
      <c r="E23" s="73"/>
      <c r="F23" s="72">
        <f>data!C127</f>
        <v>659</v>
      </c>
      <c r="G23" s="76">
        <f>data!D127</f>
        <v>24286</v>
      </c>
    </row>
    <row r="24" spans="1:7" ht="20.149999999999999" customHeight="1" x14ac:dyDescent="0.3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845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846</v>
      </c>
      <c r="C32" s="76"/>
      <c r="D32" s="76">
        <f>data!C134</f>
        <v>0</v>
      </c>
      <c r="E32" s="73" t="s">
        <v>847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850</v>
      </c>
      <c r="C34" s="76"/>
      <c r="D34" s="76">
        <f>data!C136</f>
        <v>0</v>
      </c>
      <c r="E34" s="73" t="s">
        <v>352</v>
      </c>
      <c r="F34" s="76"/>
      <c r="G34" s="76">
        <f>data!E143</f>
        <v>70</v>
      </c>
    </row>
    <row r="35" spans="1:7" ht="20.149999999999999" customHeight="1" x14ac:dyDescent="0.35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70</v>
      </c>
      <c r="E36" s="73" t="s">
        <v>353</v>
      </c>
      <c r="F36" s="76"/>
      <c r="G36" s="76">
        <f>data!C144</f>
        <v>0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853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BFBE-6C94-4107-A844-E9DBD42F51FC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854</v>
      </c>
      <c r="G1" s="70" t="s">
        <v>855</v>
      </c>
    </row>
    <row r="2" spans="1:7" ht="20.149999999999999" customHeight="1" x14ac:dyDescent="0.35">
      <c r="A2" s="1" t="str">
        <f>"Hospital: "&amp;data!C98</f>
        <v xml:space="preserve">Hospital: Navos 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857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858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859</v>
      </c>
      <c r="B6" s="88" t="s">
        <v>337</v>
      </c>
      <c r="C6" s="88" t="s">
        <v>860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92</v>
      </c>
      <c r="C7" s="136">
        <f>data!B155</f>
        <v>5797</v>
      </c>
      <c r="D7" s="136">
        <f>data!B156</f>
        <v>0</v>
      </c>
      <c r="E7" s="136">
        <f>data!B157</f>
        <v>21633257</v>
      </c>
      <c r="F7" s="136">
        <f>data!B158</f>
        <v>0</v>
      </c>
      <c r="G7" s="136">
        <f>data!B157+data!B158</f>
        <v>21633257</v>
      </c>
    </row>
    <row r="8" spans="1:7" ht="20.149999999999999" customHeight="1" x14ac:dyDescent="0.35">
      <c r="A8" s="72" t="s">
        <v>359</v>
      </c>
      <c r="B8" s="136">
        <f>data!C154</f>
        <v>402</v>
      </c>
      <c r="C8" s="136">
        <f>data!C155</f>
        <v>13723</v>
      </c>
      <c r="D8" s="136">
        <f>data!C156</f>
        <v>0</v>
      </c>
      <c r="E8" s="136">
        <f>data!C157</f>
        <v>49214950</v>
      </c>
      <c r="F8" s="136">
        <f>data!C158</f>
        <v>0</v>
      </c>
      <c r="G8" s="136">
        <f>data!C157+data!C158</f>
        <v>49214950</v>
      </c>
    </row>
    <row r="9" spans="1:7" ht="20.149999999999999" customHeight="1" x14ac:dyDescent="0.35">
      <c r="A9" s="72" t="s">
        <v>861</v>
      </c>
      <c r="B9" s="136">
        <f>data!D154</f>
        <v>165</v>
      </c>
      <c r="C9" s="136">
        <f>data!D155</f>
        <v>4766</v>
      </c>
      <c r="D9" s="136">
        <f>data!D156</f>
        <v>0</v>
      </c>
      <c r="E9" s="136">
        <f>data!D157</f>
        <v>18390140</v>
      </c>
      <c r="F9" s="136">
        <f>data!D158</f>
        <v>0</v>
      </c>
      <c r="G9" s="136">
        <f>data!D157+data!D158</f>
        <v>18390140</v>
      </c>
    </row>
    <row r="10" spans="1:7" ht="20.149999999999999" customHeight="1" x14ac:dyDescent="0.35">
      <c r="A10" s="87" t="s">
        <v>230</v>
      </c>
      <c r="B10" s="136">
        <f>data!E154</f>
        <v>659</v>
      </c>
      <c r="C10" s="136">
        <f>data!E155</f>
        <v>24286</v>
      </c>
      <c r="D10" s="136">
        <f>data!E156</f>
        <v>0</v>
      </c>
      <c r="E10" s="136">
        <f>data!E157</f>
        <v>89238347</v>
      </c>
      <c r="F10" s="136">
        <f>data!E158</f>
        <v>0</v>
      </c>
      <c r="G10" s="136">
        <f>E10+F10</f>
        <v>89238347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862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858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859</v>
      </c>
      <c r="B15" s="88" t="s">
        <v>337</v>
      </c>
      <c r="C15" s="88" t="s">
        <v>860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863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858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859</v>
      </c>
      <c r="B24" s="88" t="s">
        <v>337</v>
      </c>
      <c r="C24" s="88" t="s">
        <v>860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864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865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866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B9A1-6110-4F36-A23F-9DD2BE520905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867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 xml:space="preserve">Hospital: Navos 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868</v>
      </c>
      <c r="C6" s="72">
        <f>data!C181</f>
        <v>828452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28549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98153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1087861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3918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273822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149070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869</v>
      </c>
      <c r="C14" s="72">
        <f>data!D189</f>
        <v>2469825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870</v>
      </c>
      <c r="C18" s="72">
        <f>data!C191</f>
        <v>5984</v>
      </c>
    </row>
    <row r="19" spans="1:3" ht="20.149999999999999" customHeight="1" x14ac:dyDescent="0.35">
      <c r="A19" s="72">
        <v>13</v>
      </c>
      <c r="B19" s="73" t="s">
        <v>871</v>
      </c>
      <c r="C19" s="72">
        <f>data!C192</f>
        <v>6536</v>
      </c>
    </row>
    <row r="20" spans="1:3" ht="20.149999999999999" customHeight="1" x14ac:dyDescent="0.35">
      <c r="A20" s="72">
        <v>14</v>
      </c>
      <c r="B20" s="73" t="s">
        <v>872</v>
      </c>
      <c r="C20" s="72">
        <f>data!D193</f>
        <v>12520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873</v>
      </c>
      <c r="C24" s="157"/>
    </row>
    <row r="25" spans="1:3" ht="20.149999999999999" customHeight="1" x14ac:dyDescent="0.35">
      <c r="A25" s="72">
        <v>17</v>
      </c>
      <c r="B25" s="73" t="s">
        <v>874</v>
      </c>
      <c r="C25" s="72">
        <f>data!C195</f>
        <v>374540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875</v>
      </c>
      <c r="C27" s="72">
        <f>data!D197</f>
        <v>374540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876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50914</v>
      </c>
    </row>
    <row r="32" spans="1:3" ht="20.149999999999999" customHeight="1" x14ac:dyDescent="0.35">
      <c r="A32" s="72">
        <v>22</v>
      </c>
      <c r="B32" s="73" t="s">
        <v>877</v>
      </c>
      <c r="C32" s="72">
        <f>data!C200</f>
        <v>91372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878</v>
      </c>
      <c r="C34" s="72">
        <f>data!D202</f>
        <v>142286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879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18432</v>
      </c>
    </row>
    <row r="40" spans="1:3" ht="20.149999999999999" customHeight="1" x14ac:dyDescent="0.35">
      <c r="A40" s="72">
        <v>28</v>
      </c>
      <c r="B40" s="73" t="s">
        <v>880</v>
      </c>
      <c r="C40" s="72">
        <f>data!D206</f>
        <v>18432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47B0-CDF5-479B-B269-5A91DE1AF294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881</v>
      </c>
    </row>
    <row r="3" spans="1:6" ht="20.149999999999999" customHeight="1" x14ac:dyDescent="0.35">
      <c r="A3" s="129" t="str">
        <f>"Hospital: "&amp;data!C98</f>
        <v xml:space="preserve">Hospital: Navos 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882</v>
      </c>
      <c r="D5" s="160"/>
      <c r="E5" s="160"/>
      <c r="F5" s="160" t="s">
        <v>883</v>
      </c>
    </row>
    <row r="6" spans="1:6" ht="20.149999999999999" customHeight="1" x14ac:dyDescent="0.35">
      <c r="A6" s="161"/>
      <c r="B6" s="79"/>
      <c r="C6" s="162" t="s">
        <v>884</v>
      </c>
      <c r="D6" s="162" t="s">
        <v>391</v>
      </c>
      <c r="E6" s="162" t="s">
        <v>885</v>
      </c>
      <c r="F6" s="162" t="s">
        <v>884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14467808</v>
      </c>
      <c r="D7" s="76">
        <f>data!C211</f>
        <v>0</v>
      </c>
      <c r="E7" s="76">
        <f>data!D211</f>
        <v>0</v>
      </c>
      <c r="F7" s="76">
        <f>data!E211</f>
        <v>14467808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620838</v>
      </c>
      <c r="D8" s="76">
        <f>data!C212</f>
        <v>0</v>
      </c>
      <c r="E8" s="76">
        <f>data!D212</f>
        <v>0</v>
      </c>
      <c r="F8" s="76">
        <f>data!E212</f>
        <v>620838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43385570</v>
      </c>
      <c r="D9" s="76">
        <f>data!C213</f>
        <v>14148.74</v>
      </c>
      <c r="E9" s="76">
        <f>data!D213</f>
        <v>0</v>
      </c>
      <c r="F9" s="76">
        <f>data!E213</f>
        <v>43399718.740000002</v>
      </c>
    </row>
    <row r="10" spans="1:6" ht="20.149999999999999" customHeight="1" x14ac:dyDescent="0.3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887</v>
      </c>
      <c r="C11" s="76">
        <f>data!B215</f>
        <v>7494402</v>
      </c>
      <c r="D11" s="76">
        <f>data!C215</f>
        <v>961498</v>
      </c>
      <c r="E11" s="76">
        <f>data!D215</f>
        <v>135426</v>
      </c>
      <c r="F11" s="76">
        <f>data!E215</f>
        <v>8320474</v>
      </c>
    </row>
    <row r="12" spans="1:6" ht="20.149999999999999" customHeight="1" x14ac:dyDescent="0.35">
      <c r="A12" s="72">
        <v>6</v>
      </c>
      <c r="B12" s="76" t="s">
        <v>888</v>
      </c>
      <c r="C12" s="76">
        <f>data!B216</f>
        <v>0</v>
      </c>
      <c r="D12" s="76">
        <f>data!C216</f>
        <v>0</v>
      </c>
      <c r="E12" s="76">
        <f>data!D216</f>
        <v>0</v>
      </c>
      <c r="F12" s="76">
        <f>data!E216</f>
        <v>0</v>
      </c>
    </row>
    <row r="13" spans="1:6" ht="20.149999999999999" customHeight="1" x14ac:dyDescent="0.35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890</v>
      </c>
      <c r="C15" s="76">
        <f>data!B219</f>
        <v>821626</v>
      </c>
      <c r="D15" s="76">
        <f>data!C219</f>
        <v>0</v>
      </c>
      <c r="E15" s="76">
        <f>data!D219</f>
        <v>821626</v>
      </c>
      <c r="F15" s="76">
        <f>data!E219</f>
        <v>0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66790244</v>
      </c>
      <c r="D16" s="76">
        <f>data!C220</f>
        <v>975646.74</v>
      </c>
      <c r="E16" s="76">
        <f>data!D220</f>
        <v>957052</v>
      </c>
      <c r="F16" s="76">
        <f>data!E220</f>
        <v>66808838.740000002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49999999999999" customHeight="1" x14ac:dyDescent="0.3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247839</v>
      </c>
      <c r="D24" s="76">
        <f>data!C225</f>
        <v>39699.79</v>
      </c>
      <c r="E24" s="76">
        <f>data!D225</f>
        <v>0</v>
      </c>
      <c r="F24" s="76">
        <f>data!E225</f>
        <v>287538.78999999998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9436830</v>
      </c>
      <c r="D25" s="76">
        <f>data!C226</f>
        <v>1268563</v>
      </c>
      <c r="E25" s="76">
        <f>data!D226</f>
        <v>0</v>
      </c>
      <c r="F25" s="76">
        <f>data!E226</f>
        <v>10705393</v>
      </c>
    </row>
    <row r="26" spans="1:6" ht="20.149999999999999" customHeight="1" x14ac:dyDescent="0.3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887</v>
      </c>
      <c r="C27" s="76">
        <f>data!B228</f>
        <v>5337267</v>
      </c>
      <c r="D27" s="76">
        <f>data!C228</f>
        <v>451498</v>
      </c>
      <c r="E27" s="76">
        <f>data!D228</f>
        <v>23883</v>
      </c>
      <c r="F27" s="76">
        <f>data!E228</f>
        <v>5764882</v>
      </c>
    </row>
    <row r="28" spans="1:6" ht="20.149999999999999" customHeight="1" x14ac:dyDescent="0.35">
      <c r="A28" s="72">
        <v>16</v>
      </c>
      <c r="B28" s="76" t="s">
        <v>888</v>
      </c>
      <c r="C28" s="76">
        <f>data!B229</f>
        <v>0</v>
      </c>
      <c r="D28" s="76">
        <f>data!C229</f>
        <v>0</v>
      </c>
      <c r="E28" s="76">
        <f>data!D229</f>
        <v>0</v>
      </c>
      <c r="F28" s="76">
        <f>data!E229</f>
        <v>0</v>
      </c>
    </row>
    <row r="29" spans="1:6" ht="20.149999999999999" customHeight="1" x14ac:dyDescent="0.35">
      <c r="A29" s="72">
        <v>17</v>
      </c>
      <c r="B29" s="76" t="s">
        <v>889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15021936</v>
      </c>
      <c r="D32" s="76">
        <f>data!C233</f>
        <v>1759760.79</v>
      </c>
      <c r="E32" s="76">
        <f>data!D233</f>
        <v>23883</v>
      </c>
      <c r="F32" s="76">
        <f>data!E233</f>
        <v>16757813.789999999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FE63-6D1B-4263-B799-AD0486B66DD9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892</v>
      </c>
      <c r="B1" s="71"/>
      <c r="C1" s="71"/>
      <c r="D1" s="70" t="s">
        <v>893</v>
      </c>
    </row>
    <row r="2" spans="1:4" ht="20.149999999999999" customHeight="1" x14ac:dyDescent="0.35">
      <c r="A2" s="129" t="str">
        <f>"Hospital: "&amp;data!C98</f>
        <v xml:space="preserve">Hospital: Navos 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894</v>
      </c>
      <c r="C4" s="165" t="s">
        <v>895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0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13940874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35870747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896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16123455</v>
      </c>
    </row>
    <row r="13" spans="1:4" ht="20.149999999999999" customHeight="1" x14ac:dyDescent="0.35">
      <c r="A13" s="72">
        <v>9</v>
      </c>
      <c r="B13" s="76"/>
      <c r="C13" s="76" t="s">
        <v>897</v>
      </c>
      <c r="D13" s="76">
        <f>data!D245</f>
        <v>65935076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898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0</v>
      </c>
    </row>
    <row r="19" spans="1:4" ht="20.149999999999999" customHeight="1" x14ac:dyDescent="0.35">
      <c r="A19" s="170">
        <v>15</v>
      </c>
      <c r="B19" s="167">
        <v>5910</v>
      </c>
      <c r="C19" s="89" t="s">
        <v>899</v>
      </c>
      <c r="D19" s="76">
        <f>data!C250</f>
        <v>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900</v>
      </c>
      <c r="D22" s="76">
        <f>data!D252</f>
        <v>0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901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902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903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72E2-4931-46E0-B5AF-2F01F2415A06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904</v>
      </c>
      <c r="B1" s="178"/>
      <c r="C1" s="178"/>
    </row>
    <row r="2" spans="1:3" ht="20.149999999999999" customHeight="1" x14ac:dyDescent="0.35">
      <c r="A2" s="177"/>
      <c r="B2" s="178"/>
      <c r="C2" s="103" t="s">
        <v>905</v>
      </c>
    </row>
    <row r="3" spans="1:3" ht="20.149999999999999" customHeight="1" x14ac:dyDescent="0.35">
      <c r="A3" s="129" t="str">
        <f>"Hospital: "&amp;data!C98</f>
        <v xml:space="preserve">Hospital: Navos 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906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22595355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34438936</v>
      </c>
    </row>
    <row r="9" spans="1:3" ht="20.149999999999999" customHeight="1" x14ac:dyDescent="0.35">
      <c r="A9" s="183">
        <v>5</v>
      </c>
      <c r="B9" s="185" t="s">
        <v>907</v>
      </c>
      <c r="C9" s="185">
        <f>data!C269</f>
        <v>26340099</v>
      </c>
    </row>
    <row r="10" spans="1:3" ht="20.149999999999999" customHeight="1" x14ac:dyDescent="0.35">
      <c r="A10" s="183">
        <v>6</v>
      </c>
      <c r="B10" s="185" t="s">
        <v>908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909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82407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182432</v>
      </c>
    </row>
    <row r="15" spans="1:3" ht="20.149999999999999" customHeight="1" x14ac:dyDescent="0.35">
      <c r="A15" s="183">
        <v>11</v>
      </c>
      <c r="B15" s="185" t="s">
        <v>910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911</v>
      </c>
      <c r="C16" s="185">
        <f>data!D276</f>
        <v>30959031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912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913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914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14523753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564893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43399718</v>
      </c>
    </row>
    <row r="28" spans="1:3" ht="20.149999999999999" customHeight="1" x14ac:dyDescent="0.35">
      <c r="A28" s="183">
        <v>24</v>
      </c>
      <c r="B28" s="185" t="s">
        <v>915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8320474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0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916</v>
      </c>
      <c r="C34" s="185">
        <f>data!C292</f>
        <v>16757815</v>
      </c>
    </row>
    <row r="35" spans="1:3" ht="20.149999999999999" customHeight="1" x14ac:dyDescent="0.35">
      <c r="A35" s="183">
        <v>31</v>
      </c>
      <c r="B35" s="185" t="s">
        <v>917</v>
      </c>
      <c r="C35" s="185">
        <f>data!D293</f>
        <v>50051023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918</v>
      </c>
      <c r="C37" s="184"/>
    </row>
    <row r="38" spans="1:3" ht="20.149999999999999" customHeight="1" x14ac:dyDescent="0.35">
      <c r="A38" s="183">
        <v>34</v>
      </c>
      <c r="B38" s="185" t="s">
        <v>919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920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6626024</v>
      </c>
    </row>
    <row r="42" spans="1:3" ht="20.149999999999999" customHeight="1" x14ac:dyDescent="0.35">
      <c r="A42" s="183">
        <v>38</v>
      </c>
      <c r="B42" s="185" t="s">
        <v>921</v>
      </c>
      <c r="C42" s="185">
        <f>data!D299</f>
        <v>6626024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922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923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1619062</v>
      </c>
    </row>
    <row r="49" spans="1:3" ht="20.149999999999999" customHeight="1" x14ac:dyDescent="0.35">
      <c r="A49" s="183">
        <v>45</v>
      </c>
      <c r="B49" s="185" t="s">
        <v>924</v>
      </c>
      <c r="C49" s="185">
        <f>data!D306</f>
        <v>1619062</v>
      </c>
    </row>
    <row r="50" spans="1:3" ht="20.149999999999999" customHeight="1" x14ac:dyDescent="0.35">
      <c r="A50" s="188">
        <v>46</v>
      </c>
      <c r="B50" s="189" t="s">
        <v>925</v>
      </c>
      <c r="C50" s="185">
        <f>data!D308</f>
        <v>89255140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926</v>
      </c>
      <c r="B53" s="178"/>
      <c r="C53" s="178"/>
    </row>
    <row r="54" spans="1:3" ht="20.149999999999999" customHeight="1" x14ac:dyDescent="0.35">
      <c r="A54" s="177"/>
      <c r="B54" s="178"/>
      <c r="C54" s="103" t="s">
        <v>927</v>
      </c>
    </row>
    <row r="55" spans="1:3" ht="20.149999999999999" customHeight="1" x14ac:dyDescent="0.35">
      <c r="A55" s="129" t="str">
        <f>"Hospital: "&amp;data!C98</f>
        <v xml:space="preserve">Hospital: Navos 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928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929</v>
      </c>
      <c r="C59" s="185">
        <f>data!C315</f>
        <v>2816387</v>
      </c>
    </row>
    <row r="60" spans="1:3" ht="20.149999999999999" customHeight="1" x14ac:dyDescent="0.35">
      <c r="A60" s="183">
        <v>4</v>
      </c>
      <c r="B60" s="185" t="s">
        <v>930</v>
      </c>
      <c r="C60" s="185">
        <f>data!C316</f>
        <v>3866227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931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932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699963</v>
      </c>
    </row>
    <row r="67" spans="1:3" ht="20.149999999999999" customHeight="1" x14ac:dyDescent="0.35">
      <c r="A67" s="183">
        <v>11</v>
      </c>
      <c r="B67" s="185" t="s">
        <v>933</v>
      </c>
      <c r="C67" s="185">
        <f>data!C323</f>
        <v>63683</v>
      </c>
    </row>
    <row r="68" spans="1:3" ht="20.149999999999999" customHeight="1" x14ac:dyDescent="0.35">
      <c r="A68" s="183">
        <v>12</v>
      </c>
      <c r="B68" s="185" t="s">
        <v>934</v>
      </c>
      <c r="C68" s="185">
        <f>data!D324</f>
        <v>7446260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935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936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20094</v>
      </c>
    </row>
    <row r="74" spans="1:3" ht="20.149999999999999" customHeight="1" x14ac:dyDescent="0.35">
      <c r="A74" s="183">
        <v>18</v>
      </c>
      <c r="B74" s="185" t="s">
        <v>937</v>
      </c>
      <c r="C74" s="185">
        <f>data!D329</f>
        <v>20094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31527812</v>
      </c>
    </row>
    <row r="78" spans="1:3" ht="20.149999999999999" customHeight="1" x14ac:dyDescent="0.35">
      <c r="A78" s="183">
        <v>22</v>
      </c>
      <c r="B78" s="185" t="s">
        <v>938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939</v>
      </c>
      <c r="C80" s="185">
        <f>data!C334</f>
        <v>63062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940</v>
      </c>
      <c r="C82" s="185">
        <f>data!C336</f>
        <v>8839593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40430467</v>
      </c>
    </row>
    <row r="86" spans="1:3" ht="20.149999999999999" customHeight="1" x14ac:dyDescent="0.35">
      <c r="A86" s="183">
        <v>30</v>
      </c>
      <c r="B86" s="185" t="s">
        <v>941</v>
      </c>
      <c r="C86" s="185">
        <f>data!D340</f>
        <v>63683</v>
      </c>
    </row>
    <row r="87" spans="1:3" ht="20.149999999999999" customHeight="1" x14ac:dyDescent="0.35">
      <c r="A87" s="183">
        <v>31</v>
      </c>
      <c r="B87" s="185" t="s">
        <v>942</v>
      </c>
      <c r="C87" s="185">
        <f>data!D341</f>
        <v>40366784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943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944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945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946</v>
      </c>
      <c r="C98" s="185">
        <f>data!C348</f>
        <v>41422002</v>
      </c>
    </row>
    <row r="99" spans="1:3" ht="20.149999999999999" customHeight="1" x14ac:dyDescent="0.35">
      <c r="A99" s="183">
        <v>43</v>
      </c>
      <c r="B99" s="185" t="s">
        <v>947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948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949</v>
      </c>
      <c r="C102" s="185">
        <f>data!C343+data!C345+data!C346+data!C347+data!C348-data!C349</f>
        <v>41422002</v>
      </c>
    </row>
    <row r="103" spans="1:3" ht="20.149999999999999" customHeight="1" x14ac:dyDescent="0.35">
      <c r="A103" s="183">
        <v>47</v>
      </c>
      <c r="B103" s="185" t="s">
        <v>950</v>
      </c>
      <c r="C103" s="185">
        <f>data!D352</f>
        <v>89255140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951</v>
      </c>
      <c r="B106" s="178"/>
      <c r="C106" s="178"/>
    </row>
    <row r="107" spans="1:3" ht="20.149999999999999" customHeight="1" x14ac:dyDescent="0.35">
      <c r="A107" s="179"/>
      <c r="C107" s="103" t="s">
        <v>952</v>
      </c>
    </row>
    <row r="108" spans="1:3" ht="20.149999999999999" customHeight="1" x14ac:dyDescent="0.35">
      <c r="A108" s="129" t="str">
        <f>"Hospital: "&amp;data!C98</f>
        <v xml:space="preserve">Hospital: Navos 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953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89254666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27750797</v>
      </c>
    </row>
    <row r="113" spans="1:3" ht="20.149999999999999" customHeight="1" x14ac:dyDescent="0.35">
      <c r="A113" s="183">
        <v>4</v>
      </c>
      <c r="B113" s="185" t="s">
        <v>954</v>
      </c>
      <c r="C113" s="185">
        <f>data!D360</f>
        <v>117005463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955</v>
      </c>
      <c r="C115" s="184"/>
    </row>
    <row r="116" spans="1:3" ht="20.149999999999999" customHeight="1" x14ac:dyDescent="0.35">
      <c r="A116" s="183">
        <v>7</v>
      </c>
      <c r="B116" s="197" t="s">
        <v>956</v>
      </c>
      <c r="C116" s="198">
        <f>data!C362</f>
        <v>3320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73060558</v>
      </c>
    </row>
    <row r="118" spans="1:3" ht="20.149999999999999" customHeight="1" x14ac:dyDescent="0.35">
      <c r="A118" s="183">
        <v>9</v>
      </c>
      <c r="B118" s="185" t="s">
        <v>957</v>
      </c>
      <c r="C118" s="198">
        <f>data!C364</f>
        <v>8486</v>
      </c>
    </row>
    <row r="119" spans="1:3" ht="20.149999999999999" customHeight="1" x14ac:dyDescent="0.35">
      <c r="A119" s="183">
        <v>10</v>
      </c>
      <c r="B119" s="185" t="s">
        <v>958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902</v>
      </c>
      <c r="C120" s="198">
        <f>data!D366</f>
        <v>73072364</v>
      </c>
    </row>
    <row r="121" spans="1:3" ht="20.149999999999999" customHeight="1" x14ac:dyDescent="0.35">
      <c r="A121" s="183">
        <v>12</v>
      </c>
      <c r="B121" s="185" t="s">
        <v>959</v>
      </c>
      <c r="C121" s="198">
        <f>data!D367</f>
        <v>43933099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960</v>
      </c>
      <c r="B125" s="201" t="s">
        <v>507</v>
      </c>
      <c r="C125" s="200">
        <f>data!C370</f>
        <v>234872</v>
      </c>
    </row>
    <row r="126" spans="1:3" ht="20.149999999999999" customHeight="1" x14ac:dyDescent="0.35">
      <c r="A126" s="204" t="s">
        <v>961</v>
      </c>
      <c r="B126" s="201" t="s">
        <v>508</v>
      </c>
      <c r="C126" s="200">
        <f>data!C371</f>
        <v>1637072</v>
      </c>
    </row>
    <row r="127" spans="1:3" ht="20.149999999999999" customHeight="1" x14ac:dyDescent="0.35">
      <c r="A127" s="204" t="s">
        <v>962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963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964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965</v>
      </c>
      <c r="B130" s="201" t="s">
        <v>512</v>
      </c>
      <c r="C130" s="200">
        <f>data!C375</f>
        <v>0</v>
      </c>
    </row>
    <row r="131" spans="1:3" ht="20.149999999999999" customHeight="1" x14ac:dyDescent="0.35">
      <c r="A131" s="204" t="s">
        <v>966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967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968</v>
      </c>
      <c r="B133" s="201" t="s">
        <v>515</v>
      </c>
      <c r="C133" s="200">
        <f>data!C378</f>
        <v>337133</v>
      </c>
    </row>
    <row r="134" spans="1:3" ht="20.149999999999999" customHeight="1" x14ac:dyDescent="0.35">
      <c r="A134" s="204" t="s">
        <v>969</v>
      </c>
      <c r="B134" s="201" t="s">
        <v>516</v>
      </c>
      <c r="C134" s="200">
        <f>data!C379</f>
        <v>0</v>
      </c>
    </row>
    <row r="135" spans="1:3" ht="20.149999999999999" customHeight="1" x14ac:dyDescent="0.35">
      <c r="A135" s="204" t="s">
        <v>970</v>
      </c>
      <c r="B135" s="201" t="s">
        <v>517</v>
      </c>
      <c r="C135" s="200">
        <f>data!C380</f>
        <v>462879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971</v>
      </c>
      <c r="C137" s="198">
        <f>data!D383</f>
        <v>2671956</v>
      </c>
    </row>
    <row r="138" spans="1:3" ht="20.149999999999999" customHeight="1" x14ac:dyDescent="0.35">
      <c r="A138" s="183">
        <v>18</v>
      </c>
      <c r="B138" s="185" t="s">
        <v>972</v>
      </c>
      <c r="C138" s="198">
        <f>data!D384</f>
        <v>46605055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973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22683359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4916439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2534820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1382608</v>
      </c>
    </row>
    <row r="145" spans="1:3" ht="20.149999999999999" customHeight="1" x14ac:dyDescent="0.35">
      <c r="A145" s="183">
        <v>25</v>
      </c>
      <c r="B145" s="185" t="s">
        <v>974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975</v>
      </c>
      <c r="C146" s="198">
        <f>data!C394</f>
        <v>1726786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1765820</v>
      </c>
    </row>
    <row r="148" spans="1:3" ht="20.149999999999999" customHeight="1" x14ac:dyDescent="0.35">
      <c r="A148" s="183">
        <v>28</v>
      </c>
      <c r="B148" s="185" t="s">
        <v>976</v>
      </c>
      <c r="C148" s="198">
        <f>data!C396</f>
        <v>0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673933</v>
      </c>
    </row>
    <row r="150" spans="1:3" ht="20.149999999999999" customHeight="1" x14ac:dyDescent="0.35">
      <c r="A150" s="183">
        <v>30</v>
      </c>
      <c r="B150" s="185" t="s">
        <v>977</v>
      </c>
      <c r="C150" s="198">
        <f>data!C398</f>
        <v>268149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376306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978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979</v>
      </c>
      <c r="B154" s="202" t="s">
        <v>271</v>
      </c>
      <c r="C154" s="198">
        <f>data!C402</f>
        <v>2015779</v>
      </c>
    </row>
    <row r="155" spans="1:3" ht="20.149999999999999" customHeight="1" x14ac:dyDescent="0.35">
      <c r="A155" s="204" t="s">
        <v>980</v>
      </c>
      <c r="B155" s="202" t="s">
        <v>981</v>
      </c>
      <c r="C155" s="198">
        <f>data!C403</f>
        <v>0</v>
      </c>
    </row>
    <row r="156" spans="1:3" ht="20.149999999999999" customHeight="1" x14ac:dyDescent="0.35">
      <c r="A156" s="204" t="s">
        <v>982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983</v>
      </c>
      <c r="B157" s="202" t="s">
        <v>274</v>
      </c>
      <c r="C157" s="198">
        <f>data!C405</f>
        <v>135754</v>
      </c>
    </row>
    <row r="158" spans="1:3" ht="20.149999999999999" customHeight="1" x14ac:dyDescent="0.35">
      <c r="A158" s="204" t="s">
        <v>984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985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986</v>
      </c>
      <c r="B160" s="202" t="s">
        <v>277</v>
      </c>
      <c r="C160" s="198">
        <f>data!C408</f>
        <v>420904</v>
      </c>
    </row>
    <row r="161" spans="1:3" ht="20.149999999999999" customHeight="1" x14ac:dyDescent="0.35">
      <c r="A161" s="204" t="s">
        <v>987</v>
      </c>
      <c r="B161" s="202" t="s">
        <v>278</v>
      </c>
      <c r="C161" s="198">
        <f>data!C409</f>
        <v>3950684</v>
      </c>
    </row>
    <row r="162" spans="1:3" ht="20.149999999999999" customHeight="1" x14ac:dyDescent="0.35">
      <c r="A162" s="204" t="s">
        <v>988</v>
      </c>
      <c r="B162" s="202" t="s">
        <v>279</v>
      </c>
      <c r="C162" s="198">
        <f>data!C410</f>
        <v>89725</v>
      </c>
    </row>
    <row r="163" spans="1:3" ht="20.149999999999999" customHeight="1" x14ac:dyDescent="0.35">
      <c r="A163" s="204" t="s">
        <v>989</v>
      </c>
      <c r="B163" s="202" t="s">
        <v>280</v>
      </c>
      <c r="C163" s="198">
        <f>data!C411</f>
        <v>57264</v>
      </c>
    </row>
    <row r="164" spans="1:3" ht="20.149999999999999" customHeight="1" x14ac:dyDescent="0.35">
      <c r="A164" s="204" t="s">
        <v>990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991</v>
      </c>
      <c r="B165" s="202" t="s">
        <v>282</v>
      </c>
      <c r="C165" s="198">
        <f>data!C413</f>
        <v>676200</v>
      </c>
    </row>
    <row r="166" spans="1:3" ht="20.149999999999999" customHeight="1" x14ac:dyDescent="0.35">
      <c r="A166" s="204" t="s">
        <v>992</v>
      </c>
      <c r="B166" s="202" t="s">
        <v>993</v>
      </c>
      <c r="C166" s="198">
        <f>data!C414</f>
        <v>537213</v>
      </c>
    </row>
    <row r="167" spans="1:3" ht="20.149999999999999" customHeight="1" x14ac:dyDescent="0.35">
      <c r="A167" s="183">
        <v>34</v>
      </c>
      <c r="B167" s="185" t="s">
        <v>994</v>
      </c>
      <c r="C167" s="198">
        <f>data!D416</f>
        <v>44211743</v>
      </c>
    </row>
    <row r="168" spans="1:3" ht="20.149999999999999" customHeight="1" x14ac:dyDescent="0.35">
      <c r="A168" s="183">
        <v>35</v>
      </c>
      <c r="B168" s="185" t="s">
        <v>995</v>
      </c>
      <c r="C168" s="198">
        <f>data!D417</f>
        <v>2393312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996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997</v>
      </c>
      <c r="C172" s="185">
        <f>data!D421</f>
        <v>2393312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998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999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1000</v>
      </c>
      <c r="C177" s="198">
        <f>data!D424</f>
        <v>2393312</v>
      </c>
    </row>
    <row r="178" spans="1:3" ht="20.149999999999999" customHeight="1" x14ac:dyDescent="0.35">
      <c r="A178" s="188">
        <v>45</v>
      </c>
      <c r="B178" s="187" t="s">
        <v>1001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EFAE-4B3E-4DF5-A4AA-14291C28C261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3" width="8.9140625" style="282" customWidth="1"/>
    <col min="14" max="16384" width="8.9140625" style="282"/>
  </cols>
  <sheetData>
    <row r="1" spans="1:9" customFormat="1" ht="20.149999999999999" customHeight="1" x14ac:dyDescent="0.35">
      <c r="A1" s="283" t="s">
        <v>1002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1003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 xml:space="preserve">Hospital: Navos 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1004</v>
      </c>
      <c r="C6" s="295" t="s">
        <v>118</v>
      </c>
      <c r="D6" s="296" t="s">
        <v>1005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1006</v>
      </c>
      <c r="E7" s="296" t="s">
        <v>190</v>
      </c>
      <c r="F7" s="296" t="s">
        <v>1007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1008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0</v>
      </c>
      <c r="D9" s="290">
        <f>data!D59</f>
        <v>0</v>
      </c>
      <c r="E9" s="290">
        <f>data!E59</f>
        <v>0</v>
      </c>
      <c r="F9" s="290">
        <f>data!F59</f>
        <v>0</v>
      </c>
      <c r="G9" s="290">
        <f>data!G59</f>
        <v>0</v>
      </c>
      <c r="H9" s="290">
        <f>data!H59</f>
        <v>24286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0</v>
      </c>
      <c r="D10" s="297">
        <f>data!D60</f>
        <v>0</v>
      </c>
      <c r="E10" s="297">
        <f>data!E60</f>
        <v>0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0</v>
      </c>
      <c r="D11" s="290">
        <f>data!D61</f>
        <v>0</v>
      </c>
      <c r="E11" s="290">
        <f>data!E61</f>
        <v>0</v>
      </c>
      <c r="F11" s="290">
        <f>data!F61</f>
        <v>0</v>
      </c>
      <c r="G11" s="290">
        <f>data!G61</f>
        <v>0</v>
      </c>
      <c r="H11" s="290">
        <f>data!H61</f>
        <v>10357633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0</v>
      </c>
      <c r="D12" s="290">
        <f>data!D62</f>
        <v>0</v>
      </c>
      <c r="E12" s="290">
        <f>data!E62</f>
        <v>0</v>
      </c>
      <c r="F12" s="290">
        <f>data!F62</f>
        <v>0</v>
      </c>
      <c r="G12" s="290">
        <f>data!G62</f>
        <v>0</v>
      </c>
      <c r="H12" s="290">
        <f>data!H62</f>
        <v>1860140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0</v>
      </c>
      <c r="F13" s="290">
        <f>data!F63</f>
        <v>0</v>
      </c>
      <c r="G13" s="290">
        <f>data!G63</f>
        <v>0</v>
      </c>
      <c r="H13" s="290">
        <f>data!H63</f>
        <v>1232044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0</v>
      </c>
      <c r="D14" s="290">
        <f>data!D64</f>
        <v>0</v>
      </c>
      <c r="E14" s="290">
        <f>data!E64</f>
        <v>0</v>
      </c>
      <c r="F14" s="290">
        <f>data!F64</f>
        <v>0</v>
      </c>
      <c r="G14" s="290">
        <f>data!G64</f>
        <v>0</v>
      </c>
      <c r="H14" s="290">
        <f>data!H64</f>
        <v>502379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0</v>
      </c>
      <c r="D16" s="290">
        <f>data!D66</f>
        <v>0</v>
      </c>
      <c r="E16" s="290">
        <f>data!E66</f>
        <v>0</v>
      </c>
      <c r="F16" s="290">
        <f>data!F66</f>
        <v>0</v>
      </c>
      <c r="G16" s="290">
        <f>data!G66</f>
        <v>0</v>
      </c>
      <c r="H16" s="290">
        <f>data!H66</f>
        <v>55589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0</v>
      </c>
      <c r="D17" s="290">
        <f>data!D67</f>
        <v>0</v>
      </c>
      <c r="E17" s="290">
        <f>data!E67</f>
        <v>0</v>
      </c>
      <c r="F17" s="290">
        <f>data!F67</f>
        <v>0</v>
      </c>
      <c r="G17" s="290">
        <f>data!G67</f>
        <v>0</v>
      </c>
      <c r="H17" s="290">
        <f>data!H67</f>
        <v>690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1009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1010</v>
      </c>
      <c r="C19" s="290">
        <f>data!C69</f>
        <v>0</v>
      </c>
      <c r="D19" s="290">
        <f>data!D69</f>
        <v>0</v>
      </c>
      <c r="E19" s="290">
        <f>data!E69</f>
        <v>0</v>
      </c>
      <c r="F19" s="290">
        <f>data!F69</f>
        <v>0</v>
      </c>
      <c r="G19" s="290">
        <f>data!G69</f>
        <v>0</v>
      </c>
      <c r="H19" s="290">
        <f>data!H69</f>
        <v>6671219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1011</v>
      </c>
      <c r="C21" s="290">
        <f>data!C85</f>
        <v>0</v>
      </c>
      <c r="D21" s="290">
        <f>data!D85</f>
        <v>0</v>
      </c>
      <c r="E21" s="290">
        <f>data!E85</f>
        <v>0</v>
      </c>
      <c r="F21" s="290">
        <f>data!F85</f>
        <v>0</v>
      </c>
      <c r="G21" s="290">
        <f>data!G85</f>
        <v>0</v>
      </c>
      <c r="H21" s="290">
        <f>data!H85</f>
        <v>20679694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1012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1013</v>
      </c>
      <c r="C24" s="290">
        <f>data!C87</f>
        <v>0</v>
      </c>
      <c r="D24" s="290">
        <f>data!D87</f>
        <v>0</v>
      </c>
      <c r="E24" s="290">
        <f>data!E87</f>
        <v>0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1014</v>
      </c>
      <c r="C25" s="290">
        <f>data!C88</f>
        <v>0</v>
      </c>
      <c r="D25" s="290">
        <f>data!D88</f>
        <v>0</v>
      </c>
      <c r="E25" s="290">
        <f>data!E88</f>
        <v>0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1015</v>
      </c>
      <c r="C26" s="290">
        <f>data!C89</f>
        <v>0</v>
      </c>
      <c r="D26" s="290">
        <f>data!D89</f>
        <v>0</v>
      </c>
      <c r="E26" s="290">
        <f>data!E89</f>
        <v>0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1016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1017</v>
      </c>
      <c r="C28" s="290">
        <f>data!C90</f>
        <v>0</v>
      </c>
      <c r="D28" s="290">
        <f>data!D90</f>
        <v>0</v>
      </c>
      <c r="E28" s="290">
        <f>data!E90</f>
        <v>0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1018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1019</v>
      </c>
      <c r="C30" s="290">
        <f>data!C92</f>
        <v>0</v>
      </c>
      <c r="D30" s="290">
        <f>data!D92</f>
        <v>0</v>
      </c>
      <c r="E30" s="290">
        <f>data!E92</f>
        <v>0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1020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0</v>
      </c>
      <c r="D32" s="297">
        <f>data!D94</f>
        <v>0</v>
      </c>
      <c r="E32" s="297">
        <f>data!E94</f>
        <v>0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1002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1021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 xml:space="preserve">Hospital: Navos 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1004</v>
      </c>
      <c r="C38" s="296"/>
      <c r="D38" s="296" t="s">
        <v>126</v>
      </c>
      <c r="E38" s="296" t="s">
        <v>127</v>
      </c>
      <c r="F38" s="296" t="s">
        <v>1022</v>
      </c>
      <c r="G38" s="296" t="s">
        <v>129</v>
      </c>
      <c r="H38" s="296" t="s">
        <v>1023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1008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0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0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0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0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0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0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0</v>
      </c>
    </row>
    <row r="50" spans="1:11" customFormat="1" ht="20.149999999999999" customHeight="1" x14ac:dyDescent="0.35">
      <c r="A50" s="289">
        <v>13</v>
      </c>
      <c r="B50" s="290" t="s">
        <v>1009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0</v>
      </c>
    </row>
    <row r="51" spans="1:11" customFormat="1" ht="20.149999999999999" customHeight="1" x14ac:dyDescent="0.35">
      <c r="A51" s="289">
        <v>14</v>
      </c>
      <c r="B51" s="290" t="s">
        <v>1010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0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1011</v>
      </c>
      <c r="C53" s="290">
        <f>data!J85</f>
        <v>0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0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1012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1013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0</v>
      </c>
    </row>
    <row r="57" spans="1:11" customFormat="1" ht="20.149999999999999" customHeight="1" x14ac:dyDescent="0.35">
      <c r="A57" s="289">
        <v>20</v>
      </c>
      <c r="B57" s="298" t="s">
        <v>1014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0</v>
      </c>
    </row>
    <row r="58" spans="1:11" customFormat="1" ht="20.149999999999999" customHeight="1" x14ac:dyDescent="0.35">
      <c r="A58" s="289">
        <v>21</v>
      </c>
      <c r="B58" s="298" t="s">
        <v>1015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0</v>
      </c>
    </row>
    <row r="59" spans="1:11" customFormat="1" ht="20.149999999999999" customHeight="1" x14ac:dyDescent="0.35">
      <c r="A59" s="289" t="s">
        <v>1016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1017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0</v>
      </c>
      <c r="K60" s="301"/>
    </row>
    <row r="61" spans="1:11" customFormat="1" ht="20.149999999999999" customHeight="1" x14ac:dyDescent="0.35">
      <c r="A61" s="289">
        <v>23</v>
      </c>
      <c r="B61" s="290" t="s">
        <v>1018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1019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0</v>
      </c>
    </row>
    <row r="63" spans="1:11" customFormat="1" ht="20.149999999999999" customHeight="1" x14ac:dyDescent="0.35">
      <c r="A63" s="289">
        <v>25</v>
      </c>
      <c r="B63" s="290" t="s">
        <v>1020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0</v>
      </c>
    </row>
    <row r="65" spans="1:9" customFormat="1" ht="20.149999999999999" customHeight="1" x14ac:dyDescent="0.35">
      <c r="A65" s="283" t="s">
        <v>1002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1024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 xml:space="preserve">Hospital: Navos 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1004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1025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1008</v>
      </c>
      <c r="C72" s="292" t="s">
        <v>1026</v>
      </c>
      <c r="D72" s="291" t="s">
        <v>1027</v>
      </c>
      <c r="E72" s="302"/>
      <c r="F72" s="302"/>
      <c r="G72" s="291" t="s">
        <v>1028</v>
      </c>
      <c r="H72" s="291" t="s">
        <v>1028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0</v>
      </c>
      <c r="D74" s="297">
        <f>data!R60</f>
        <v>0</v>
      </c>
      <c r="E74" s="297">
        <f>data!S60</f>
        <v>0</v>
      </c>
      <c r="F74" s="297">
        <f>data!T60</f>
        <v>0</v>
      </c>
      <c r="G74" s="297">
        <f>data!U60</f>
        <v>0</v>
      </c>
      <c r="H74" s="297">
        <f>data!V60</f>
        <v>0</v>
      </c>
      <c r="I74" s="297">
        <f>data!W60</f>
        <v>0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0</v>
      </c>
      <c r="D75" s="290">
        <f>data!R61</f>
        <v>0</v>
      </c>
      <c r="E75" s="290">
        <f>data!S61</f>
        <v>0</v>
      </c>
      <c r="F75" s="290">
        <f>data!T61</f>
        <v>0</v>
      </c>
      <c r="G75" s="290">
        <f>data!U61</f>
        <v>0</v>
      </c>
      <c r="H75" s="290">
        <f>data!V61</f>
        <v>0</v>
      </c>
      <c r="I75" s="290">
        <f>data!W61</f>
        <v>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0</v>
      </c>
      <c r="D76" s="290">
        <f>data!R62</f>
        <v>0</v>
      </c>
      <c r="E76" s="290">
        <f>data!S62</f>
        <v>0</v>
      </c>
      <c r="F76" s="290">
        <f>data!T62</f>
        <v>0</v>
      </c>
      <c r="G76" s="290">
        <f>data!U62</f>
        <v>0</v>
      </c>
      <c r="H76" s="290">
        <f>data!V62</f>
        <v>0</v>
      </c>
      <c r="I76" s="290">
        <f>data!W62</f>
        <v>0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0</v>
      </c>
      <c r="H77" s="290">
        <f>data!V63</f>
        <v>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0</v>
      </c>
      <c r="D78" s="290">
        <f>data!R64</f>
        <v>0</v>
      </c>
      <c r="E78" s="290">
        <f>data!S64</f>
        <v>0</v>
      </c>
      <c r="F78" s="290">
        <f>data!T64</f>
        <v>0</v>
      </c>
      <c r="G78" s="290">
        <f>data!U64</f>
        <v>0</v>
      </c>
      <c r="H78" s="290">
        <f>data!V64</f>
        <v>0</v>
      </c>
      <c r="I78" s="290">
        <f>data!W64</f>
        <v>0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0</v>
      </c>
      <c r="D80" s="290">
        <f>data!R66</f>
        <v>0</v>
      </c>
      <c r="E80" s="290">
        <f>data!S66</f>
        <v>0</v>
      </c>
      <c r="F80" s="290">
        <f>data!T66</f>
        <v>0</v>
      </c>
      <c r="G80" s="290">
        <f>data!U66</f>
        <v>0</v>
      </c>
      <c r="H80" s="290">
        <f>data!V66</f>
        <v>0</v>
      </c>
      <c r="I80" s="290">
        <f>data!W66</f>
        <v>0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0</v>
      </c>
      <c r="D81" s="290">
        <f>data!R67</f>
        <v>0</v>
      </c>
      <c r="E81" s="290">
        <f>data!S67</f>
        <v>0</v>
      </c>
      <c r="F81" s="290">
        <f>data!T67</f>
        <v>0</v>
      </c>
      <c r="G81" s="290">
        <f>data!U67</f>
        <v>0</v>
      </c>
      <c r="H81" s="290">
        <f>data!V67</f>
        <v>0</v>
      </c>
      <c r="I81" s="290">
        <f>data!W67</f>
        <v>0</v>
      </c>
    </row>
    <row r="82" spans="1:9" customFormat="1" ht="20.149999999999999" customHeight="1" x14ac:dyDescent="0.35">
      <c r="A82" s="289">
        <v>13</v>
      </c>
      <c r="B82" s="290" t="s">
        <v>1009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1010</v>
      </c>
      <c r="C83" s="290">
        <f>data!Q69</f>
        <v>0</v>
      </c>
      <c r="D83" s="290">
        <f>data!R69</f>
        <v>0</v>
      </c>
      <c r="E83" s="290">
        <f>data!S69</f>
        <v>0</v>
      </c>
      <c r="F83" s="290">
        <f>data!T69</f>
        <v>0</v>
      </c>
      <c r="G83" s="290">
        <f>data!U69</f>
        <v>0</v>
      </c>
      <c r="H83" s="290">
        <f>data!V69</f>
        <v>0</v>
      </c>
      <c r="I83" s="290">
        <f>data!W69</f>
        <v>0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1011</v>
      </c>
      <c r="C85" s="290">
        <f>data!Q85</f>
        <v>0</v>
      </c>
      <c r="D85" s="290">
        <f>data!R85</f>
        <v>0</v>
      </c>
      <c r="E85" s="290">
        <f>data!S85</f>
        <v>0</v>
      </c>
      <c r="F85" s="290">
        <f>data!T85</f>
        <v>0</v>
      </c>
      <c r="G85" s="290">
        <f>data!U85</f>
        <v>0</v>
      </c>
      <c r="H85" s="290">
        <f>data!V85</f>
        <v>0</v>
      </c>
      <c r="I85" s="290">
        <f>data!W85</f>
        <v>0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1012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1013</v>
      </c>
      <c r="C88" s="290">
        <f>data!Q87</f>
        <v>0</v>
      </c>
      <c r="D88" s="290">
        <f>data!R87</f>
        <v>0</v>
      </c>
      <c r="E88" s="290">
        <f>data!S87</f>
        <v>0</v>
      </c>
      <c r="F88" s="290">
        <f>data!T87</f>
        <v>0</v>
      </c>
      <c r="G88" s="290">
        <f>data!U87</f>
        <v>0</v>
      </c>
      <c r="H88" s="290">
        <f>data!V87</f>
        <v>0</v>
      </c>
      <c r="I88" s="290">
        <f>data!W87</f>
        <v>0</v>
      </c>
    </row>
    <row r="89" spans="1:9" customFormat="1" ht="20.149999999999999" customHeight="1" x14ac:dyDescent="0.35">
      <c r="A89" s="289">
        <v>20</v>
      </c>
      <c r="B89" s="298" t="s">
        <v>1014</v>
      </c>
      <c r="C89" s="290">
        <f>data!Q88</f>
        <v>0</v>
      </c>
      <c r="D89" s="290">
        <f>data!R88</f>
        <v>0</v>
      </c>
      <c r="E89" s="290">
        <f>data!S88</f>
        <v>0</v>
      </c>
      <c r="F89" s="290">
        <f>data!T88</f>
        <v>0</v>
      </c>
      <c r="G89" s="290">
        <f>data!U88</f>
        <v>0</v>
      </c>
      <c r="H89" s="290">
        <f>data!V88</f>
        <v>0</v>
      </c>
      <c r="I89" s="290">
        <f>data!W88</f>
        <v>0</v>
      </c>
    </row>
    <row r="90" spans="1:9" customFormat="1" ht="20.149999999999999" customHeight="1" x14ac:dyDescent="0.35">
      <c r="A90" s="289">
        <v>21</v>
      </c>
      <c r="B90" s="298" t="s">
        <v>1015</v>
      </c>
      <c r="C90" s="290">
        <f>data!Q89</f>
        <v>0</v>
      </c>
      <c r="D90" s="290">
        <f>data!R89</f>
        <v>0</v>
      </c>
      <c r="E90" s="290">
        <f>data!S89</f>
        <v>0</v>
      </c>
      <c r="F90" s="290">
        <f>data!T89</f>
        <v>0</v>
      </c>
      <c r="G90" s="290">
        <f>data!U89</f>
        <v>0</v>
      </c>
      <c r="H90" s="290">
        <f>data!V89</f>
        <v>0</v>
      </c>
      <c r="I90" s="290">
        <f>data!W89</f>
        <v>0</v>
      </c>
    </row>
    <row r="91" spans="1:9" customFormat="1" ht="20.149999999999999" customHeight="1" x14ac:dyDescent="0.35">
      <c r="A91" s="289" t="s">
        <v>1016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1017</v>
      </c>
      <c r="C92" s="290">
        <f>data!Q90</f>
        <v>0</v>
      </c>
      <c r="D92" s="290">
        <f>data!R90</f>
        <v>0</v>
      </c>
      <c r="E92" s="290">
        <f>data!S90</f>
        <v>0</v>
      </c>
      <c r="F92" s="290">
        <f>data!T90</f>
        <v>0</v>
      </c>
      <c r="G92" s="290">
        <f>data!U90</f>
        <v>0</v>
      </c>
      <c r="H92" s="290">
        <f>data!V90</f>
        <v>0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1018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1019</v>
      </c>
      <c r="C94" s="290">
        <f>data!Q92</f>
        <v>0</v>
      </c>
      <c r="D94" s="290">
        <f>data!R92</f>
        <v>0</v>
      </c>
      <c r="E94" s="290">
        <f>data!S92</f>
        <v>0</v>
      </c>
      <c r="F94" s="290">
        <f>data!T92</f>
        <v>0</v>
      </c>
      <c r="G94" s="290">
        <f>data!U92</f>
        <v>0</v>
      </c>
      <c r="H94" s="290">
        <f>data!V92</f>
        <v>0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1020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0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1002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1029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 xml:space="preserve">Hospital: Navos 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1004</v>
      </c>
      <c r="C102" s="296" t="s">
        <v>1030</v>
      </c>
      <c r="D102" s="296" t="s">
        <v>1031</v>
      </c>
      <c r="E102" s="296" t="s">
        <v>1031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1008</v>
      </c>
      <c r="C104" s="291" t="s">
        <v>251</v>
      </c>
      <c r="D104" s="292" t="s">
        <v>1032</v>
      </c>
      <c r="E104" s="292" t="s">
        <v>1032</v>
      </c>
      <c r="F104" s="292" t="s">
        <v>1032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0</v>
      </c>
      <c r="D106" s="297">
        <f>data!Y60</f>
        <v>0</v>
      </c>
      <c r="E106" s="297">
        <f>data!Z60</f>
        <v>0</v>
      </c>
      <c r="F106" s="297">
        <f>data!AA60</f>
        <v>0</v>
      </c>
      <c r="G106" s="297">
        <f>data!AB60</f>
        <v>0</v>
      </c>
      <c r="H106" s="297">
        <f>data!AC60</f>
        <v>0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0</v>
      </c>
      <c r="D107" s="290">
        <f>data!Y61</f>
        <v>0</v>
      </c>
      <c r="E107" s="290">
        <f>data!Z61</f>
        <v>0</v>
      </c>
      <c r="F107" s="290">
        <f>data!AA61</f>
        <v>0</v>
      </c>
      <c r="G107" s="290">
        <f>data!AB61</f>
        <v>596100</v>
      </c>
      <c r="H107" s="290">
        <f>data!AC61</f>
        <v>0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0</v>
      </c>
      <c r="D108" s="290">
        <f>data!Y62</f>
        <v>0</v>
      </c>
      <c r="E108" s="290">
        <f>data!Z62</f>
        <v>0</v>
      </c>
      <c r="F108" s="290">
        <f>data!AA62</f>
        <v>0</v>
      </c>
      <c r="G108" s="290">
        <f>data!AB62</f>
        <v>108761</v>
      </c>
      <c r="H108" s="290">
        <f>data!AC62</f>
        <v>0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102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0</v>
      </c>
      <c r="D110" s="290">
        <f>data!Y64</f>
        <v>0</v>
      </c>
      <c r="E110" s="290">
        <f>data!Z64</f>
        <v>0</v>
      </c>
      <c r="F110" s="290">
        <f>data!AA64</f>
        <v>0</v>
      </c>
      <c r="G110" s="290">
        <f>data!AB64</f>
        <v>93342</v>
      </c>
      <c r="H110" s="290">
        <f>data!AC64</f>
        <v>0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0</v>
      </c>
      <c r="D112" s="290">
        <f>data!Y66</f>
        <v>0</v>
      </c>
      <c r="E112" s="290">
        <f>data!Z66</f>
        <v>0</v>
      </c>
      <c r="F112" s="290">
        <f>data!AA66</f>
        <v>0</v>
      </c>
      <c r="G112" s="290">
        <f>data!AB66</f>
        <v>11802</v>
      </c>
      <c r="H112" s="290">
        <f>data!AC66</f>
        <v>0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0</v>
      </c>
      <c r="D113" s="290">
        <f>data!Y67</f>
        <v>0</v>
      </c>
      <c r="E113" s="290">
        <f>data!Z67</f>
        <v>0</v>
      </c>
      <c r="F113" s="290">
        <f>data!AA67</f>
        <v>0</v>
      </c>
      <c r="G113" s="290">
        <f>data!AB67</f>
        <v>23632</v>
      </c>
      <c r="H113" s="290">
        <f>data!AC67</f>
        <v>0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1009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0</v>
      </c>
      <c r="H114" s="290">
        <f>data!AC68</f>
        <v>0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1010</v>
      </c>
      <c r="C115" s="290">
        <f>data!X69</f>
        <v>0</v>
      </c>
      <c r="D115" s="290">
        <f>data!Y69</f>
        <v>0</v>
      </c>
      <c r="E115" s="290">
        <f>data!Z69</f>
        <v>0</v>
      </c>
      <c r="F115" s="290">
        <f>data!AA69</f>
        <v>0</v>
      </c>
      <c r="G115" s="290">
        <f>data!AB69</f>
        <v>92999</v>
      </c>
      <c r="H115" s="290">
        <f>data!AC69</f>
        <v>0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1011</v>
      </c>
      <c r="C117" s="290">
        <f>data!X85</f>
        <v>0</v>
      </c>
      <c r="D117" s="290">
        <f>data!Y85</f>
        <v>0</v>
      </c>
      <c r="E117" s="290">
        <f>data!Z85</f>
        <v>0</v>
      </c>
      <c r="F117" s="290">
        <f>data!AA85</f>
        <v>0</v>
      </c>
      <c r="G117" s="290">
        <f>data!AB85</f>
        <v>926738</v>
      </c>
      <c r="H117" s="290">
        <f>data!AC85</f>
        <v>0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1012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1013</v>
      </c>
      <c r="C120" s="290">
        <f>data!X87</f>
        <v>0</v>
      </c>
      <c r="D120" s="290">
        <f>data!Y87</f>
        <v>0</v>
      </c>
      <c r="E120" s="290">
        <f>data!Z87</f>
        <v>0</v>
      </c>
      <c r="F120" s="290">
        <f>data!AA87</f>
        <v>0</v>
      </c>
      <c r="G120" s="290">
        <f>data!AB87</f>
        <v>0</v>
      </c>
      <c r="H120" s="290">
        <f>data!AC87</f>
        <v>0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1014</v>
      </c>
      <c r="C121" s="290">
        <f>data!X88</f>
        <v>0</v>
      </c>
      <c r="D121" s="290">
        <f>data!Y88</f>
        <v>0</v>
      </c>
      <c r="E121" s="290">
        <f>data!Z88</f>
        <v>0</v>
      </c>
      <c r="F121" s="290">
        <f>data!AA88</f>
        <v>0</v>
      </c>
      <c r="G121" s="290">
        <f>data!AB88</f>
        <v>0</v>
      </c>
      <c r="H121" s="290">
        <f>data!AC88</f>
        <v>0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1015</v>
      </c>
      <c r="C122" s="290">
        <f>data!X89</f>
        <v>0</v>
      </c>
      <c r="D122" s="290">
        <f>data!Y89</f>
        <v>0</v>
      </c>
      <c r="E122" s="290">
        <f>data!Z89</f>
        <v>0</v>
      </c>
      <c r="F122" s="290">
        <f>data!AA89</f>
        <v>0</v>
      </c>
      <c r="G122" s="290">
        <f>data!AB89</f>
        <v>0</v>
      </c>
      <c r="H122" s="290">
        <f>data!AC89</f>
        <v>0</v>
      </c>
      <c r="I122" s="290">
        <f>data!AD89</f>
        <v>0</v>
      </c>
    </row>
    <row r="123" spans="1:9" customFormat="1" ht="20.149999999999999" customHeight="1" x14ac:dyDescent="0.35">
      <c r="A123" s="289" t="s">
        <v>1016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1017</v>
      </c>
      <c r="C124" s="290">
        <f>data!X90</f>
        <v>0</v>
      </c>
      <c r="D124" s="290">
        <f>data!Y90</f>
        <v>0</v>
      </c>
      <c r="E124" s="290">
        <f>data!Z90</f>
        <v>0</v>
      </c>
      <c r="F124" s="290">
        <f>data!AA90</f>
        <v>0</v>
      </c>
      <c r="G124" s="290">
        <f>data!AB90</f>
        <v>0</v>
      </c>
      <c r="H124" s="290">
        <f>data!AC90</f>
        <v>0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1018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1019</v>
      </c>
      <c r="C126" s="290">
        <f>data!X92</f>
        <v>0</v>
      </c>
      <c r="D126" s="290">
        <f>data!Y92</f>
        <v>0</v>
      </c>
      <c r="E126" s="290">
        <f>data!Z92</f>
        <v>0</v>
      </c>
      <c r="F126" s="290">
        <f>data!AA92</f>
        <v>0</v>
      </c>
      <c r="G126" s="290">
        <f>data!AB92</f>
        <v>0</v>
      </c>
      <c r="H126" s="290">
        <f>data!AC92</f>
        <v>0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1020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1002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1033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 xml:space="preserve">Hospital: Navos 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1004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1034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1008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1035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0</v>
      </c>
      <c r="D138" s="297">
        <f>data!AF60</f>
        <v>0</v>
      </c>
      <c r="E138" s="297">
        <f>data!AG60</f>
        <v>0</v>
      </c>
      <c r="F138" s="297">
        <f>data!AH60</f>
        <v>0</v>
      </c>
      <c r="G138" s="297">
        <f>data!AI60</f>
        <v>0</v>
      </c>
      <c r="H138" s="297">
        <f>data!AJ60</f>
        <v>0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0</v>
      </c>
      <c r="D139" s="290">
        <f>data!AF61</f>
        <v>0</v>
      </c>
      <c r="E139" s="290">
        <f>data!AG61</f>
        <v>0</v>
      </c>
      <c r="F139" s="290">
        <f>data!AH61</f>
        <v>0</v>
      </c>
      <c r="G139" s="290">
        <f>data!AI61</f>
        <v>0</v>
      </c>
      <c r="H139" s="290">
        <f>data!AJ61</f>
        <v>0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0</v>
      </c>
      <c r="D140" s="290">
        <f>data!AF62</f>
        <v>0</v>
      </c>
      <c r="E140" s="290">
        <f>data!AG62</f>
        <v>0</v>
      </c>
      <c r="F140" s="290">
        <f>data!AH62</f>
        <v>0</v>
      </c>
      <c r="G140" s="290">
        <f>data!AI62</f>
        <v>0</v>
      </c>
      <c r="H140" s="290">
        <f>data!AJ62</f>
        <v>0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0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0</v>
      </c>
      <c r="D142" s="290">
        <f>data!AF64</f>
        <v>0</v>
      </c>
      <c r="E142" s="290">
        <f>data!AG64</f>
        <v>0</v>
      </c>
      <c r="F142" s="290">
        <f>data!AH64</f>
        <v>0</v>
      </c>
      <c r="G142" s="290">
        <f>data!AI64</f>
        <v>0</v>
      </c>
      <c r="H142" s="290">
        <f>data!AJ64</f>
        <v>0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0</v>
      </c>
      <c r="D144" s="290">
        <f>data!AF66</f>
        <v>0</v>
      </c>
      <c r="E144" s="290">
        <f>data!AG66</f>
        <v>0</v>
      </c>
      <c r="F144" s="290">
        <f>data!AH66</f>
        <v>0</v>
      </c>
      <c r="G144" s="290">
        <f>data!AI66</f>
        <v>0</v>
      </c>
      <c r="H144" s="290">
        <f>data!AJ66</f>
        <v>0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0</v>
      </c>
      <c r="D145" s="290">
        <f>data!AF67</f>
        <v>0</v>
      </c>
      <c r="E145" s="290">
        <f>data!AG67</f>
        <v>0</v>
      </c>
      <c r="F145" s="290">
        <f>data!AH67</f>
        <v>0</v>
      </c>
      <c r="G145" s="290">
        <f>data!AI67</f>
        <v>0</v>
      </c>
      <c r="H145" s="290">
        <f>data!AJ67</f>
        <v>0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1009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1010</v>
      </c>
      <c r="C147" s="290">
        <f>data!AE69</f>
        <v>0</v>
      </c>
      <c r="D147" s="290">
        <f>data!AF69</f>
        <v>0</v>
      </c>
      <c r="E147" s="290">
        <f>data!AG69</f>
        <v>0</v>
      </c>
      <c r="F147" s="290">
        <f>data!AH69</f>
        <v>0</v>
      </c>
      <c r="G147" s="290">
        <f>data!AI69</f>
        <v>0</v>
      </c>
      <c r="H147" s="290">
        <f>data!AJ69</f>
        <v>0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1011</v>
      </c>
      <c r="C149" s="290">
        <f>data!AE85</f>
        <v>0</v>
      </c>
      <c r="D149" s="290">
        <f>data!AF85</f>
        <v>0</v>
      </c>
      <c r="E149" s="290">
        <f>data!AG85</f>
        <v>0</v>
      </c>
      <c r="F149" s="290">
        <f>data!AH85</f>
        <v>0</v>
      </c>
      <c r="G149" s="290">
        <f>data!AI85</f>
        <v>0</v>
      </c>
      <c r="H149" s="290">
        <f>data!AJ85</f>
        <v>0</v>
      </c>
      <c r="I149" s="290">
        <f>data!AK85</f>
        <v>0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1012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1013</v>
      </c>
      <c r="C152" s="290">
        <f>data!AE87</f>
        <v>0</v>
      </c>
      <c r="D152" s="290">
        <f>data!AF87</f>
        <v>0</v>
      </c>
      <c r="E152" s="290">
        <f>data!AG87</f>
        <v>0</v>
      </c>
      <c r="F152" s="290">
        <f>data!AH87</f>
        <v>0</v>
      </c>
      <c r="G152" s="290">
        <f>data!AI87</f>
        <v>0</v>
      </c>
      <c r="H152" s="290">
        <f>data!AJ87</f>
        <v>0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1014</v>
      </c>
      <c r="C153" s="290">
        <f>data!AE88</f>
        <v>0</v>
      </c>
      <c r="D153" s="290">
        <f>data!AF88</f>
        <v>0</v>
      </c>
      <c r="E153" s="290">
        <f>data!AG88</f>
        <v>0</v>
      </c>
      <c r="F153" s="290">
        <f>data!AH88</f>
        <v>0</v>
      </c>
      <c r="G153" s="290">
        <f>data!AI88</f>
        <v>0</v>
      </c>
      <c r="H153" s="290">
        <f>data!AJ88</f>
        <v>0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1015</v>
      </c>
      <c r="C154" s="290">
        <f>data!AE89</f>
        <v>0</v>
      </c>
      <c r="D154" s="290">
        <f>data!AF89</f>
        <v>0</v>
      </c>
      <c r="E154" s="290">
        <f>data!AG89</f>
        <v>0</v>
      </c>
      <c r="F154" s="290">
        <f>data!AH89</f>
        <v>0</v>
      </c>
      <c r="G154" s="290">
        <f>data!AI89</f>
        <v>0</v>
      </c>
      <c r="H154" s="290">
        <f>data!AJ89</f>
        <v>0</v>
      </c>
      <c r="I154" s="290">
        <f>data!AK89</f>
        <v>0</v>
      </c>
    </row>
    <row r="155" spans="1:9" customFormat="1" ht="20.149999999999999" customHeight="1" x14ac:dyDescent="0.35">
      <c r="A155" s="289" t="s">
        <v>1016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1017</v>
      </c>
      <c r="C156" s="290">
        <f>data!AE90</f>
        <v>0</v>
      </c>
      <c r="D156" s="290">
        <f>data!AF90</f>
        <v>0</v>
      </c>
      <c r="E156" s="290">
        <f>data!AG90</f>
        <v>0</v>
      </c>
      <c r="F156" s="290">
        <f>data!AH90</f>
        <v>0</v>
      </c>
      <c r="G156" s="290">
        <f>data!AI90</f>
        <v>0</v>
      </c>
      <c r="H156" s="290">
        <f>data!AJ90</f>
        <v>0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1018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1019</v>
      </c>
      <c r="C158" s="290">
        <f>data!AE92</f>
        <v>0</v>
      </c>
      <c r="D158" s="290">
        <f>data!AF92</f>
        <v>0</v>
      </c>
      <c r="E158" s="290">
        <f>data!AG92</f>
        <v>0</v>
      </c>
      <c r="F158" s="290">
        <f>data!AH92</f>
        <v>0</v>
      </c>
      <c r="G158" s="290">
        <f>data!AI92</f>
        <v>0</v>
      </c>
      <c r="H158" s="290">
        <f>data!AJ92</f>
        <v>0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1020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0</v>
      </c>
      <c r="F160" s="297">
        <f>data!AH94</f>
        <v>0</v>
      </c>
      <c r="G160" s="297">
        <f>data!AI94</f>
        <v>0</v>
      </c>
      <c r="H160" s="297">
        <f>data!AJ94</f>
        <v>0</v>
      </c>
      <c r="I160" s="297">
        <f>data!AK94</f>
        <v>0</v>
      </c>
    </row>
    <row r="161" spans="1:9" customFormat="1" ht="20.149999999999999" customHeight="1" x14ac:dyDescent="0.35">
      <c r="A161" s="283" t="s">
        <v>1002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1036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 xml:space="preserve">Hospital: Navos 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1004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1037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1038</v>
      </c>
      <c r="F167" s="296" t="s">
        <v>209</v>
      </c>
      <c r="G167" s="296" t="s">
        <v>148</v>
      </c>
      <c r="H167" s="295" t="s">
        <v>1039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1008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1009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1010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1011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1012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1013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1014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1015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1016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1017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1018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1019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1020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1002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1040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 xml:space="preserve">Hospital: Navos 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1004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1041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1042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1008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0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0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0</v>
      </c>
      <c r="H204" s="290">
        <f>data!AX62</f>
        <v>0</v>
      </c>
      <c r="I204" s="290">
        <f>data!AY62</f>
        <v>0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0</v>
      </c>
      <c r="H206" s="290">
        <f>data!AX64</f>
        <v>0</v>
      </c>
      <c r="I206" s="290">
        <f>data!AY64</f>
        <v>0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0</v>
      </c>
      <c r="H208" s="290">
        <f>data!AX66</f>
        <v>0</v>
      </c>
      <c r="I208" s="290">
        <f>data!AY66</f>
        <v>0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0</v>
      </c>
    </row>
    <row r="210" spans="1:9" customFormat="1" ht="20.149999999999999" customHeight="1" x14ac:dyDescent="0.35">
      <c r="A210" s="289">
        <v>13</v>
      </c>
      <c r="B210" s="290" t="s">
        <v>1009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1010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0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0</v>
      </c>
    </row>
    <row r="213" spans="1:9" customFormat="1" ht="20.149999999999999" customHeight="1" x14ac:dyDescent="0.35">
      <c r="A213" s="289">
        <v>16</v>
      </c>
      <c r="B213" s="298" t="s">
        <v>1011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0</v>
      </c>
      <c r="G213" s="290">
        <f>data!AW85</f>
        <v>0</v>
      </c>
      <c r="H213" s="290">
        <f>data!AX85</f>
        <v>0</v>
      </c>
      <c r="I213" s="290">
        <f>data!AY85</f>
        <v>0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1012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1013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1014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1015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1016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1017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0</v>
      </c>
    </row>
    <row r="221" spans="1:9" customFormat="1" ht="20.149999999999999" customHeight="1" x14ac:dyDescent="0.35">
      <c r="A221" s="289">
        <v>23</v>
      </c>
      <c r="B221" s="290" t="s">
        <v>1018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1019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1020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1002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1043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 xml:space="preserve">Hospital: Navos 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1004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1044</v>
      </c>
      <c r="F231" s="296" t="s">
        <v>1045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1008</v>
      </c>
      <c r="C232" s="292" t="s">
        <v>1046</v>
      </c>
      <c r="D232" s="292" t="s">
        <v>1047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0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0</v>
      </c>
      <c r="E234" s="297">
        <f>data!BB60</f>
        <v>0</v>
      </c>
      <c r="F234" s="297">
        <f>data!BC60</f>
        <v>0</v>
      </c>
      <c r="G234" s="297">
        <f>data!BD60</f>
        <v>0</v>
      </c>
      <c r="H234" s="297">
        <f>data!BE60</f>
        <v>0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0</v>
      </c>
      <c r="E235" s="290">
        <f>data!BB61</f>
        <v>299151</v>
      </c>
      <c r="F235" s="290">
        <f>data!BC61</f>
        <v>0</v>
      </c>
      <c r="G235" s="290">
        <f>data!BD61</f>
        <v>0</v>
      </c>
      <c r="H235" s="290">
        <f>data!BE61</f>
        <v>0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0</v>
      </c>
      <c r="E236" s="290">
        <f>data!BB62</f>
        <v>86466</v>
      </c>
      <c r="F236" s="290">
        <f>data!BC62</f>
        <v>0</v>
      </c>
      <c r="G236" s="290">
        <f>data!BD62</f>
        <v>0</v>
      </c>
      <c r="H236" s="290">
        <f>data!BE62</f>
        <v>0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13997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0</v>
      </c>
      <c r="E238" s="290">
        <f>data!BB64</f>
        <v>3803</v>
      </c>
      <c r="F238" s="290">
        <f>data!BC64</f>
        <v>0</v>
      </c>
      <c r="G238" s="290">
        <f>data!BD64</f>
        <v>0</v>
      </c>
      <c r="H238" s="290">
        <f>data!BE64</f>
        <v>0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0</v>
      </c>
      <c r="D240" s="290">
        <f>data!BA66</f>
        <v>0</v>
      </c>
      <c r="E240" s="290">
        <f>data!BB66</f>
        <v>102</v>
      </c>
      <c r="F240" s="290">
        <f>data!BC66</f>
        <v>0</v>
      </c>
      <c r="G240" s="290">
        <f>data!BD66</f>
        <v>0</v>
      </c>
      <c r="H240" s="290">
        <f>data!BE66</f>
        <v>0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38</v>
      </c>
      <c r="F241" s="290">
        <f>data!BC67</f>
        <v>0</v>
      </c>
      <c r="G241" s="290">
        <f>data!BD67</f>
        <v>0</v>
      </c>
      <c r="H241" s="290">
        <f>data!BE67</f>
        <v>0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1009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1010</v>
      </c>
      <c r="C243" s="290">
        <f>data!AZ69</f>
        <v>0</v>
      </c>
      <c r="D243" s="290">
        <f>data!BA69</f>
        <v>0</v>
      </c>
      <c r="E243" s="290">
        <f>data!BB69</f>
        <v>98246</v>
      </c>
      <c r="F243" s="290">
        <f>data!BC69</f>
        <v>0</v>
      </c>
      <c r="G243" s="290">
        <f>data!BD69</f>
        <v>0</v>
      </c>
      <c r="H243" s="290">
        <f>data!BE69</f>
        <v>0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1011</v>
      </c>
      <c r="C245" s="290">
        <f>data!AZ85</f>
        <v>0</v>
      </c>
      <c r="D245" s="290">
        <f>data!BA85</f>
        <v>0</v>
      </c>
      <c r="E245" s="290">
        <f>data!BB85</f>
        <v>501803</v>
      </c>
      <c r="F245" s="290">
        <f>data!BC85</f>
        <v>0</v>
      </c>
      <c r="G245" s="290">
        <f>data!BD85</f>
        <v>0</v>
      </c>
      <c r="H245" s="290">
        <f>data!BE85</f>
        <v>0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1012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1013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1014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1015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1016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1017</v>
      </c>
      <c r="C252" s="306">
        <f>data!AZ90</f>
        <v>0</v>
      </c>
      <c r="D252" s="306">
        <f>data!BA90</f>
        <v>0</v>
      </c>
      <c r="E252" s="306">
        <f>data!BB90</f>
        <v>0</v>
      </c>
      <c r="F252" s="306">
        <f>data!BC90</f>
        <v>0</v>
      </c>
      <c r="G252" s="306">
        <f>data!BD90</f>
        <v>0</v>
      </c>
      <c r="H252" s="306">
        <f>data!BE90</f>
        <v>0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1018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1019</v>
      </c>
      <c r="C254" s="305" t="str">
        <f>IF(data!AZ92&gt;0,data!AZ92,"")</f>
        <v>x</v>
      </c>
      <c r="D254" s="306">
        <f>data!BA92</f>
        <v>0</v>
      </c>
      <c r="E254" s="306">
        <f>data!BB92</f>
        <v>0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1020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1002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1048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 xml:space="preserve">Hospital: Navos 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1004</v>
      </c>
      <c r="C262" s="296" t="s">
        <v>1049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1050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1051</v>
      </c>
    </row>
    <row r="264" spans="1:9" customFormat="1" ht="20.149999999999999" customHeight="1" x14ac:dyDescent="0.35">
      <c r="A264" s="289">
        <v>3</v>
      </c>
      <c r="B264" s="290" t="s">
        <v>1008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0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0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0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0</v>
      </c>
      <c r="D272" s="290">
        <f>data!BH66</f>
        <v>0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1009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1010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0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1011</v>
      </c>
      <c r="C277" s="290">
        <f>data!BG85</f>
        <v>0</v>
      </c>
      <c r="D277" s="290">
        <f>data!BH85</f>
        <v>0</v>
      </c>
      <c r="E277" s="290">
        <f>data!BI85</f>
        <v>0</v>
      </c>
      <c r="F277" s="290">
        <f>data!BJ85</f>
        <v>0</v>
      </c>
      <c r="G277" s="290">
        <f>data!BK85</f>
        <v>0</v>
      </c>
      <c r="H277" s="290">
        <f>data!BL85</f>
        <v>0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1012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1013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1014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1015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1016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1017</v>
      </c>
      <c r="C284" s="306">
        <f>data!BG90</f>
        <v>0</v>
      </c>
      <c r="D284" s="306">
        <f>data!BH90</f>
        <v>0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0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1018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1019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0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1020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1002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1052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 xml:space="preserve">Hospital: Navos 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1004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1053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1008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0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0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1456418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0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414458</v>
      </c>
      <c r="D300" s="290">
        <f>data!BO62</f>
        <v>0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0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81111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495378</v>
      </c>
      <c r="D302" s="290">
        <f>data!BO64</f>
        <v>0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0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752825</v>
      </c>
      <c r="D304" s="290">
        <f>data!BO66</f>
        <v>0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392814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1009</v>
      </c>
      <c r="C306" s="290">
        <f>data!BN68</f>
        <v>0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1010</v>
      </c>
      <c r="C307" s="290">
        <f>data!BN69</f>
        <v>906750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0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1011</v>
      </c>
      <c r="C309" s="290">
        <f>data!BN85</f>
        <v>4499754</v>
      </c>
      <c r="D309" s="290">
        <f>data!BO85</f>
        <v>0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0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1012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1013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1014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1015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1016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1017</v>
      </c>
      <c r="C316" s="306">
        <f>data!BN90</f>
        <v>0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0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1018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1019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>x</v>
      </c>
      <c r="H318" s="306">
        <f>data!BS92</f>
        <v>0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1020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>x</v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1002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1054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 xml:space="preserve">Hospital: Navos 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1004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1053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1008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0</v>
      </c>
      <c r="H330" s="297">
        <f>data!BZ60</f>
        <v>0</v>
      </c>
      <c r="I330" s="297">
        <f>data!CA60</f>
        <v>0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0</v>
      </c>
      <c r="H331" s="309">
        <f>data!BZ61</f>
        <v>0</v>
      </c>
      <c r="I331" s="309">
        <f>data!CA61</f>
        <v>0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0</v>
      </c>
      <c r="E332" s="309">
        <f>data!BW62</f>
        <v>0</v>
      </c>
      <c r="F332" s="309">
        <f>data!BX62</f>
        <v>0</v>
      </c>
      <c r="G332" s="309">
        <f>data!BY62</f>
        <v>0</v>
      </c>
      <c r="H332" s="309">
        <f>data!BZ62</f>
        <v>0</v>
      </c>
      <c r="I332" s="309">
        <f>data!CA62</f>
        <v>0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0</v>
      </c>
      <c r="G333" s="309">
        <f>data!BY63</f>
        <v>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0</v>
      </c>
      <c r="H334" s="309">
        <f>data!BZ64</f>
        <v>0</v>
      </c>
      <c r="I334" s="309">
        <f>data!CA64</f>
        <v>0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0</v>
      </c>
      <c r="E336" s="309">
        <f>data!BW66</f>
        <v>0</v>
      </c>
      <c r="F336" s="309">
        <f>data!BX66</f>
        <v>0</v>
      </c>
      <c r="G336" s="309">
        <f>data!BY66</f>
        <v>0</v>
      </c>
      <c r="H336" s="309">
        <f>data!BZ66</f>
        <v>0</v>
      </c>
      <c r="I336" s="309">
        <f>data!CA66</f>
        <v>0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0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1009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1010</v>
      </c>
      <c r="C339" s="309">
        <f>data!BU69</f>
        <v>0</v>
      </c>
      <c r="D339" s="309">
        <f>data!BV69</f>
        <v>0</v>
      </c>
      <c r="E339" s="309">
        <f>data!BW69</f>
        <v>0</v>
      </c>
      <c r="F339" s="309">
        <f>data!BX69</f>
        <v>0</v>
      </c>
      <c r="G339" s="309">
        <f>data!BY69</f>
        <v>0</v>
      </c>
      <c r="H339" s="309">
        <f>data!BZ69</f>
        <v>0</v>
      </c>
      <c r="I339" s="309">
        <f>data!CA69</f>
        <v>0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1011</v>
      </c>
      <c r="C341" s="290">
        <f>data!BU85</f>
        <v>0</v>
      </c>
      <c r="D341" s="290">
        <f>data!BV85</f>
        <v>0</v>
      </c>
      <c r="E341" s="290">
        <f>data!BW85</f>
        <v>0</v>
      </c>
      <c r="F341" s="290">
        <f>data!BX85</f>
        <v>0</v>
      </c>
      <c r="G341" s="290">
        <f>data!BY85</f>
        <v>0</v>
      </c>
      <c r="H341" s="290">
        <f>data!BZ85</f>
        <v>0</v>
      </c>
      <c r="I341" s="290">
        <f>data!CA85</f>
        <v>0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1012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1013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1014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1015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1016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1017</v>
      </c>
      <c r="C348" s="306">
        <f>data!BU90</f>
        <v>0</v>
      </c>
      <c r="D348" s="306">
        <f>data!BV90</f>
        <v>0</v>
      </c>
      <c r="E348" s="306">
        <f>data!BW90</f>
        <v>0</v>
      </c>
      <c r="F348" s="306">
        <f>data!BX90</f>
        <v>0</v>
      </c>
      <c r="G348" s="306">
        <f>data!BY90</f>
        <v>0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1018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1019</v>
      </c>
      <c r="C350" s="306">
        <f>data!BU92</f>
        <v>0</v>
      </c>
      <c r="D350" s="306">
        <f>data!BV92</f>
        <v>0</v>
      </c>
      <c r="E350" s="306">
        <f>data!BW92</f>
        <v>0</v>
      </c>
      <c r="F350" s="306">
        <f>data!BX92</f>
        <v>0</v>
      </c>
      <c r="G350" s="306">
        <f>data!BY92</f>
        <v>0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1020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1002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1055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 xml:space="preserve">Hospital: Navos 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1004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1056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1008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0</v>
      </c>
      <c r="E362" s="312"/>
      <c r="F362" s="300"/>
      <c r="G362" s="300"/>
      <c r="H362" s="300"/>
      <c r="I362" s="313">
        <f>data!CE60</f>
        <v>0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0</v>
      </c>
      <c r="D363" s="309">
        <f>data!CC61</f>
        <v>0</v>
      </c>
      <c r="E363" s="314"/>
      <c r="F363" s="314"/>
      <c r="G363" s="314"/>
      <c r="H363" s="314"/>
      <c r="I363" s="309">
        <f>data!CE61</f>
        <v>12709302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0</v>
      </c>
      <c r="E364" s="314"/>
      <c r="F364" s="314"/>
      <c r="G364" s="314"/>
      <c r="H364" s="314"/>
      <c r="I364" s="309">
        <f>data!CE62</f>
        <v>2469825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1327254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0</v>
      </c>
      <c r="E366" s="314"/>
      <c r="F366" s="314"/>
      <c r="G366" s="314"/>
      <c r="H366" s="314"/>
      <c r="I366" s="309">
        <f>data!CE64</f>
        <v>1094902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0</v>
      </c>
      <c r="D368" s="309">
        <f>data!CC66</f>
        <v>0</v>
      </c>
      <c r="E368" s="314"/>
      <c r="F368" s="314"/>
      <c r="G368" s="314"/>
      <c r="H368" s="314"/>
      <c r="I368" s="309">
        <f>data!CE66</f>
        <v>820318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417174</v>
      </c>
    </row>
    <row r="370" spans="1:9" customFormat="1" ht="20.149999999999999" customHeight="1" x14ac:dyDescent="0.35">
      <c r="A370" s="289">
        <v>13</v>
      </c>
      <c r="B370" s="290" t="s">
        <v>1009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0</v>
      </c>
    </row>
    <row r="371" spans="1:9" customFormat="1" ht="20.149999999999999" customHeight="1" x14ac:dyDescent="0.35">
      <c r="A371" s="289">
        <v>14</v>
      </c>
      <c r="B371" s="290" t="s">
        <v>1010</v>
      </c>
      <c r="C371" s="309">
        <f>data!CB69</f>
        <v>0</v>
      </c>
      <c r="D371" s="309">
        <f>data!CC69</f>
        <v>0</v>
      </c>
      <c r="E371" s="309">
        <f>data!CD69</f>
        <v>0</v>
      </c>
      <c r="F371" s="314"/>
      <c r="G371" s="314"/>
      <c r="H371" s="314"/>
      <c r="I371" s="309">
        <f>data!CE69</f>
        <v>7769214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0</v>
      </c>
      <c r="E372" s="290">
        <f>-data!CD84</f>
        <v>0</v>
      </c>
      <c r="F372" s="300"/>
      <c r="G372" s="300"/>
      <c r="H372" s="300"/>
      <c r="I372" s="290">
        <f>-data!CE84</f>
        <v>0</v>
      </c>
    </row>
    <row r="373" spans="1:9" customFormat="1" ht="20.149999999999999" customHeight="1" x14ac:dyDescent="0.35">
      <c r="A373" s="289">
        <v>16</v>
      </c>
      <c r="B373" s="298" t="s">
        <v>1011</v>
      </c>
      <c r="C373" s="309">
        <f>data!CB85</f>
        <v>0</v>
      </c>
      <c r="D373" s="309">
        <f>data!CC85</f>
        <v>0</v>
      </c>
      <c r="E373" s="309">
        <f>data!CD85</f>
        <v>0</v>
      </c>
      <c r="F373" s="314"/>
      <c r="G373" s="314"/>
      <c r="H373" s="314"/>
      <c r="I373" s="290">
        <f>data!CE85</f>
        <v>26607989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1012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1013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0</v>
      </c>
    </row>
    <row r="377" spans="1:9" customFormat="1" ht="20.149999999999999" customHeight="1" x14ac:dyDescent="0.35">
      <c r="A377" s="289">
        <v>20</v>
      </c>
      <c r="B377" s="298" t="s">
        <v>1014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0</v>
      </c>
    </row>
    <row r="378" spans="1:9" customFormat="1" ht="20.149999999999999" customHeight="1" x14ac:dyDescent="0.35">
      <c r="A378" s="289">
        <v>21</v>
      </c>
      <c r="B378" s="298" t="s">
        <v>1015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0</v>
      </c>
    </row>
    <row r="379" spans="1:9" customFormat="1" ht="20.149999999999999" customHeight="1" x14ac:dyDescent="0.35">
      <c r="A379" s="289" t="s">
        <v>1016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1017</v>
      </c>
      <c r="C380" s="306">
        <f>data!CB90</f>
        <v>0</v>
      </c>
      <c r="D380" s="306">
        <f>data!CC90</f>
        <v>0</v>
      </c>
      <c r="E380" s="300"/>
      <c r="F380" s="300"/>
      <c r="G380" s="300"/>
      <c r="H380" s="300"/>
      <c r="I380" s="290">
        <f>data!CE90</f>
        <v>0</v>
      </c>
    </row>
    <row r="381" spans="1:9" customFormat="1" ht="20.149999999999999" customHeight="1" x14ac:dyDescent="0.35">
      <c r="A381" s="289">
        <v>23</v>
      </c>
      <c r="B381" s="290" t="s">
        <v>1018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1019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0</v>
      </c>
    </row>
    <row r="383" spans="1:9" customFormat="1" ht="20.149999999999999" customHeight="1" x14ac:dyDescent="0.35">
      <c r="A383" s="289">
        <v>25</v>
      </c>
      <c r="B383" s="290" t="s">
        <v>1020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0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F5-D003-4E0C-9D01-E2E434A2B4EF}">
  <sheetPr syncVertical="1" syncRef="A319" transitionEvaluation="1" transitionEntry="1" codeName="Sheet12">
    <tabColor rgb="FF92D050"/>
    <pageSetUpPr autoPageBreaks="0" fitToPage="1"/>
  </sheetPr>
  <dimension ref="A1:CF717"/>
  <sheetViews>
    <sheetView topLeftCell="A319" zoomScaleNormal="100" workbookViewId="0">
      <selection activeCell="C397" sqref="C39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8" t="s">
        <v>28</v>
      </c>
      <c r="B36" s="264"/>
      <c r="C36" s="265"/>
      <c r="D36" s="264"/>
      <c r="E36" s="264"/>
      <c r="F36" s="264"/>
      <c r="G36" s="273"/>
    </row>
    <row r="37" spans="1:83" x14ac:dyDescent="0.35">
      <c r="A37" s="269" t="s">
        <v>29</v>
      </c>
      <c r="B37" s="263"/>
      <c r="C37" s="262"/>
      <c r="D37" s="261"/>
      <c r="E37" s="261"/>
      <c r="F37" s="261"/>
      <c r="G37" s="274"/>
    </row>
    <row r="38" spans="1:83" x14ac:dyDescent="0.35">
      <c r="A38" s="270" t="s">
        <v>30</v>
      </c>
      <c r="B38" s="263"/>
      <c r="C38" s="262"/>
      <c r="D38" s="261"/>
      <c r="E38" s="261"/>
      <c r="F38" s="261"/>
      <c r="G38" s="274"/>
    </row>
    <row r="39" spans="1:83" x14ac:dyDescent="0.35">
      <c r="A39" s="271" t="s">
        <v>31</v>
      </c>
      <c r="B39" s="261"/>
      <c r="C39" s="262"/>
      <c r="D39" s="261"/>
      <c r="E39" s="261"/>
      <c r="F39" s="261"/>
      <c r="G39" s="274"/>
    </row>
    <row r="40" spans="1:83" x14ac:dyDescent="0.35">
      <c r="A40" s="272" t="s">
        <v>32</v>
      </c>
      <c r="B40" s="266"/>
      <c r="C40" s="267"/>
      <c r="D40" s="266"/>
      <c r="E40" s="266"/>
      <c r="F40" s="266"/>
      <c r="G40" s="275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2262013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1933544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97249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84413</v>
      </c>
      <c r="BC47" s="20">
        <v>0</v>
      </c>
      <c r="BD47" s="20">
        <v>6491</v>
      </c>
      <c r="BE47" s="20">
        <v>7807</v>
      </c>
      <c r="BF47" s="20">
        <v>0</v>
      </c>
      <c r="BG47" s="20">
        <v>0</v>
      </c>
      <c r="BH47" s="20">
        <v>0</v>
      </c>
      <c r="BI47" s="20">
        <v>0</v>
      </c>
      <c r="BJ47" s="20">
        <v>56398</v>
      </c>
      <c r="BK47" s="20">
        <v>0</v>
      </c>
      <c r="BL47" s="20">
        <v>0</v>
      </c>
      <c r="BM47" s="20">
        <v>0</v>
      </c>
      <c r="BN47" s="20">
        <v>76111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2262013</v>
      </c>
    </row>
    <row r="48" spans="1:83" x14ac:dyDescent="0.35">
      <c r="A48" s="28" t="s">
        <v>232</v>
      </c>
      <c r="B48" s="242">
        <v>0</v>
      </c>
      <c r="C48" s="28" t="b">
        <v>0</v>
      </c>
      <c r="D48" s="28" t="b">
        <v>0</v>
      </c>
      <c r="E48" s="28" t="b">
        <v>0</v>
      </c>
      <c r="F48" s="28" t="b">
        <v>0</v>
      </c>
      <c r="G48" s="28" t="b">
        <v>0</v>
      </c>
      <c r="H48" s="28" t="b">
        <v>0</v>
      </c>
      <c r="I48" s="28" t="b">
        <v>0</v>
      </c>
      <c r="J48" s="28" t="b">
        <v>0</v>
      </c>
      <c r="K48" s="28" t="b">
        <v>0</v>
      </c>
      <c r="L48" s="28" t="b">
        <v>0</v>
      </c>
      <c r="M48" s="28" t="b">
        <v>0</v>
      </c>
      <c r="N48" s="28" t="b">
        <v>0</v>
      </c>
      <c r="O48" s="28" t="b">
        <v>0</v>
      </c>
      <c r="P48" s="28" t="b">
        <v>0</v>
      </c>
      <c r="Q48" s="28" t="b">
        <v>0</v>
      </c>
      <c r="R48" s="28" t="b">
        <v>0</v>
      </c>
      <c r="S48" s="28" t="b">
        <v>0</v>
      </c>
      <c r="T48" s="28" t="b">
        <v>0</v>
      </c>
      <c r="U48" s="28" t="b">
        <v>0</v>
      </c>
      <c r="V48" s="28" t="b">
        <v>0</v>
      </c>
      <c r="W48" s="28" t="b">
        <v>0</v>
      </c>
      <c r="X48" s="28" t="b">
        <v>0</v>
      </c>
      <c r="Y48" s="28" t="b">
        <v>0</v>
      </c>
      <c r="Z48" s="28" t="b">
        <v>0</v>
      </c>
      <c r="AA48" s="28" t="b">
        <v>0</v>
      </c>
      <c r="AB48" s="28" t="b">
        <v>0</v>
      </c>
      <c r="AC48" s="28" t="b">
        <v>0</v>
      </c>
      <c r="AD48" s="28" t="b">
        <v>0</v>
      </c>
      <c r="AE48" s="28" t="b">
        <v>0</v>
      </c>
      <c r="AF48" s="28" t="b">
        <v>0</v>
      </c>
      <c r="AG48" s="28" t="b">
        <v>0</v>
      </c>
      <c r="AH48" s="28" t="b">
        <v>0</v>
      </c>
      <c r="AI48" s="28" t="b">
        <v>0</v>
      </c>
      <c r="AJ48" s="28" t="b">
        <v>0</v>
      </c>
      <c r="AK48" s="28" t="b">
        <v>0</v>
      </c>
      <c r="AL48" s="28" t="b">
        <v>0</v>
      </c>
      <c r="AM48" s="28" t="b">
        <v>0</v>
      </c>
      <c r="AN48" s="28" t="b">
        <v>0</v>
      </c>
      <c r="AO48" s="28" t="b">
        <v>0</v>
      </c>
      <c r="AP48" s="28" t="b">
        <v>0</v>
      </c>
      <c r="AQ48" s="28" t="b">
        <v>0</v>
      </c>
      <c r="AR48" s="28" t="b">
        <v>0</v>
      </c>
      <c r="AS48" s="28" t="b">
        <v>0</v>
      </c>
      <c r="AT48" s="28" t="b">
        <v>0</v>
      </c>
      <c r="AU48" s="28" t="b">
        <v>0</v>
      </c>
      <c r="AV48" s="28" t="b">
        <v>0</v>
      </c>
      <c r="AW48" s="28" t="b">
        <v>0</v>
      </c>
      <c r="AX48" s="28" t="b">
        <v>0</v>
      </c>
      <c r="AY48" s="28" t="b">
        <v>0</v>
      </c>
      <c r="AZ48" s="28" t="b">
        <v>0</v>
      </c>
      <c r="BA48" s="28" t="b">
        <v>0</v>
      </c>
      <c r="BB48" s="28" t="b">
        <v>0</v>
      </c>
      <c r="BC48" s="28" t="b">
        <v>0</v>
      </c>
      <c r="BD48" s="28" t="b">
        <v>0</v>
      </c>
      <c r="BE48" s="28" t="b">
        <v>0</v>
      </c>
      <c r="BF48" s="28" t="b">
        <v>0</v>
      </c>
      <c r="BG48" s="28" t="b">
        <v>0</v>
      </c>
      <c r="BH48" s="28" t="b">
        <v>0</v>
      </c>
      <c r="BI48" s="28" t="b">
        <v>0</v>
      </c>
      <c r="BJ48" s="28" t="b">
        <v>0</v>
      </c>
      <c r="BK48" s="28" t="b">
        <v>0</v>
      </c>
      <c r="BL48" s="28" t="b">
        <v>0</v>
      </c>
      <c r="BM48" s="28" t="b">
        <v>0</v>
      </c>
      <c r="BN48" s="28" t="b">
        <v>0</v>
      </c>
      <c r="BO48" s="28" t="b">
        <v>0</v>
      </c>
      <c r="BP48" s="28" t="b">
        <v>0</v>
      </c>
      <c r="BQ48" s="28" t="b">
        <v>0</v>
      </c>
      <c r="BR48" s="28" t="b">
        <v>0</v>
      </c>
      <c r="BS48" s="28" t="b">
        <v>0</v>
      </c>
      <c r="BT48" s="28" t="b">
        <v>0</v>
      </c>
      <c r="BU48" s="28" t="b">
        <v>0</v>
      </c>
      <c r="BV48" s="28" t="b">
        <v>0</v>
      </c>
      <c r="BW48" s="28" t="b">
        <v>0</v>
      </c>
      <c r="BX48" s="28" t="b">
        <v>0</v>
      </c>
      <c r="BY48" s="28" t="b">
        <v>0</v>
      </c>
      <c r="BZ48" s="28" t="b">
        <v>0</v>
      </c>
      <c r="CA48" s="28" t="b">
        <v>0</v>
      </c>
      <c r="CB48" s="28" t="b">
        <v>0</v>
      </c>
      <c r="CC48" s="28" t="b">
        <v>0</v>
      </c>
      <c r="CD48" s="28" t="b">
        <v>0</v>
      </c>
      <c r="CE48" s="28">
        <v>0</v>
      </c>
    </row>
    <row r="49" spans="1:83" x14ac:dyDescent="0.35">
      <c r="A49" s="16" t="s">
        <v>233</v>
      </c>
      <c r="B49" s="28">
        <v>2262013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689054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399580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17974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36</v>
      </c>
      <c r="BC51" s="20">
        <v>0</v>
      </c>
      <c r="BD51" s="20">
        <v>193</v>
      </c>
      <c r="BE51" s="20">
        <v>18302</v>
      </c>
      <c r="BF51" s="20">
        <v>0</v>
      </c>
      <c r="BG51" s="20">
        <v>0</v>
      </c>
      <c r="BH51" s="20">
        <v>140903</v>
      </c>
      <c r="BI51" s="20">
        <v>0</v>
      </c>
      <c r="BJ51" s="20">
        <v>17965</v>
      </c>
      <c r="BK51" s="20">
        <v>3818</v>
      </c>
      <c r="BL51" s="20">
        <v>0</v>
      </c>
      <c r="BM51" s="20">
        <v>0</v>
      </c>
      <c r="BN51" s="20">
        <v>90283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689054</v>
      </c>
    </row>
    <row r="52" spans="1:83" x14ac:dyDescent="0.35">
      <c r="A52" s="35" t="s">
        <v>235</v>
      </c>
      <c r="B52" s="243">
        <v>0</v>
      </c>
      <c r="C52" s="28" t="b">
        <v>0</v>
      </c>
      <c r="D52" s="28" t="b">
        <v>0</v>
      </c>
      <c r="E52" s="28" t="b">
        <v>0</v>
      </c>
      <c r="F52" s="28" t="b">
        <v>0</v>
      </c>
      <c r="G52" s="28" t="b">
        <v>0</v>
      </c>
      <c r="H52" s="28" t="b">
        <v>0</v>
      </c>
      <c r="I52" s="28" t="b">
        <v>0</v>
      </c>
      <c r="J52" s="28" t="b">
        <v>0</v>
      </c>
      <c r="K52" s="28" t="b">
        <v>0</v>
      </c>
      <c r="L52" s="28" t="b">
        <v>0</v>
      </c>
      <c r="M52" s="28" t="b">
        <v>0</v>
      </c>
      <c r="N52" s="28" t="b">
        <v>0</v>
      </c>
      <c r="O52" s="28" t="b">
        <v>0</v>
      </c>
      <c r="P52" s="28" t="b">
        <v>0</v>
      </c>
      <c r="Q52" s="28" t="b">
        <v>0</v>
      </c>
      <c r="R52" s="28" t="b">
        <v>0</v>
      </c>
      <c r="S52" s="28" t="b">
        <v>0</v>
      </c>
      <c r="T52" s="28" t="b">
        <v>0</v>
      </c>
      <c r="U52" s="28" t="b">
        <v>0</v>
      </c>
      <c r="V52" s="28" t="b">
        <v>0</v>
      </c>
      <c r="W52" s="28" t="b">
        <v>0</v>
      </c>
      <c r="X52" s="28" t="b">
        <v>0</v>
      </c>
      <c r="Y52" s="28" t="b">
        <v>0</v>
      </c>
      <c r="Z52" s="28" t="b">
        <v>0</v>
      </c>
      <c r="AA52" s="28" t="b">
        <v>0</v>
      </c>
      <c r="AB52" s="28" t="b">
        <v>0</v>
      </c>
      <c r="AC52" s="28" t="b">
        <v>0</v>
      </c>
      <c r="AD52" s="28" t="b">
        <v>0</v>
      </c>
      <c r="AE52" s="28" t="b">
        <v>0</v>
      </c>
      <c r="AF52" s="28" t="b">
        <v>0</v>
      </c>
      <c r="AG52" s="28" t="b">
        <v>0</v>
      </c>
      <c r="AH52" s="28" t="b">
        <v>0</v>
      </c>
      <c r="AI52" s="28" t="b">
        <v>0</v>
      </c>
      <c r="AJ52" s="28" t="b">
        <v>0</v>
      </c>
      <c r="AK52" s="28" t="b">
        <v>0</v>
      </c>
      <c r="AL52" s="28" t="b">
        <v>0</v>
      </c>
      <c r="AM52" s="28" t="b">
        <v>0</v>
      </c>
      <c r="AN52" s="28" t="b">
        <v>0</v>
      </c>
      <c r="AO52" s="28" t="b">
        <v>0</v>
      </c>
      <c r="AP52" s="28" t="b">
        <v>0</v>
      </c>
      <c r="AQ52" s="28" t="b">
        <v>0</v>
      </c>
      <c r="AR52" s="28" t="b">
        <v>0</v>
      </c>
      <c r="AS52" s="28" t="b">
        <v>0</v>
      </c>
      <c r="AT52" s="28" t="b">
        <v>0</v>
      </c>
      <c r="AU52" s="28" t="b">
        <v>0</v>
      </c>
      <c r="AV52" s="28" t="b">
        <v>0</v>
      </c>
      <c r="AW52" s="28" t="b">
        <v>0</v>
      </c>
      <c r="AX52" s="28" t="b">
        <v>0</v>
      </c>
      <c r="AY52" s="28" t="b">
        <v>0</v>
      </c>
      <c r="AZ52" s="28" t="b">
        <v>0</v>
      </c>
      <c r="BA52" s="28" t="b">
        <v>0</v>
      </c>
      <c r="BB52" s="28" t="b">
        <v>0</v>
      </c>
      <c r="BC52" s="28" t="b">
        <v>0</v>
      </c>
      <c r="BD52" s="28" t="b">
        <v>0</v>
      </c>
      <c r="BE52" s="28" t="b">
        <v>0</v>
      </c>
      <c r="BF52" s="28" t="b">
        <v>0</v>
      </c>
      <c r="BG52" s="28" t="b">
        <v>0</v>
      </c>
      <c r="BH52" s="28" t="b">
        <v>0</v>
      </c>
      <c r="BI52" s="28" t="b">
        <v>0</v>
      </c>
      <c r="BJ52" s="28" t="b">
        <v>0</v>
      </c>
      <c r="BK52" s="28" t="b">
        <v>0</v>
      </c>
      <c r="BL52" s="28" t="b">
        <v>0</v>
      </c>
      <c r="BM52" s="28" t="b">
        <v>0</v>
      </c>
      <c r="BN52" s="28" t="b">
        <v>0</v>
      </c>
      <c r="BO52" s="28" t="b">
        <v>0</v>
      </c>
      <c r="BP52" s="28" t="b">
        <v>0</v>
      </c>
      <c r="BQ52" s="28" t="b">
        <v>0</v>
      </c>
      <c r="BR52" s="28" t="b">
        <v>0</v>
      </c>
      <c r="BS52" s="28" t="b">
        <v>0</v>
      </c>
      <c r="BT52" s="28" t="b">
        <v>0</v>
      </c>
      <c r="BU52" s="28" t="b">
        <v>0</v>
      </c>
      <c r="BV52" s="28" t="b">
        <v>0</v>
      </c>
      <c r="BW52" s="28" t="b">
        <v>0</v>
      </c>
      <c r="BX52" s="28" t="b">
        <v>0</v>
      </c>
      <c r="BY52" s="28" t="b">
        <v>0</v>
      </c>
      <c r="BZ52" s="28" t="b">
        <v>0</v>
      </c>
      <c r="CA52" s="28" t="b">
        <v>0</v>
      </c>
      <c r="CB52" s="28" t="b">
        <v>0</v>
      </c>
      <c r="CC52" s="28" t="b">
        <v>0</v>
      </c>
      <c r="CD52" s="28" t="b">
        <v>0</v>
      </c>
      <c r="CE52" s="28">
        <v>0</v>
      </c>
    </row>
    <row r="53" spans="1:83" x14ac:dyDescent="0.35">
      <c r="A53" s="16" t="s">
        <v>233</v>
      </c>
      <c r="B53" s="28">
        <v>689054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23854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38406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0</v>
      </c>
      <c r="D60" s="245">
        <v>0</v>
      </c>
      <c r="E60" s="245">
        <v>0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0</v>
      </c>
      <c r="Q60" s="246">
        <v>0</v>
      </c>
      <c r="R60" s="246">
        <v>0</v>
      </c>
      <c r="S60" s="247">
        <v>0</v>
      </c>
      <c r="T60" s="247">
        <v>0</v>
      </c>
      <c r="U60" s="248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7">
        <v>0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  <c r="AJ60" s="246">
        <v>0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0</v>
      </c>
      <c r="AZ60" s="246">
        <v>0</v>
      </c>
      <c r="BA60" s="247">
        <v>0</v>
      </c>
      <c r="BB60" s="247">
        <v>0</v>
      </c>
      <c r="BC60" s="247">
        <v>0</v>
      </c>
      <c r="BD60" s="247">
        <v>0</v>
      </c>
      <c r="BE60" s="246">
        <v>0</v>
      </c>
      <c r="BF60" s="247">
        <v>0</v>
      </c>
      <c r="BG60" s="247">
        <v>0</v>
      </c>
      <c r="BH60" s="247">
        <v>0</v>
      </c>
      <c r="BI60" s="247">
        <v>0</v>
      </c>
      <c r="BJ60" s="247">
        <v>0</v>
      </c>
      <c r="BK60" s="247">
        <v>0</v>
      </c>
      <c r="BL60" s="247">
        <v>0</v>
      </c>
      <c r="BM60" s="247">
        <v>0</v>
      </c>
      <c r="BN60" s="247">
        <v>0</v>
      </c>
      <c r="BO60" s="247">
        <v>0</v>
      </c>
      <c r="BP60" s="247">
        <v>0</v>
      </c>
      <c r="BQ60" s="247">
        <v>0</v>
      </c>
      <c r="BR60" s="247">
        <v>0</v>
      </c>
      <c r="BS60" s="247">
        <v>0</v>
      </c>
      <c r="BT60" s="247">
        <v>0</v>
      </c>
      <c r="BU60" s="247">
        <v>0</v>
      </c>
      <c r="BV60" s="247">
        <v>0</v>
      </c>
      <c r="BW60" s="247">
        <v>0</v>
      </c>
      <c r="BX60" s="247">
        <v>0</v>
      </c>
      <c r="BY60" s="247">
        <v>0</v>
      </c>
      <c r="BZ60" s="247">
        <v>0</v>
      </c>
      <c r="CA60" s="247">
        <v>0</v>
      </c>
      <c r="CB60" s="247">
        <v>0</v>
      </c>
      <c r="CC60" s="247">
        <v>0</v>
      </c>
      <c r="CD60" s="219" t="s">
        <v>248</v>
      </c>
      <c r="CE60" s="237">
        <v>0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11490795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49">
        <v>0</v>
      </c>
      <c r="T61" s="249">
        <v>0</v>
      </c>
      <c r="U61" s="27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50">
        <v>575105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0</v>
      </c>
      <c r="AZ61" s="26">
        <v>0</v>
      </c>
      <c r="BA61" s="249">
        <v>0</v>
      </c>
      <c r="BB61" s="249">
        <v>303828</v>
      </c>
      <c r="BC61" s="249">
        <v>0</v>
      </c>
      <c r="BD61" s="249">
        <v>25215</v>
      </c>
      <c r="BE61" s="26">
        <v>37513</v>
      </c>
      <c r="BF61" s="249">
        <v>0</v>
      </c>
      <c r="BG61" s="249">
        <v>0</v>
      </c>
      <c r="BH61" s="249">
        <v>0</v>
      </c>
      <c r="BI61" s="249">
        <v>0</v>
      </c>
      <c r="BJ61" s="249">
        <v>275980</v>
      </c>
      <c r="BK61" s="249">
        <v>0</v>
      </c>
      <c r="BL61" s="249">
        <v>0</v>
      </c>
      <c r="BM61" s="249">
        <v>0</v>
      </c>
      <c r="BN61" s="249">
        <v>281878</v>
      </c>
      <c r="BO61" s="249">
        <v>0</v>
      </c>
      <c r="BP61" s="249">
        <v>0</v>
      </c>
      <c r="BQ61" s="249">
        <v>0</v>
      </c>
      <c r="BR61" s="249">
        <v>0</v>
      </c>
      <c r="BS61" s="249">
        <v>0</v>
      </c>
      <c r="BT61" s="249">
        <v>0</v>
      </c>
      <c r="BU61" s="249">
        <v>0</v>
      </c>
      <c r="BV61" s="249">
        <v>0</v>
      </c>
      <c r="BW61" s="249">
        <v>0</v>
      </c>
      <c r="BX61" s="249">
        <v>0</v>
      </c>
      <c r="BY61" s="249">
        <v>0</v>
      </c>
      <c r="BZ61" s="249">
        <v>0</v>
      </c>
      <c r="CA61" s="249">
        <v>0</v>
      </c>
      <c r="CB61" s="249">
        <v>0</v>
      </c>
      <c r="CC61" s="249">
        <v>0</v>
      </c>
      <c r="CD61" s="25" t="s">
        <v>248</v>
      </c>
      <c r="CE61" s="28">
        <v>12990314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1933544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97249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84413</v>
      </c>
      <c r="BC62" s="28">
        <v>0</v>
      </c>
      <c r="BD62" s="28">
        <v>6491</v>
      </c>
      <c r="BE62" s="28">
        <v>7807</v>
      </c>
      <c r="BF62" s="28">
        <v>0</v>
      </c>
      <c r="BG62" s="28">
        <v>0</v>
      </c>
      <c r="BH62" s="28">
        <v>0</v>
      </c>
      <c r="BI62" s="28">
        <v>0</v>
      </c>
      <c r="BJ62" s="28">
        <v>56398</v>
      </c>
      <c r="BK62" s="28">
        <v>0</v>
      </c>
      <c r="BL62" s="28">
        <v>0</v>
      </c>
      <c r="BM62" s="28">
        <v>0</v>
      </c>
      <c r="BN62" s="28">
        <v>76111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2262013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2794921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9">
        <v>0</v>
      </c>
      <c r="T63" s="249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391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16741</v>
      </c>
      <c r="BC63" s="249">
        <v>0</v>
      </c>
      <c r="BD63" s="249">
        <v>6</v>
      </c>
      <c r="BE63" s="26">
        <v>67</v>
      </c>
      <c r="BF63" s="249">
        <v>0</v>
      </c>
      <c r="BG63" s="249">
        <v>0</v>
      </c>
      <c r="BH63" s="249">
        <v>536</v>
      </c>
      <c r="BI63" s="249">
        <v>0</v>
      </c>
      <c r="BJ63" s="249">
        <v>-5994</v>
      </c>
      <c r="BK63" s="249">
        <v>67</v>
      </c>
      <c r="BL63" s="249">
        <v>0</v>
      </c>
      <c r="BM63" s="249">
        <v>0</v>
      </c>
      <c r="BN63" s="249">
        <v>152578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2959313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1079754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49">
        <v>0</v>
      </c>
      <c r="T64" s="249">
        <v>0</v>
      </c>
      <c r="U64" s="27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50">
        <v>21608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0</v>
      </c>
      <c r="AZ64" s="26">
        <v>0</v>
      </c>
      <c r="BA64" s="249">
        <v>0</v>
      </c>
      <c r="BB64" s="249">
        <v>5472</v>
      </c>
      <c r="BC64" s="249">
        <v>0</v>
      </c>
      <c r="BD64" s="249">
        <v>0</v>
      </c>
      <c r="BE64" s="26">
        <v>5032</v>
      </c>
      <c r="BF64" s="249">
        <v>0</v>
      </c>
      <c r="BG64" s="249">
        <v>0</v>
      </c>
      <c r="BH64" s="249">
        <v>85</v>
      </c>
      <c r="BI64" s="249">
        <v>0</v>
      </c>
      <c r="BJ64" s="249">
        <v>1011</v>
      </c>
      <c r="BK64" s="249">
        <v>0</v>
      </c>
      <c r="BL64" s="249">
        <v>0</v>
      </c>
      <c r="BM64" s="249">
        <v>0</v>
      </c>
      <c r="BN64" s="249">
        <v>1349</v>
      </c>
      <c r="BO64" s="249">
        <v>0</v>
      </c>
      <c r="BP64" s="249">
        <v>0</v>
      </c>
      <c r="BQ64" s="249">
        <v>0</v>
      </c>
      <c r="BR64" s="249">
        <v>0</v>
      </c>
      <c r="BS64" s="249">
        <v>0</v>
      </c>
      <c r="BT64" s="249">
        <v>0</v>
      </c>
      <c r="BU64" s="249">
        <v>0</v>
      </c>
      <c r="BV64" s="249">
        <v>0</v>
      </c>
      <c r="BW64" s="249">
        <v>0</v>
      </c>
      <c r="BX64" s="249">
        <v>0</v>
      </c>
      <c r="BY64" s="249">
        <v>0</v>
      </c>
      <c r="BZ64" s="249">
        <v>0</v>
      </c>
      <c r="CA64" s="249">
        <v>0</v>
      </c>
      <c r="CB64" s="249">
        <v>0</v>
      </c>
      <c r="CC64" s="249">
        <v>0</v>
      </c>
      <c r="CD64" s="25" t="s">
        <v>248</v>
      </c>
      <c r="CE64" s="28">
        <v>1114311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176001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2246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2787</v>
      </c>
      <c r="BC65" s="249">
        <v>0</v>
      </c>
      <c r="BD65" s="249">
        <v>206</v>
      </c>
      <c r="BE65" s="26">
        <v>711</v>
      </c>
      <c r="BF65" s="249">
        <v>0</v>
      </c>
      <c r="BG65" s="249">
        <v>0</v>
      </c>
      <c r="BH65" s="249">
        <v>20445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20383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222779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229678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49">
        <v>0</v>
      </c>
      <c r="T66" s="249">
        <v>0</v>
      </c>
      <c r="U66" s="27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50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0</v>
      </c>
      <c r="AZ66" s="26">
        <v>0</v>
      </c>
      <c r="BA66" s="249">
        <v>0</v>
      </c>
      <c r="BB66" s="249">
        <v>0</v>
      </c>
      <c r="BC66" s="249">
        <v>0</v>
      </c>
      <c r="BD66" s="249">
        <v>0</v>
      </c>
      <c r="BE66" s="26">
        <v>0</v>
      </c>
      <c r="BF66" s="249">
        <v>0</v>
      </c>
      <c r="BG66" s="249">
        <v>0</v>
      </c>
      <c r="BH66" s="249">
        <v>4248</v>
      </c>
      <c r="BI66" s="249">
        <v>0</v>
      </c>
      <c r="BJ66" s="249">
        <v>0</v>
      </c>
      <c r="BK66" s="249">
        <v>0</v>
      </c>
      <c r="BL66" s="249">
        <v>0</v>
      </c>
      <c r="BM66" s="249">
        <v>0</v>
      </c>
      <c r="BN66" s="249">
        <v>2893</v>
      </c>
      <c r="BO66" s="249">
        <v>0</v>
      </c>
      <c r="BP66" s="249">
        <v>0</v>
      </c>
      <c r="BQ66" s="249">
        <v>0</v>
      </c>
      <c r="BR66" s="249">
        <v>0</v>
      </c>
      <c r="BS66" s="249">
        <v>0</v>
      </c>
      <c r="BT66" s="249">
        <v>0</v>
      </c>
      <c r="BU66" s="249">
        <v>0</v>
      </c>
      <c r="BV66" s="249">
        <v>0</v>
      </c>
      <c r="BW66" s="249">
        <v>0</v>
      </c>
      <c r="BX66" s="249">
        <v>0</v>
      </c>
      <c r="BY66" s="249">
        <v>0</v>
      </c>
      <c r="BZ66" s="249">
        <v>0</v>
      </c>
      <c r="CA66" s="249">
        <v>0</v>
      </c>
      <c r="CB66" s="249">
        <v>0</v>
      </c>
      <c r="CC66" s="249">
        <v>0</v>
      </c>
      <c r="CD66" s="25" t="s">
        <v>248</v>
      </c>
      <c r="CE66" s="28">
        <v>236819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399580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17974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36</v>
      </c>
      <c r="BC67" s="28">
        <v>0</v>
      </c>
      <c r="BD67" s="28">
        <v>193</v>
      </c>
      <c r="BE67" s="28">
        <v>18302</v>
      </c>
      <c r="BF67" s="28">
        <v>0</v>
      </c>
      <c r="BG67" s="28">
        <v>0</v>
      </c>
      <c r="BH67" s="28">
        <v>140903</v>
      </c>
      <c r="BI67" s="28">
        <v>0</v>
      </c>
      <c r="BJ67" s="28">
        <v>17965</v>
      </c>
      <c r="BK67" s="28">
        <v>3818</v>
      </c>
      <c r="BL67" s="28">
        <v>0</v>
      </c>
      <c r="BM67" s="28">
        <v>0</v>
      </c>
      <c r="BN67" s="28">
        <v>90283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689054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0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0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0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1131630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26926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8520</v>
      </c>
      <c r="BC69" s="28">
        <v>0</v>
      </c>
      <c r="BD69" s="28">
        <v>2018</v>
      </c>
      <c r="BE69" s="28">
        <v>16639</v>
      </c>
      <c r="BF69" s="28">
        <v>0</v>
      </c>
      <c r="BG69" s="28">
        <v>0</v>
      </c>
      <c r="BH69" s="28">
        <v>179115</v>
      </c>
      <c r="BI69" s="28">
        <v>0</v>
      </c>
      <c r="BJ69" s="28">
        <v>-8631</v>
      </c>
      <c r="BK69" s="28">
        <v>12326</v>
      </c>
      <c r="BL69" s="28">
        <v>0</v>
      </c>
      <c r="BM69" s="28">
        <v>0</v>
      </c>
      <c r="BN69" s="28">
        <v>241989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1610532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1131630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26926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8520</v>
      </c>
      <c r="BC83" s="26">
        <v>0</v>
      </c>
      <c r="BD83" s="26">
        <v>2018</v>
      </c>
      <c r="BE83" s="26">
        <v>16639</v>
      </c>
      <c r="BF83" s="26">
        <v>0</v>
      </c>
      <c r="BG83" s="26">
        <v>0</v>
      </c>
      <c r="BH83" s="27">
        <v>179115</v>
      </c>
      <c r="BI83" s="26">
        <v>0</v>
      </c>
      <c r="BJ83" s="26">
        <v>-8631</v>
      </c>
      <c r="BK83" s="26">
        <v>12326</v>
      </c>
      <c r="BL83" s="26">
        <v>0</v>
      </c>
      <c r="BM83" s="26">
        <v>0</v>
      </c>
      <c r="BN83" s="26">
        <v>241989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31">
        <v>0</v>
      </c>
      <c r="CE83" s="28">
        <v>1610532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31983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31983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19203920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741499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8">
        <v>0</v>
      </c>
      <c r="BB85" s="28">
        <v>421797</v>
      </c>
      <c r="BC85" s="28">
        <v>0</v>
      </c>
      <c r="BD85" s="28">
        <v>34129</v>
      </c>
      <c r="BE85" s="28">
        <v>86071</v>
      </c>
      <c r="BF85" s="28">
        <v>0</v>
      </c>
      <c r="BG85" s="28">
        <v>0</v>
      </c>
      <c r="BH85" s="28">
        <v>345332</v>
      </c>
      <c r="BI85" s="28">
        <v>0</v>
      </c>
      <c r="BJ85" s="28">
        <v>336729</v>
      </c>
      <c r="BK85" s="28">
        <v>16211</v>
      </c>
      <c r="BL85" s="28">
        <v>0</v>
      </c>
      <c r="BM85" s="28">
        <v>0</v>
      </c>
      <c r="BN85" s="28">
        <v>867464</v>
      </c>
      <c r="BO85" s="28">
        <v>0</v>
      </c>
      <c r="BP85" s="28">
        <v>0</v>
      </c>
      <c r="BQ85" s="28">
        <v>0</v>
      </c>
      <c r="BR85" s="28">
        <v>0</v>
      </c>
      <c r="BS85" s="28">
        <v>0</v>
      </c>
      <c r="BT85" s="28">
        <v>0</v>
      </c>
      <c r="BU85" s="28">
        <v>0</v>
      </c>
      <c r="BV85" s="28">
        <v>0</v>
      </c>
      <c r="BW85" s="28">
        <v>0</v>
      </c>
      <c r="BX85" s="28">
        <v>0</v>
      </c>
      <c r="BY85" s="28">
        <v>0</v>
      </c>
      <c r="BZ85" s="28">
        <v>0</v>
      </c>
      <c r="CA85" s="28">
        <v>0</v>
      </c>
      <c r="CB85" s="28">
        <v>0</v>
      </c>
      <c r="CC85" s="28">
        <v>0</v>
      </c>
      <c r="CD85" s="28">
        <v>0</v>
      </c>
      <c r="CE85" s="28">
        <v>22053152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88076104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88076104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0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88076104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88076104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10751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392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1021</v>
      </c>
      <c r="BC90" s="20">
        <v>0</v>
      </c>
      <c r="BD90" s="20">
        <v>351</v>
      </c>
      <c r="BE90" s="20">
        <v>1503</v>
      </c>
      <c r="BF90" s="20">
        <v>0</v>
      </c>
      <c r="BG90" s="20">
        <v>0</v>
      </c>
      <c r="BH90" s="20">
        <v>900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23488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v>38406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0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45">
        <v>0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0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0</v>
      </c>
      <c r="AH94" s="246">
        <v>0</v>
      </c>
      <c r="AI94" s="246">
        <v>0</v>
      </c>
      <c r="AJ94" s="246">
        <v>0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0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11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98126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0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60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58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 t="s">
        <v>248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665</v>
      </c>
      <c r="D127" s="46">
        <v>23854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70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70</v>
      </c>
    </row>
    <row r="144" spans="1:5" x14ac:dyDescent="0.35">
      <c r="A144" s="16" t="s">
        <v>353</v>
      </c>
      <c r="B144" s="42" t="s">
        <v>299</v>
      </c>
      <c r="C144" s="43">
        <v>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97</v>
      </c>
      <c r="C154" s="46">
        <v>408</v>
      </c>
      <c r="D154" s="46">
        <v>160</v>
      </c>
      <c r="E154" s="28">
        <v>665</v>
      </c>
    </row>
    <row r="155" spans="1:6" x14ac:dyDescent="0.35">
      <c r="A155" s="16" t="s">
        <v>242</v>
      </c>
      <c r="B155" s="46">
        <v>5430</v>
      </c>
      <c r="C155" s="46">
        <v>14230</v>
      </c>
      <c r="D155" s="46">
        <v>4194</v>
      </c>
      <c r="E155" s="28">
        <v>23854</v>
      </c>
    </row>
    <row r="156" spans="1:6" x14ac:dyDescent="0.35">
      <c r="A156" s="16" t="s">
        <v>360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18643832</v>
      </c>
      <c r="C157" s="46">
        <v>52639914</v>
      </c>
      <c r="D157" s="46">
        <v>16792358</v>
      </c>
      <c r="E157" s="28">
        <v>88076104</v>
      </c>
      <c r="F157" s="14"/>
    </row>
    <row r="158" spans="1:6" x14ac:dyDescent="0.35">
      <c r="A158" s="16" t="s">
        <v>288</v>
      </c>
      <c r="B158" s="46">
        <v>0</v>
      </c>
      <c r="C158" s="46">
        <v>0</v>
      </c>
      <c r="D158" s="46">
        <v>0</v>
      </c>
      <c r="E158" s="28">
        <v>0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805948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76287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185090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810535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283058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60692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40403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2262013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0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295831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295831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69513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76016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145529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55503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55503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15158615</v>
      </c>
      <c r="C211" s="43">
        <v>0</v>
      </c>
      <c r="D211" s="46">
        <v>690807</v>
      </c>
      <c r="E211" s="28">
        <v>14467808</v>
      </c>
    </row>
    <row r="212" spans="1:5" x14ac:dyDescent="0.35">
      <c r="A212" s="16" t="s">
        <v>395</v>
      </c>
      <c r="B212" s="46">
        <v>864962</v>
      </c>
      <c r="C212" s="43">
        <v>0</v>
      </c>
      <c r="D212" s="46">
        <v>244124</v>
      </c>
      <c r="E212" s="28">
        <v>620838</v>
      </c>
    </row>
    <row r="213" spans="1:5" x14ac:dyDescent="0.35">
      <c r="A213" s="16" t="s">
        <v>396</v>
      </c>
      <c r="B213" s="46">
        <v>43473738</v>
      </c>
      <c r="C213" s="43">
        <v>130805</v>
      </c>
      <c r="D213" s="46">
        <v>218973</v>
      </c>
      <c r="E213" s="28">
        <v>43385570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8692643</v>
      </c>
      <c r="C215" s="43">
        <v>64070</v>
      </c>
      <c r="D215" s="46">
        <v>1262311</v>
      </c>
      <c r="E215" s="28">
        <v>7494402</v>
      </c>
    </row>
    <row r="216" spans="1:5" x14ac:dyDescent="0.35">
      <c r="A216" s="16" t="s">
        <v>399</v>
      </c>
      <c r="B216" s="46">
        <v>0</v>
      </c>
      <c r="C216" s="43">
        <v>0</v>
      </c>
      <c r="D216" s="46">
        <v>0</v>
      </c>
      <c r="E216" s="28">
        <v>0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171625</v>
      </c>
      <c r="C219" s="43">
        <v>733263</v>
      </c>
      <c r="D219" s="46">
        <v>83262</v>
      </c>
      <c r="E219" s="28">
        <v>821626</v>
      </c>
    </row>
    <row r="220" spans="1:5" x14ac:dyDescent="0.35">
      <c r="A220" s="16" t="s">
        <v>230</v>
      </c>
      <c r="B220" s="28">
        <v>68361583</v>
      </c>
      <c r="C220" s="235">
        <v>928138</v>
      </c>
      <c r="D220" s="28">
        <v>2499477</v>
      </c>
      <c r="E220" s="28">
        <v>66790244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46">
        <v>427555</v>
      </c>
      <c r="C225" s="43">
        <v>38993</v>
      </c>
      <c r="D225" s="46">
        <v>218709</v>
      </c>
      <c r="E225" s="28">
        <v>247839</v>
      </c>
    </row>
    <row r="226" spans="1:5" x14ac:dyDescent="0.35">
      <c r="A226" s="16" t="s">
        <v>396</v>
      </c>
      <c r="B226" s="46">
        <v>8306297</v>
      </c>
      <c r="C226" s="43">
        <v>1145694</v>
      </c>
      <c r="D226" s="46">
        <v>15161</v>
      </c>
      <c r="E226" s="28">
        <v>9436830</v>
      </c>
    </row>
    <row r="227" spans="1:5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398</v>
      </c>
      <c r="B228" s="46">
        <v>5900393</v>
      </c>
      <c r="C228" s="43">
        <v>595181</v>
      </c>
      <c r="D228" s="46">
        <v>1158307</v>
      </c>
      <c r="E228" s="28">
        <v>5337267</v>
      </c>
    </row>
    <row r="229" spans="1:5" x14ac:dyDescent="0.35">
      <c r="A229" s="16" t="s">
        <v>399</v>
      </c>
      <c r="B229" s="46">
        <v>138151</v>
      </c>
      <c r="C229" s="43">
        <v>0</v>
      </c>
      <c r="D229" s="46">
        <v>138151</v>
      </c>
      <c r="E229" s="28">
        <v>0</v>
      </c>
    </row>
    <row r="230" spans="1:5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5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14772396</v>
      </c>
      <c r="C233" s="235">
        <v>1779868</v>
      </c>
      <c r="D233" s="28">
        <v>1530328</v>
      </c>
      <c r="E233" s="28">
        <v>15021936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45" t="s">
        <v>405</v>
      </c>
      <c r="C236" s="345"/>
      <c r="D236" s="34"/>
      <c r="E236" s="34"/>
    </row>
    <row r="237" spans="1:5" x14ac:dyDescent="0.35">
      <c r="A237" s="52" t="s">
        <v>405</v>
      </c>
      <c r="B237" s="34"/>
      <c r="C237" s="43">
        <v>75620</v>
      </c>
      <c r="D237" s="36">
        <v>75620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43">
        <v>14183507</v>
      </c>
      <c r="D239" s="16"/>
      <c r="E239" s="16"/>
    </row>
    <row r="240" spans="1:5" x14ac:dyDescent="0.35">
      <c r="A240" s="16" t="s">
        <v>408</v>
      </c>
      <c r="B240" s="42" t="s">
        <v>299</v>
      </c>
      <c r="C240" s="43">
        <v>38636551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12046004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64866062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260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906427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906427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65848109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15550770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25387907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20019773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0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124878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234364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21278146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14467808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620838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43385570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7494402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821626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66790244</v>
      </c>
      <c r="E291" s="16"/>
    </row>
    <row r="292" spans="1:5" x14ac:dyDescent="0.35">
      <c r="A292" s="16" t="s">
        <v>444</v>
      </c>
      <c r="B292" s="42" t="s">
        <v>299</v>
      </c>
      <c r="C292" s="43">
        <v>15021936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51768308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6402040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6402040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v>79448494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461</v>
      </c>
      <c r="B315" s="42" t="s">
        <v>299</v>
      </c>
      <c r="C315" s="43">
        <v>1333226</v>
      </c>
      <c r="D315" s="16"/>
      <c r="E315" s="16"/>
    </row>
    <row r="316" spans="1:5" x14ac:dyDescent="0.35">
      <c r="A316" s="16" t="s">
        <v>462</v>
      </c>
      <c r="B316" s="42" t="s">
        <v>299</v>
      </c>
      <c r="C316" s="43">
        <v>3281632</v>
      </c>
      <c r="D316" s="16"/>
      <c r="E316" s="16"/>
    </row>
    <row r="317" spans="1:5" x14ac:dyDescent="0.35">
      <c r="A317" s="16" t="s">
        <v>463</v>
      </c>
      <c r="B317" s="42" t="s">
        <v>299</v>
      </c>
      <c r="C317" s="43">
        <v>54684</v>
      </c>
      <c r="D317" s="16"/>
      <c r="E317" s="16"/>
    </row>
    <row r="318" spans="1:5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43">
        <v>0</v>
      </c>
      <c r="D319" s="16"/>
      <c r="E319" s="16"/>
    </row>
    <row r="320" spans="1:5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2168658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6838200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1720589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1720589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33905973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123700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77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34029673</v>
      </c>
      <c r="E339" s="16"/>
    </row>
    <row r="340" spans="1:5" x14ac:dyDescent="0.35">
      <c r="A340" s="16" t="s">
        <v>485</v>
      </c>
      <c r="B340" s="16"/>
      <c r="C340" s="23"/>
      <c r="D340" s="28">
        <v>2168658</v>
      </c>
      <c r="E340" s="16"/>
    </row>
    <row r="341" spans="1:5" x14ac:dyDescent="0.35">
      <c r="A341" s="16" t="s">
        <v>486</v>
      </c>
      <c r="B341" s="16"/>
      <c r="C341" s="23"/>
      <c r="D341" s="28">
        <v>31861015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7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3">
        <v>39028690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79448494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79448494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13">
        <v>88076104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13">
        <v>0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88076104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75620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64866062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906427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65848109</v>
      </c>
      <c r="E366" s="16"/>
    </row>
    <row r="367" spans="1:5" x14ac:dyDescent="0.35">
      <c r="A367" s="16" t="s">
        <v>504</v>
      </c>
      <c r="B367" s="16"/>
      <c r="C367" s="23"/>
      <c r="D367" s="28">
        <v>22227995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4">
        <v>31983</v>
      </c>
      <c r="D380" s="28">
        <v>0</v>
      </c>
      <c r="E380" s="215"/>
      <c r="F380" s="56"/>
    </row>
    <row r="381" spans="1:6" x14ac:dyDescent="0.35">
      <c r="A381" s="57" t="s">
        <v>518</v>
      </c>
      <c r="B381" s="42"/>
      <c r="C381" s="42"/>
      <c r="D381" s="28">
        <v>31983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31983</v>
      </c>
      <c r="E383" s="16"/>
    </row>
    <row r="384" spans="1:6" x14ac:dyDescent="0.35">
      <c r="A384" s="16" t="s">
        <v>521</v>
      </c>
      <c r="B384" s="16"/>
      <c r="C384" s="23"/>
      <c r="D384" s="28">
        <v>22259978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12990314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2262013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2959313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1114311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222779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236819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689054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0</v>
      </c>
      <c r="D396" s="16"/>
      <c r="E396" s="16"/>
    </row>
    <row r="397" spans="1:5" x14ac:dyDescent="0.35">
      <c r="A397" s="16" t="s">
        <v>528</v>
      </c>
      <c r="B397" s="42" t="s">
        <v>299</v>
      </c>
      <c r="C397" s="43">
        <v>295831</v>
      </c>
      <c r="D397" s="16"/>
      <c r="E397" s="16"/>
    </row>
    <row r="398" spans="1:5" x14ac:dyDescent="0.35">
      <c r="A398" s="16" t="s">
        <v>529</v>
      </c>
      <c r="B398" s="42" t="s">
        <v>299</v>
      </c>
      <c r="C398" s="43">
        <v>145529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63343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1105829</v>
      </c>
      <c r="D414" s="28">
        <v>0</v>
      </c>
      <c r="E414" s="215" t="s">
        <v>1057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1105829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22085135</v>
      </c>
      <c r="E416" s="28"/>
    </row>
    <row r="417" spans="1:13" x14ac:dyDescent="0.35">
      <c r="A417" s="28" t="s">
        <v>535</v>
      </c>
      <c r="B417" s="16"/>
      <c r="C417" s="23"/>
      <c r="D417" s="28">
        <v>174843</v>
      </c>
      <c r="E417" s="28"/>
    </row>
    <row r="418" spans="1:13" x14ac:dyDescent="0.35">
      <c r="A418" s="28" t="s">
        <v>536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0</v>
      </c>
      <c r="E420" s="28"/>
    </row>
    <row r="421" spans="1:13" x14ac:dyDescent="0.35">
      <c r="A421" s="28" t="s">
        <v>539</v>
      </c>
      <c r="B421" s="16"/>
      <c r="C421" s="23"/>
      <c r="D421" s="28">
        <v>174843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174843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201479</v>
      </c>
      <c r="G613" s="227">
        <f>CE92-(AX92+AY92+BD92+BE92+BG92+BJ92+BN92+BP92+BQ92+CB92+CC92+CD92)</f>
        <v>0</v>
      </c>
      <c r="H613" s="232">
        <f>CE61-(AX61+AY61+AZ61+BD61+BE61+BG61+BJ61+BN61+BO61+BP61+BQ61+BR61+CB61+CC61+CD61)</f>
        <v>12369728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0</v>
      </c>
      <c r="K613" s="227">
        <f>CE90-(AW90+AX90+AY90+AZ90+BA90+BB90+BC90+BD90+BE90+BF90+BG90+BH90+BI90+BJ90+BK90+BL90+BM90+BN90+BO90+BP90+BQ90+BR90+BS90+BT90+BU90+BV90+BW90+BX90+CB90+CC90+CD90)</f>
        <v>11143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0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0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0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AA33-2246-4123-939A-F057B45D7C1C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35">
      <c r="A2" s="11" t="str">
        <f>MONTH(data!C96) &amp; "-" &amp; DAY(data!C96)</f>
        <v>12-31</v>
      </c>
      <c r="B2" s="210" t="str">
        <f>RIGHT(data!C97, 3)</f>
        <v>919</v>
      </c>
      <c r="C2" s="11" t="str">
        <f>SUBSTITUTE(LEFT(data!C98,49),",","")</f>
        <v xml:space="preserve">Navos </v>
      </c>
      <c r="D2" s="11" t="str">
        <f>LEFT(data!C99, 49)</f>
        <v>PO Box 46420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98126</v>
      </c>
      <c r="H2" s="11" t="str">
        <f>LEFT(data!C103, 100)</f>
        <v>King</v>
      </c>
      <c r="I2" s="11" t="str">
        <f>LEFT(data!C104, 49)</f>
        <v/>
      </c>
      <c r="J2" s="11" t="str">
        <f>LEFT(data!C105, 49)</f>
        <v/>
      </c>
      <c r="K2" s="11" t="str">
        <f>LEFT(data!C107, 49)</f>
        <v>206-933-7189</v>
      </c>
      <c r="L2" s="11" t="str">
        <f>LEFT(data!C108, 49)</f>
        <v>206-833-7116</v>
      </c>
      <c r="M2" s="11" t="str">
        <f>LEFT(data!C109, 49)</f>
        <v/>
      </c>
      <c r="N2" s="11" t="str">
        <f>LEFT(data!C110, 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DFCA-B0CA-48E1-A716-32433020EDB4}">
  <sheetPr codeName="Sheet14"/>
  <dimension ref="A1:CF2"/>
  <sheetViews>
    <sheetView workbookViewId="0">
      <selection activeCell="C414" sqref="C41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78" customFormat="1" ht="12.65" customHeight="1" x14ac:dyDescent="0.35">
      <c r="A2" s="12" t="str">
        <f>RIGHT(data!C97,3)</f>
        <v>919</v>
      </c>
      <c r="B2" s="209" t="str">
        <f>RIGHT(data!C96,4)</f>
        <v>2023</v>
      </c>
      <c r="C2" s="12" t="s">
        <v>1156</v>
      </c>
      <c r="D2" s="208">
        <f>ROUND(N(data!C181),0)</f>
        <v>828452</v>
      </c>
      <c r="E2" s="208">
        <f>ROUND(N(data!C182),0)</f>
        <v>28549</v>
      </c>
      <c r="F2" s="208">
        <f>ROUND(N(data!C183),0)</f>
        <v>98153</v>
      </c>
      <c r="G2" s="208">
        <f>ROUND(N(data!C184),0)</f>
        <v>1087861</v>
      </c>
      <c r="H2" s="208">
        <f>ROUND(N(data!C185),0)</f>
        <v>3918</v>
      </c>
      <c r="I2" s="208">
        <f>ROUND(N(data!C186),0)</f>
        <v>273822</v>
      </c>
      <c r="J2" s="208">
        <f>ROUND(N(data!C187)+N(data!C188),0)</f>
        <v>149070</v>
      </c>
      <c r="K2" s="208">
        <f>ROUND(N(data!C191),0)</f>
        <v>5984</v>
      </c>
      <c r="L2" s="208">
        <f>ROUND(N(data!C192),0)</f>
        <v>6536</v>
      </c>
      <c r="M2" s="208">
        <f>ROUND(N(data!C195),0)</f>
        <v>374540</v>
      </c>
      <c r="N2" s="208">
        <f>ROUND(N(data!C196),0)</f>
        <v>0</v>
      </c>
      <c r="O2" s="208">
        <f>ROUND(N(data!C199),0)</f>
        <v>50914</v>
      </c>
      <c r="P2" s="208">
        <f>ROUND(N(data!C200),0)</f>
        <v>91372</v>
      </c>
      <c r="Q2" s="208">
        <f>ROUND(N(data!C201),0)</f>
        <v>0</v>
      </c>
      <c r="R2" s="208">
        <f>ROUND(N(data!C204),0)</f>
        <v>0</v>
      </c>
      <c r="S2" s="208">
        <f>ROUND(N(data!C205),0)</f>
        <v>18432</v>
      </c>
      <c r="T2" s="208">
        <f>ROUND(N(data!B211),0)</f>
        <v>14467808</v>
      </c>
      <c r="U2" s="208">
        <f>ROUND(N(data!C211),0)</f>
        <v>0</v>
      </c>
      <c r="V2" s="208">
        <f>ROUND(N(data!D211),0)</f>
        <v>0</v>
      </c>
      <c r="W2" s="208">
        <f>ROUND(N(data!B212),0)</f>
        <v>620838</v>
      </c>
      <c r="X2" s="208">
        <f>ROUND(N(data!C212),0)</f>
        <v>0</v>
      </c>
      <c r="Y2" s="208">
        <f>ROUND(N(data!D212),0)</f>
        <v>0</v>
      </c>
      <c r="Z2" s="208">
        <f>ROUND(N(data!B213),0)</f>
        <v>43385570</v>
      </c>
      <c r="AA2" s="208">
        <f>ROUND(N(data!C213),0)</f>
        <v>14149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7494402</v>
      </c>
      <c r="AG2" s="208">
        <f>ROUND(N(data!C215),0)</f>
        <v>961498</v>
      </c>
      <c r="AH2" s="208">
        <f>ROUND(N(data!D215),0)</f>
        <v>135426</v>
      </c>
      <c r="AI2" s="208">
        <f>ROUND(N(data!B216),0)</f>
        <v>0</v>
      </c>
      <c r="AJ2" s="208">
        <f>ROUND(N(data!C216),0)</f>
        <v>0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821626</v>
      </c>
      <c r="AS2" s="208">
        <f>ROUND(N(data!C219),0)</f>
        <v>0</v>
      </c>
      <c r="AT2" s="208">
        <f>ROUND(N(data!D219),0)</f>
        <v>821626</v>
      </c>
      <c r="AU2" s="208">
        <v>0</v>
      </c>
      <c r="AV2" s="208">
        <v>0</v>
      </c>
      <c r="AW2" s="208">
        <v>0</v>
      </c>
      <c r="AX2" s="208">
        <f>ROUND(N(data!B225),0)</f>
        <v>247839</v>
      </c>
      <c r="AY2" s="208">
        <f>ROUND(N(data!C225),0)</f>
        <v>39700</v>
      </c>
      <c r="AZ2" s="208">
        <f>ROUND(N(data!D225),0)</f>
        <v>0</v>
      </c>
      <c r="BA2" s="208">
        <f>ROUND(N(data!B226),0)</f>
        <v>9436830</v>
      </c>
      <c r="BB2" s="208">
        <f>ROUND(N(data!C226),0)</f>
        <v>1268563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5337267</v>
      </c>
      <c r="BH2" s="208">
        <f>ROUND(N(data!C228),0)</f>
        <v>451498</v>
      </c>
      <c r="BI2" s="208">
        <f>ROUND(N(data!D228),0)</f>
        <v>23883</v>
      </c>
      <c r="BJ2" s="208">
        <f>ROUND(N(data!B229),0)</f>
        <v>0</v>
      </c>
      <c r="BK2" s="208">
        <f>ROUND(N(data!C229),0)</f>
        <v>0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13940874</v>
      </c>
      <c r="BW2" s="208">
        <f>ROUND(N(data!C240),0)</f>
        <v>35870747</v>
      </c>
      <c r="BX2" s="208">
        <f>ROUND(N(data!C241),0)</f>
        <v>0</v>
      </c>
      <c r="BY2" s="208">
        <f>ROUND(N(data!C242),0)</f>
        <v>0</v>
      </c>
      <c r="BZ2" s="208">
        <f>ROUND(N(data!C243),0)</f>
        <v>0</v>
      </c>
      <c r="CA2" s="208">
        <f>ROUND(N(data!C244),0)</f>
        <v>16123455</v>
      </c>
      <c r="CB2" s="208">
        <f>ROUND(N(data!C247),0)</f>
        <v>0</v>
      </c>
      <c r="CC2" s="208">
        <f>ROUND(N(data!C249),0)</f>
        <v>0</v>
      </c>
      <c r="CD2" s="208">
        <f>ROUND(N(data!C250),0)</f>
        <v>0</v>
      </c>
      <c r="CE2" s="208">
        <f>ROUND(N(data!C254)+N(data!C255),0)</f>
        <v>0</v>
      </c>
      <c r="CF2" s="208">
        <f>ROUND(N(data!D237),0)</f>
        <v>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AAA7-2981-42E3-9C5D-51C2F251E5B3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5" customHeight="1" x14ac:dyDescent="0.35">
      <c r="A2" s="12" t="str">
        <f>RIGHT(data!C97,3)</f>
        <v>919</v>
      </c>
      <c r="B2" s="12" t="str">
        <f>RIGHT(data!C96,4)</f>
        <v>2023</v>
      </c>
      <c r="C2" s="12" t="s">
        <v>1156</v>
      </c>
      <c r="D2" s="207">
        <f>ROUND(N(data!C127),0)</f>
        <v>659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24286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70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0</v>
      </c>
      <c r="X2" s="207">
        <f>ROUND(N(data!C145),0)</f>
        <v>0</v>
      </c>
      <c r="Y2" s="207">
        <f>ROUND(N(data!B154),0)</f>
        <v>92</v>
      </c>
      <c r="Z2" s="207">
        <f>ROUND(N(data!B155),0)</f>
        <v>5797</v>
      </c>
      <c r="AA2" s="207">
        <f>ROUND(N(data!B156),0)</f>
        <v>0</v>
      </c>
      <c r="AB2" s="207">
        <f>ROUND(N(data!B157),0)</f>
        <v>21633257</v>
      </c>
      <c r="AC2" s="207">
        <f>ROUND(N(data!B158),0)</f>
        <v>0</v>
      </c>
      <c r="AD2" s="207">
        <f>ROUND(N(data!C154),0)</f>
        <v>402</v>
      </c>
      <c r="AE2" s="207">
        <f>ROUND(N(data!C155),0)</f>
        <v>13723</v>
      </c>
      <c r="AF2" s="207">
        <f>ROUND(N(data!C156),0)</f>
        <v>0</v>
      </c>
      <c r="AG2" s="207">
        <f>ROUND(N(data!C157),0)</f>
        <v>49214950</v>
      </c>
      <c r="AH2" s="207">
        <f>ROUND(N(data!C158),0)</f>
        <v>0</v>
      </c>
      <c r="AI2" s="207">
        <f>ROUND(N(data!D154),0)</f>
        <v>165</v>
      </c>
      <c r="AJ2" s="207">
        <f>ROUND(N(data!D155),0)</f>
        <v>4766</v>
      </c>
      <c r="AK2" s="207">
        <f>ROUND(N(data!D156),0)</f>
        <v>0</v>
      </c>
      <c r="AL2" s="207">
        <f>ROUND(N(data!D157),0)</f>
        <v>18390140</v>
      </c>
      <c r="AM2" s="207">
        <f>ROUND(N(data!D158),0)</f>
        <v>0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3A6B-D0CD-4819-8EB6-3F1A957B8B4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5" customHeight="1" x14ac:dyDescent="0.35">
      <c r="A2" s="208" t="str">
        <f>RIGHT(data!C97,3)</f>
        <v>919</v>
      </c>
      <c r="B2" s="209" t="str">
        <f>RIGHT(data!C96,4)</f>
        <v>2023</v>
      </c>
      <c r="C2" s="12" t="s">
        <v>1156</v>
      </c>
      <c r="D2" s="207">
        <f>ROUND(N(data!C181),0)</f>
        <v>828452</v>
      </c>
      <c r="E2" s="207">
        <f>ROUND(N(data!C267),0)</f>
        <v>0</v>
      </c>
      <c r="F2" s="207">
        <f>ROUND(N(data!C268),0)</f>
        <v>34438936</v>
      </c>
      <c r="G2" s="207">
        <f>ROUND(N(data!C269),0)</f>
        <v>26340099</v>
      </c>
      <c r="H2" s="207">
        <f>ROUND(N(data!C270),0)</f>
        <v>0</v>
      </c>
      <c r="I2" s="207">
        <f>ROUND(N(data!C271),0)</f>
        <v>0</v>
      </c>
      <c r="J2" s="207">
        <f>ROUND(N(data!C272),0)</f>
        <v>0</v>
      </c>
      <c r="K2" s="207">
        <f>ROUND(N(data!C273),0)</f>
        <v>82407</v>
      </c>
      <c r="L2" s="207">
        <f>ROUND(N(data!C274),0)</f>
        <v>182432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14523753</v>
      </c>
      <c r="R2" s="207">
        <f>ROUND(N(data!C284),0)</f>
        <v>564893</v>
      </c>
      <c r="S2" s="207">
        <f>ROUND(N(data!C285),0)</f>
        <v>43399718</v>
      </c>
      <c r="T2" s="207">
        <f>ROUND(N(data!C286),0)</f>
        <v>0</v>
      </c>
      <c r="U2" s="207">
        <f>ROUND(N(data!C287),0)</f>
        <v>0</v>
      </c>
      <c r="V2" s="207">
        <f>ROUND(N(data!C288),0)</f>
        <v>8320474</v>
      </c>
      <c r="W2" s="207">
        <f>ROUND(N(data!C289),0)</f>
        <v>0</v>
      </c>
      <c r="X2" s="207">
        <f>ROUND(N(data!C290),0)</f>
        <v>0</v>
      </c>
      <c r="Y2" s="207">
        <f>ROUND(N(data!C291),0)</f>
        <v>0</v>
      </c>
      <c r="Z2" s="207">
        <f>ROUND(N(data!C292),0)</f>
        <v>16757815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6626024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1619062</v>
      </c>
      <c r="AI2" s="207">
        <f>ROUND(N(data!C314),0)</f>
        <v>0</v>
      </c>
      <c r="AJ2" s="207">
        <f>ROUND(N(data!C315),0)</f>
        <v>2816387</v>
      </c>
      <c r="AK2" s="207">
        <f>ROUND(N(data!C316),0)</f>
        <v>3866227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699963</v>
      </c>
      <c r="AR2" s="207">
        <f>ROUND(N(data!C323),0)</f>
        <v>63683</v>
      </c>
      <c r="AS2" s="207">
        <f>ROUND(N(data!C326),0)</f>
        <v>0</v>
      </c>
      <c r="AT2" s="207">
        <f>ROUND(N(data!C327),0)</f>
        <v>0</v>
      </c>
      <c r="AU2" s="207">
        <f>ROUND(N(data!C328),0)</f>
        <v>20094</v>
      </c>
      <c r="AV2" s="207">
        <f>ROUND(N(data!C331),0)</f>
        <v>31527812</v>
      </c>
      <c r="AW2" s="207">
        <f>ROUND(N(data!C332),0)</f>
        <v>0</v>
      </c>
      <c r="AX2" s="207">
        <f>ROUND(N(data!C333),0)</f>
        <v>0</v>
      </c>
      <c r="AY2" s="207">
        <f>ROUND(N(data!C334),0)</f>
        <v>63062</v>
      </c>
      <c r="AZ2" s="207">
        <f>ROUND(N(data!C335),0)</f>
        <v>0</v>
      </c>
      <c r="BA2" s="207">
        <f>ROUND(N(data!C336),0)</f>
        <v>8839593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41422002</v>
      </c>
      <c r="BJ2" s="207">
        <f>ROUND(N(data!C349),0)</f>
        <v>0</v>
      </c>
      <c r="BK2" s="207">
        <f>ROUND(N(data!CE60),2)</f>
        <v>0</v>
      </c>
      <c r="BL2" s="207">
        <f>ROUND(N(data!C358),0)</f>
        <v>89254666</v>
      </c>
      <c r="BM2" s="207">
        <f>ROUND(N(data!C359),0)</f>
        <v>27750797</v>
      </c>
      <c r="BN2" s="207">
        <f>ROUND(N(data!C363),0)</f>
        <v>73060558</v>
      </c>
      <c r="BO2" s="207">
        <f>ROUND(N(data!C364),0)</f>
        <v>8486</v>
      </c>
      <c r="BP2" s="207">
        <f>ROUND(N(data!C365),0)</f>
        <v>0</v>
      </c>
      <c r="BQ2" s="207">
        <f>ROUND(N(data!D381),0)</f>
        <v>2671956</v>
      </c>
      <c r="BR2" s="207">
        <f>ROUND(N(data!C370),0)</f>
        <v>234872</v>
      </c>
      <c r="BS2" s="207">
        <f>ROUND(N(data!C371),0)</f>
        <v>1637072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337133</v>
      </c>
      <c r="CA2" s="207">
        <f>ROUND(N(data!C379),0)</f>
        <v>0</v>
      </c>
      <c r="CB2" s="207">
        <f>ROUND(N(data!C380),0)</f>
        <v>462879</v>
      </c>
      <c r="CC2" s="207">
        <f>ROUND(N(data!C382),0)</f>
        <v>0</v>
      </c>
      <c r="CD2" s="207">
        <f>ROUND(N(data!C389),0)</f>
        <v>22683359</v>
      </c>
      <c r="CE2" s="207">
        <f>ROUND(N(data!C390),0)</f>
        <v>4916439</v>
      </c>
      <c r="CF2" s="207">
        <f>ROUND(N(data!C391),0)</f>
        <v>2534820</v>
      </c>
      <c r="CG2" s="207">
        <f>ROUND(N(data!C392),0)</f>
        <v>1382608</v>
      </c>
      <c r="CH2" s="207">
        <f>ROUND(N(data!C393),0)</f>
        <v>0</v>
      </c>
      <c r="CI2" s="207">
        <f>ROUND(N(data!C394),0)</f>
        <v>1726786</v>
      </c>
      <c r="CJ2" s="207">
        <f>ROUND(N(data!C395),0)</f>
        <v>1765820</v>
      </c>
      <c r="CK2" s="207">
        <f>ROUND(N(data!C396),0)</f>
        <v>0</v>
      </c>
      <c r="CL2" s="207">
        <f>ROUND(N(data!C397),0)</f>
        <v>673933</v>
      </c>
      <c r="CM2" s="207">
        <f>ROUND(N(data!C398),0)</f>
        <v>268149</v>
      </c>
      <c r="CN2" s="207">
        <f>ROUND(N(data!C399),0)</f>
        <v>376306</v>
      </c>
      <c r="CO2" s="207">
        <f>ROUND(N(data!C362),0)</f>
        <v>3320</v>
      </c>
      <c r="CP2" s="207">
        <f>ROUND(N(data!D415),0)</f>
        <v>7883523</v>
      </c>
      <c r="CQ2" s="61">
        <f>ROUND(N(data!C401),0)</f>
        <v>0</v>
      </c>
      <c r="CR2" s="61">
        <f>ROUND(N(data!C402),0)</f>
        <v>2015779</v>
      </c>
      <c r="CS2" s="61">
        <f>ROUND(N(data!C403),0)</f>
        <v>0</v>
      </c>
      <c r="CT2" s="61">
        <f>ROUND(N(data!C404),0)</f>
        <v>0</v>
      </c>
      <c r="CU2" s="61">
        <f>ROUND(N(data!C405),0)</f>
        <v>135754</v>
      </c>
      <c r="CV2" s="61">
        <f>ROUND(N(data!C406),0)</f>
        <v>0</v>
      </c>
      <c r="CW2" s="61">
        <f>ROUND(N(data!C407),0)</f>
        <v>0</v>
      </c>
      <c r="CX2" s="61">
        <f>ROUND(N(data!C408),0)</f>
        <v>420904</v>
      </c>
      <c r="CY2" s="61">
        <f>ROUND(N(data!C409),0)</f>
        <v>3950684</v>
      </c>
      <c r="CZ2" s="61">
        <f>ROUND(N(data!C410),0)</f>
        <v>89725</v>
      </c>
      <c r="DA2" s="61">
        <f>ROUND(N(data!C411),0)</f>
        <v>57264</v>
      </c>
      <c r="DB2" s="61">
        <f>ROUND(N(data!C412),0)</f>
        <v>0</v>
      </c>
      <c r="DC2" s="61">
        <f>ROUND(N(data!C413),0)</f>
        <v>676200</v>
      </c>
      <c r="DD2" s="61">
        <f>ROUND(N(data!C414),0)</f>
        <v>537213</v>
      </c>
      <c r="DE2" s="61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4982-9547-41CE-A7F0-DD8BD2463C33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919</v>
      </c>
      <c r="B2" s="209" t="str">
        <f>RIGHT(data!$C$96,4)</f>
        <v>2023</v>
      </c>
      <c r="C2" s="12" t="str">
        <f>data!C$55</f>
        <v>6010</v>
      </c>
      <c r="D2" s="12" t="s">
        <v>1156</v>
      </c>
      <c r="E2" s="207">
        <f>ROUND(N(data!C59), 0)</f>
        <v>0</v>
      </c>
      <c r="F2" s="315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5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919</v>
      </c>
      <c r="B3" s="209" t="str">
        <f>RIGHT(data!$C$96,4)</f>
        <v>2023</v>
      </c>
      <c r="C3" s="12" t="str">
        <f>data!D$55</f>
        <v>6030</v>
      </c>
      <c r="D3" s="12" t="s">
        <v>1156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919</v>
      </c>
      <c r="B4" s="209" t="str">
        <f>RIGHT(data!$C$96,4)</f>
        <v>2023</v>
      </c>
      <c r="C4" s="12" t="str">
        <f>data!E$55</f>
        <v>6070</v>
      </c>
      <c r="D4" s="12" t="s">
        <v>1156</v>
      </c>
      <c r="E4" s="207">
        <f>ROUND(N(data!E59), 0)</f>
        <v>0</v>
      </c>
      <c r="F4" s="315">
        <f>ROUND(N(data!E60), 2)</f>
        <v>0</v>
      </c>
      <c r="G4" s="207">
        <f>ROUND(N(data!E61), 0)</f>
        <v>0</v>
      </c>
      <c r="H4" s="207">
        <f>ROUND(N(data!E62), 0)</f>
        <v>0</v>
      </c>
      <c r="I4" s="207">
        <f>ROUND(N(data!E63), 0)</f>
        <v>0</v>
      </c>
      <c r="J4" s="207">
        <f>ROUND(N(data!E64), 0)</f>
        <v>0</v>
      </c>
      <c r="K4" s="207">
        <f>ROUND(N(data!E65), 0)</f>
        <v>0</v>
      </c>
      <c r="L4" s="207">
        <f>ROUND(N(data!E66), 0)</f>
        <v>0</v>
      </c>
      <c r="M4" s="207">
        <f>ROUND(N(data!E67), 0)</f>
        <v>0</v>
      </c>
      <c r="N4" s="207">
        <f>ROUND(N(data!E68), 0)</f>
        <v>0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0</v>
      </c>
      <c r="AF4" s="207">
        <f>ROUND(N(data!E87), 0)</f>
        <v>0</v>
      </c>
      <c r="AG4" s="207">
        <f>ROUND(N(data!E90), 0)</f>
        <v>0</v>
      </c>
      <c r="AH4" s="207">
        <f>ROUND(N(data!E91), 0)</f>
        <v>0</v>
      </c>
      <c r="AI4" s="207">
        <f>ROUND(N(data!E92), 0)</f>
        <v>0</v>
      </c>
      <c r="AJ4" s="207">
        <f>ROUND(N(data!E93), 0)</f>
        <v>0</v>
      </c>
      <c r="AK4" s="315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919</v>
      </c>
      <c r="B5" s="209" t="str">
        <f>RIGHT(data!$C$96,4)</f>
        <v>2023</v>
      </c>
      <c r="C5" s="12" t="str">
        <f>data!F$55</f>
        <v>6100</v>
      </c>
      <c r="D5" s="12" t="s">
        <v>1156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919</v>
      </c>
      <c r="B6" s="209" t="str">
        <f>RIGHT(data!$C$96,4)</f>
        <v>2023</v>
      </c>
      <c r="C6" s="12" t="str">
        <f>data!G$55</f>
        <v>6120</v>
      </c>
      <c r="D6" s="12" t="s">
        <v>1156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919</v>
      </c>
      <c r="B7" s="209" t="str">
        <f>RIGHT(data!$C$96,4)</f>
        <v>2023</v>
      </c>
      <c r="C7" s="12" t="str">
        <f>data!H$55</f>
        <v>6140</v>
      </c>
      <c r="D7" s="12" t="s">
        <v>1156</v>
      </c>
      <c r="E7" s="207">
        <f>ROUND(N(data!H59), 0)</f>
        <v>24286</v>
      </c>
      <c r="F7" s="315">
        <f>ROUND(N(data!H60), 2)</f>
        <v>0</v>
      </c>
      <c r="G7" s="207">
        <f>ROUND(N(data!H61), 0)</f>
        <v>10357633</v>
      </c>
      <c r="H7" s="207">
        <f>ROUND(N(data!H62), 0)</f>
        <v>1860140</v>
      </c>
      <c r="I7" s="207">
        <f>ROUND(N(data!H63), 0)</f>
        <v>1232044</v>
      </c>
      <c r="J7" s="207">
        <f>ROUND(N(data!H64), 0)</f>
        <v>502379</v>
      </c>
      <c r="K7" s="207">
        <f>ROUND(N(data!H65), 0)</f>
        <v>0</v>
      </c>
      <c r="L7" s="207">
        <f>ROUND(N(data!H66), 0)</f>
        <v>55589</v>
      </c>
      <c r="M7" s="207">
        <f>ROUND(N(data!H67), 0)</f>
        <v>690</v>
      </c>
      <c r="N7" s="207">
        <f>ROUND(N(data!H68), 0)</f>
        <v>0</v>
      </c>
      <c r="O7" s="207">
        <f>ROUND(N(data!H69), 0)</f>
        <v>6671219</v>
      </c>
      <c r="P7" s="207">
        <f>ROUND(N(data!H70), 0)</f>
        <v>0</v>
      </c>
      <c r="Q7" s="207">
        <f>ROUND(N(data!H71), 0)</f>
        <v>1961908</v>
      </c>
      <c r="R7" s="207">
        <f>ROUND(N(data!H72), 0)</f>
        <v>0</v>
      </c>
      <c r="S7" s="207">
        <f>ROUND(N(data!H73), 0)</f>
        <v>352756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2207159</v>
      </c>
      <c r="Y7" s="207">
        <f>ROUND(N(data!H79), 0)</f>
        <v>1039</v>
      </c>
      <c r="Z7" s="207">
        <f>ROUND(N(data!H80), 0)</f>
        <v>24001</v>
      </c>
      <c r="AA7" s="207">
        <f>ROUND(N(data!H81), 0)</f>
        <v>0</v>
      </c>
      <c r="AB7" s="207">
        <f>ROUND(N(data!H82), 0)</f>
        <v>0</v>
      </c>
      <c r="AC7" s="207">
        <f>ROUND(N(data!H83), 0)</f>
        <v>2124356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919</v>
      </c>
      <c r="B8" s="209" t="str">
        <f>RIGHT(data!$C$96,4)</f>
        <v>2023</v>
      </c>
      <c r="C8" s="12" t="str">
        <f>data!I$55</f>
        <v>6150</v>
      </c>
      <c r="D8" s="12" t="s">
        <v>1156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919</v>
      </c>
      <c r="B9" s="209" t="str">
        <f>RIGHT(data!$C$96,4)</f>
        <v>2023</v>
      </c>
      <c r="C9" s="12" t="str">
        <f>data!J$55</f>
        <v>6170</v>
      </c>
      <c r="D9" s="12" t="s">
        <v>1156</v>
      </c>
      <c r="E9" s="207">
        <f>ROUND(N(data!J59), 0)</f>
        <v>0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919</v>
      </c>
      <c r="B10" s="209" t="str">
        <f>RIGHT(data!$C$96,4)</f>
        <v>2023</v>
      </c>
      <c r="C10" s="12" t="str">
        <f>data!K$55</f>
        <v>6200</v>
      </c>
      <c r="D10" s="12" t="s">
        <v>1156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919</v>
      </c>
      <c r="B11" s="209" t="str">
        <f>RIGHT(data!$C$96,4)</f>
        <v>2023</v>
      </c>
      <c r="C11" s="12" t="str">
        <f>data!L$55</f>
        <v>6210</v>
      </c>
      <c r="D11" s="12" t="s">
        <v>1156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919</v>
      </c>
      <c r="B12" s="209" t="str">
        <f>RIGHT(data!$C$96,4)</f>
        <v>2023</v>
      </c>
      <c r="C12" s="12" t="str">
        <f>data!M$55</f>
        <v>6330</v>
      </c>
      <c r="D12" s="12" t="s">
        <v>1156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919</v>
      </c>
      <c r="B13" s="209" t="str">
        <f>RIGHT(data!$C$96,4)</f>
        <v>2023</v>
      </c>
      <c r="C13" s="12" t="str">
        <f>data!N$55</f>
        <v>6400</v>
      </c>
      <c r="D13" s="12" t="s">
        <v>1156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919</v>
      </c>
      <c r="B14" s="209" t="str">
        <f>RIGHT(data!$C$96,4)</f>
        <v>2023</v>
      </c>
      <c r="C14" s="12" t="str">
        <f>data!O$55</f>
        <v>7010</v>
      </c>
      <c r="D14" s="12" t="s">
        <v>1156</v>
      </c>
      <c r="E14" s="207">
        <f>ROUND(N(data!O59), 0)</f>
        <v>0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919</v>
      </c>
      <c r="B15" s="209" t="str">
        <f>RIGHT(data!$C$96,4)</f>
        <v>2023</v>
      </c>
      <c r="C15" s="12" t="str">
        <f>data!P$55</f>
        <v>7020</v>
      </c>
      <c r="D15" s="12" t="s">
        <v>1156</v>
      </c>
      <c r="E15" s="207">
        <f>ROUND(N(data!P59), 0)</f>
        <v>0</v>
      </c>
      <c r="F15" s="315">
        <f>ROUND(N(data!P60), 2)</f>
        <v>0</v>
      </c>
      <c r="G15" s="207">
        <f>ROUND(N(data!P61), 0)</f>
        <v>0</v>
      </c>
      <c r="H15" s="207">
        <f>ROUND(N(data!P62), 0)</f>
        <v>0</v>
      </c>
      <c r="I15" s="207">
        <f>ROUND(N(data!P63), 0)</f>
        <v>0</v>
      </c>
      <c r="J15" s="207">
        <f>ROUND(N(data!P64), 0)</f>
        <v>0</v>
      </c>
      <c r="K15" s="207">
        <f>ROUND(N(data!P65), 0)</f>
        <v>0</v>
      </c>
      <c r="L15" s="207">
        <f>ROUND(N(data!P66), 0)</f>
        <v>0</v>
      </c>
      <c r="M15" s="207">
        <f>ROUND(N(data!P67), 0)</f>
        <v>0</v>
      </c>
      <c r="N15" s="207">
        <f>ROUND(N(data!P68), 0)</f>
        <v>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0</v>
      </c>
      <c r="AE15" s="207">
        <f>ROUND(N(data!P89), 0)</f>
        <v>0</v>
      </c>
      <c r="AF15" s="207">
        <f>ROUND(N(data!P87), 0)</f>
        <v>0</v>
      </c>
      <c r="AG15" s="207">
        <f>ROUND(N(data!P90), 0)</f>
        <v>0</v>
      </c>
      <c r="AH15" s="207">
        <f>ROUND(N(data!P91), 0)</f>
        <v>0</v>
      </c>
      <c r="AI15" s="207">
        <f>ROUND(N(data!P92), 0)</f>
        <v>0</v>
      </c>
      <c r="AJ15" s="207">
        <f>ROUND(N(data!P93), 0)</f>
        <v>0</v>
      </c>
      <c r="AK15" s="315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919</v>
      </c>
      <c r="B16" s="209" t="str">
        <f>RIGHT(data!$C$96,4)</f>
        <v>2023</v>
      </c>
      <c r="C16" s="12" t="str">
        <f>data!Q$55</f>
        <v>7030</v>
      </c>
      <c r="D16" s="12" t="s">
        <v>1156</v>
      </c>
      <c r="E16" s="207">
        <f>ROUND(N(data!Q59), 0)</f>
        <v>0</v>
      </c>
      <c r="F16" s="315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5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919</v>
      </c>
      <c r="B17" s="209" t="str">
        <f>RIGHT(data!$C$96,4)</f>
        <v>2023</v>
      </c>
      <c r="C17" s="12" t="str">
        <f>data!R$55</f>
        <v>7040</v>
      </c>
      <c r="D17" s="12" t="s">
        <v>1156</v>
      </c>
      <c r="E17" s="207">
        <f>ROUND(N(data!R59), 0)</f>
        <v>0</v>
      </c>
      <c r="F17" s="315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919</v>
      </c>
      <c r="B18" s="209" t="str">
        <f>RIGHT(data!$C$96,4)</f>
        <v>2023</v>
      </c>
      <c r="C18" s="12" t="str">
        <f>data!S$55</f>
        <v>7050</v>
      </c>
      <c r="D18" s="12" t="s">
        <v>1156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0</v>
      </c>
      <c r="K18" s="207">
        <f>ROUND(N(data!S65), 0)</f>
        <v>0</v>
      </c>
      <c r="L18" s="207">
        <f>ROUND(N(data!S66), 0)</f>
        <v>0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919</v>
      </c>
      <c r="B19" s="209" t="str">
        <f>RIGHT(data!$C$96,4)</f>
        <v>2023</v>
      </c>
      <c r="C19" s="12" t="str">
        <f>data!T$55</f>
        <v>7060</v>
      </c>
      <c r="D19" s="12" t="s">
        <v>1156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919</v>
      </c>
      <c r="B20" s="209" t="str">
        <f>RIGHT(data!$C$96,4)</f>
        <v>2023</v>
      </c>
      <c r="C20" s="12" t="str">
        <f>data!U$55</f>
        <v>7070</v>
      </c>
      <c r="D20" s="12" t="s">
        <v>1156</v>
      </c>
      <c r="E20" s="207">
        <f>ROUND(N(data!U59), 0)</f>
        <v>0</v>
      </c>
      <c r="F20" s="315">
        <f>ROUND(N(data!U60), 2)</f>
        <v>0</v>
      </c>
      <c r="G20" s="207">
        <f>ROUND(N(data!U61), 0)</f>
        <v>0</v>
      </c>
      <c r="H20" s="207">
        <f>ROUND(N(data!U62), 0)</f>
        <v>0</v>
      </c>
      <c r="I20" s="207">
        <f>ROUND(N(data!U63), 0)</f>
        <v>0</v>
      </c>
      <c r="J20" s="207">
        <f>ROUND(N(data!U64), 0)</f>
        <v>0</v>
      </c>
      <c r="K20" s="207">
        <f>ROUND(N(data!U65), 0)</f>
        <v>0</v>
      </c>
      <c r="L20" s="207">
        <f>ROUND(N(data!U66), 0)</f>
        <v>0</v>
      </c>
      <c r="M20" s="207">
        <f>ROUND(N(data!U67), 0)</f>
        <v>0</v>
      </c>
      <c r="N20" s="207">
        <f>ROUND(N(data!U68), 0)</f>
        <v>0</v>
      </c>
      <c r="O20" s="207">
        <f>ROUND(N(data!U69), 0)</f>
        <v>0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0</v>
      </c>
      <c r="AE20" s="207">
        <f>ROUND(N(data!U89), 0)</f>
        <v>0</v>
      </c>
      <c r="AF20" s="207">
        <f>ROUND(N(data!U87), 0)</f>
        <v>0</v>
      </c>
      <c r="AG20" s="207">
        <f>ROUND(N(data!U90), 0)</f>
        <v>0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919</v>
      </c>
      <c r="B21" s="209" t="str">
        <f>RIGHT(data!$C$96,4)</f>
        <v>2023</v>
      </c>
      <c r="C21" s="12" t="str">
        <f>data!V$55</f>
        <v>7110</v>
      </c>
      <c r="D21" s="12" t="s">
        <v>1156</v>
      </c>
      <c r="E21" s="207">
        <f>ROUND(N(data!V59), 0)</f>
        <v>0</v>
      </c>
      <c r="F21" s="315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919</v>
      </c>
      <c r="B22" s="209" t="str">
        <f>RIGHT(data!$C$96,4)</f>
        <v>2023</v>
      </c>
      <c r="C22" s="12" t="str">
        <f>data!W$55</f>
        <v>7120</v>
      </c>
      <c r="D22" s="12" t="s">
        <v>1156</v>
      </c>
      <c r="E22" s="207">
        <f>ROUND(N(data!W59), 0)</f>
        <v>0</v>
      </c>
      <c r="F22" s="315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919</v>
      </c>
      <c r="B23" s="209" t="str">
        <f>RIGHT(data!$C$96,4)</f>
        <v>2023</v>
      </c>
      <c r="C23" s="12" t="str">
        <f>data!X$55</f>
        <v>7130</v>
      </c>
      <c r="D23" s="12" t="s">
        <v>1156</v>
      </c>
      <c r="E23" s="207">
        <f>ROUND(N(data!X59), 0)</f>
        <v>0</v>
      </c>
      <c r="F23" s="315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919</v>
      </c>
      <c r="B24" s="209" t="str">
        <f>RIGHT(data!$C$96,4)</f>
        <v>2023</v>
      </c>
      <c r="C24" s="12" t="str">
        <f>data!Y$55</f>
        <v>7140</v>
      </c>
      <c r="D24" s="12" t="s">
        <v>1156</v>
      </c>
      <c r="E24" s="207">
        <f>ROUND(N(data!Y59), 0)</f>
        <v>0</v>
      </c>
      <c r="F24" s="315">
        <f>ROUND(N(data!Y60), 2)</f>
        <v>0</v>
      </c>
      <c r="G24" s="207">
        <f>ROUND(N(data!Y61), 0)</f>
        <v>0</v>
      </c>
      <c r="H24" s="207">
        <f>ROUND(N(data!Y62), 0)</f>
        <v>0</v>
      </c>
      <c r="I24" s="207">
        <f>ROUND(N(data!Y63), 0)</f>
        <v>0</v>
      </c>
      <c r="J24" s="207">
        <f>ROUND(N(data!Y64), 0)</f>
        <v>0</v>
      </c>
      <c r="K24" s="207">
        <f>ROUND(N(data!Y65), 0)</f>
        <v>0</v>
      </c>
      <c r="L24" s="207">
        <f>ROUND(N(data!Y66), 0)</f>
        <v>0</v>
      </c>
      <c r="M24" s="207">
        <f>ROUND(N(data!Y67), 0)</f>
        <v>0</v>
      </c>
      <c r="N24" s="207">
        <f>ROUND(N(data!Y68), 0)</f>
        <v>0</v>
      </c>
      <c r="O24" s="207">
        <f>ROUND(N(data!Y69), 0)</f>
        <v>0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0</v>
      </c>
      <c r="AE24" s="207">
        <f>ROUND(N(data!Y89), 0)</f>
        <v>0</v>
      </c>
      <c r="AF24" s="207">
        <f>ROUND(N(data!Y87), 0)</f>
        <v>0</v>
      </c>
      <c r="AG24" s="207">
        <f>ROUND(N(data!Y90), 0)</f>
        <v>0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919</v>
      </c>
      <c r="B25" s="209" t="str">
        <f>RIGHT(data!$C$96,4)</f>
        <v>2023</v>
      </c>
      <c r="C25" s="12" t="str">
        <f>data!Z$55</f>
        <v>7150</v>
      </c>
      <c r="D25" s="12" t="s">
        <v>1156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919</v>
      </c>
      <c r="B26" s="209" t="str">
        <f>RIGHT(data!$C$96,4)</f>
        <v>2023</v>
      </c>
      <c r="C26" s="12" t="str">
        <f>data!AA$55</f>
        <v>7160</v>
      </c>
      <c r="D26" s="12" t="s">
        <v>1156</v>
      </c>
      <c r="E26" s="207">
        <f>ROUND(N(data!AA59), 0)</f>
        <v>0</v>
      </c>
      <c r="F26" s="315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919</v>
      </c>
      <c r="B27" s="209" t="str">
        <f>RIGHT(data!$C$96,4)</f>
        <v>2023</v>
      </c>
      <c r="C27" s="12" t="str">
        <f>data!AB$55</f>
        <v>7170</v>
      </c>
      <c r="D27" s="12" t="s">
        <v>1156</v>
      </c>
      <c r="E27" s="207">
        <f>ROUND(N(data!AB59), 0)</f>
        <v>0</v>
      </c>
      <c r="F27" s="315">
        <f>ROUND(N(data!AB60), 2)</f>
        <v>0</v>
      </c>
      <c r="G27" s="207">
        <f>ROUND(N(data!AB61), 0)</f>
        <v>596100</v>
      </c>
      <c r="H27" s="207">
        <f>ROUND(N(data!AB62), 0)</f>
        <v>108761</v>
      </c>
      <c r="I27" s="207">
        <f>ROUND(N(data!AB63), 0)</f>
        <v>102</v>
      </c>
      <c r="J27" s="207">
        <f>ROUND(N(data!AB64), 0)</f>
        <v>93342</v>
      </c>
      <c r="K27" s="207">
        <f>ROUND(N(data!AB65), 0)</f>
        <v>0</v>
      </c>
      <c r="L27" s="207">
        <f>ROUND(N(data!AB66), 0)</f>
        <v>11802</v>
      </c>
      <c r="M27" s="207">
        <f>ROUND(N(data!AB67), 0)</f>
        <v>23632</v>
      </c>
      <c r="N27" s="207">
        <f>ROUND(N(data!AB68), 0)</f>
        <v>0</v>
      </c>
      <c r="O27" s="207">
        <f>ROUND(N(data!AB69), 0)</f>
        <v>92999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65539</v>
      </c>
      <c r="Y27" s="207">
        <f>ROUND(N(data!AB79), 0)</f>
        <v>0</v>
      </c>
      <c r="Z27" s="207">
        <f>ROUND(N(data!AB80), 0)</f>
        <v>865</v>
      </c>
      <c r="AA27" s="207">
        <f>ROUND(N(data!AB81), 0)</f>
        <v>0</v>
      </c>
      <c r="AB27" s="207">
        <f>ROUND(N(data!AB82), 0)</f>
        <v>0</v>
      </c>
      <c r="AC27" s="207">
        <f>ROUND(N(data!AB83), 0)</f>
        <v>26595</v>
      </c>
      <c r="AD27" s="207">
        <f>ROUND(N(data!AB84), 0)</f>
        <v>0</v>
      </c>
      <c r="AE27" s="207">
        <f>ROUND(N(data!AB89), 0)</f>
        <v>0</v>
      </c>
      <c r="AF27" s="207">
        <f>ROUND(N(data!AB87), 0)</f>
        <v>0</v>
      </c>
      <c r="AG27" s="207">
        <f>ROUND(N(data!AB90), 0)</f>
        <v>0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919</v>
      </c>
      <c r="B28" s="209" t="str">
        <f>RIGHT(data!$C$96,4)</f>
        <v>2023</v>
      </c>
      <c r="C28" s="12" t="str">
        <f>data!AC$55</f>
        <v>7180</v>
      </c>
      <c r="D28" s="12" t="s">
        <v>1156</v>
      </c>
      <c r="E28" s="207">
        <f>ROUND(N(data!AC59), 0)</f>
        <v>0</v>
      </c>
      <c r="F28" s="315">
        <f>ROUND(N(data!AC60), 2)</f>
        <v>0</v>
      </c>
      <c r="G28" s="207">
        <f>ROUND(N(data!AC61), 0)</f>
        <v>0</v>
      </c>
      <c r="H28" s="207">
        <f>ROUND(N(data!AC62), 0)</f>
        <v>0</v>
      </c>
      <c r="I28" s="207">
        <f>ROUND(N(data!AC63), 0)</f>
        <v>0</v>
      </c>
      <c r="J28" s="207">
        <f>ROUND(N(data!AC64), 0)</f>
        <v>0</v>
      </c>
      <c r="K28" s="207">
        <f>ROUND(N(data!AC65), 0)</f>
        <v>0</v>
      </c>
      <c r="L28" s="207">
        <f>ROUND(N(data!AC66), 0)</f>
        <v>0</v>
      </c>
      <c r="M28" s="207">
        <f>ROUND(N(data!AC67), 0)</f>
        <v>0</v>
      </c>
      <c r="N28" s="207">
        <f>ROUND(N(data!AC68), 0)</f>
        <v>0</v>
      </c>
      <c r="O28" s="207">
        <f>ROUND(N(data!AC69), 0)</f>
        <v>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0</v>
      </c>
      <c r="AF28" s="207">
        <f>ROUND(N(data!AC87), 0)</f>
        <v>0</v>
      </c>
      <c r="AG28" s="207">
        <f>ROUND(N(data!AC90), 0)</f>
        <v>0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919</v>
      </c>
      <c r="B29" s="209" t="str">
        <f>RIGHT(data!$C$96,4)</f>
        <v>2023</v>
      </c>
      <c r="C29" s="12" t="str">
        <f>data!AD$55</f>
        <v>7190</v>
      </c>
      <c r="D29" s="12" t="s">
        <v>1156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919</v>
      </c>
      <c r="B30" s="209" t="str">
        <f>RIGHT(data!$C$96,4)</f>
        <v>2023</v>
      </c>
      <c r="C30" s="12" t="str">
        <f>data!AE$55</f>
        <v>7200</v>
      </c>
      <c r="D30" s="12" t="s">
        <v>1156</v>
      </c>
      <c r="E30" s="207">
        <f>ROUND(N(data!AE59), 0)</f>
        <v>0</v>
      </c>
      <c r="F30" s="315">
        <f>ROUND(N(data!AE60), 2)</f>
        <v>0</v>
      </c>
      <c r="G30" s="207">
        <f>ROUND(N(data!AE61), 0)</f>
        <v>0</v>
      </c>
      <c r="H30" s="207">
        <f>ROUND(N(data!AE62), 0)</f>
        <v>0</v>
      </c>
      <c r="I30" s="207">
        <f>ROUND(N(data!AE63), 0)</f>
        <v>0</v>
      </c>
      <c r="J30" s="207">
        <f>ROUND(N(data!AE64), 0)</f>
        <v>0</v>
      </c>
      <c r="K30" s="207">
        <f>ROUND(N(data!AE65), 0)</f>
        <v>0</v>
      </c>
      <c r="L30" s="207">
        <f>ROUND(N(data!AE66), 0)</f>
        <v>0</v>
      </c>
      <c r="M30" s="207">
        <f>ROUND(N(data!AE67), 0)</f>
        <v>0</v>
      </c>
      <c r="N30" s="207">
        <f>ROUND(N(data!AE68), 0)</f>
        <v>0</v>
      </c>
      <c r="O30" s="207">
        <f>ROUND(N(data!AE69), 0)</f>
        <v>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0</v>
      </c>
      <c r="AE30" s="207">
        <f>ROUND(N(data!AE89), 0)</f>
        <v>0</v>
      </c>
      <c r="AF30" s="207">
        <f>ROUND(N(data!AE87), 0)</f>
        <v>0</v>
      </c>
      <c r="AG30" s="207">
        <f>ROUND(N(data!AE90), 0)</f>
        <v>0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919</v>
      </c>
      <c r="B31" s="209" t="str">
        <f>RIGHT(data!$C$96,4)</f>
        <v>2023</v>
      </c>
      <c r="C31" s="12" t="str">
        <f>data!AF$55</f>
        <v>7220</v>
      </c>
      <c r="D31" s="12" t="s">
        <v>1156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919</v>
      </c>
      <c r="B32" s="209" t="str">
        <f>RIGHT(data!$C$96,4)</f>
        <v>2023</v>
      </c>
      <c r="C32" s="12" t="str">
        <f>data!AG$55</f>
        <v>7230</v>
      </c>
      <c r="D32" s="12" t="s">
        <v>1156</v>
      </c>
      <c r="E32" s="207">
        <f>ROUND(N(data!AG59), 0)</f>
        <v>0</v>
      </c>
      <c r="F32" s="315">
        <f>ROUND(N(data!AG60), 2)</f>
        <v>0</v>
      </c>
      <c r="G32" s="207">
        <f>ROUND(N(data!AG61), 0)</f>
        <v>0</v>
      </c>
      <c r="H32" s="207">
        <f>ROUND(N(data!AG62), 0)</f>
        <v>0</v>
      </c>
      <c r="I32" s="207">
        <f>ROUND(N(data!AG63), 0)</f>
        <v>0</v>
      </c>
      <c r="J32" s="207">
        <f>ROUND(N(data!AG64), 0)</f>
        <v>0</v>
      </c>
      <c r="K32" s="207">
        <f>ROUND(N(data!AG65), 0)</f>
        <v>0</v>
      </c>
      <c r="L32" s="207">
        <f>ROUND(N(data!AG66), 0)</f>
        <v>0</v>
      </c>
      <c r="M32" s="207">
        <f>ROUND(N(data!AG67), 0)</f>
        <v>0</v>
      </c>
      <c r="N32" s="207">
        <f>ROUND(N(data!AG68), 0)</f>
        <v>0</v>
      </c>
      <c r="O32" s="207">
        <f>ROUND(N(data!AG69), 0)</f>
        <v>0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0</v>
      </c>
      <c r="AE32" s="207">
        <f>ROUND(N(data!AG89), 0)</f>
        <v>0</v>
      </c>
      <c r="AF32" s="207">
        <f>ROUND(N(data!AG87), 0)</f>
        <v>0</v>
      </c>
      <c r="AG32" s="207">
        <f>ROUND(N(data!AG90), 0)</f>
        <v>0</v>
      </c>
      <c r="AH32" s="207">
        <f>ROUND(N(data!AG91), 0)</f>
        <v>0</v>
      </c>
      <c r="AI32" s="207">
        <f>ROUND(N(data!AG92), 0)</f>
        <v>0</v>
      </c>
      <c r="AJ32" s="207">
        <f>ROUND(N(data!AG93), 0)</f>
        <v>0</v>
      </c>
      <c r="AK32" s="315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919</v>
      </c>
      <c r="B33" s="209" t="str">
        <f>RIGHT(data!$C$96,4)</f>
        <v>2023</v>
      </c>
      <c r="C33" s="12" t="str">
        <f>data!AH$55</f>
        <v>7240</v>
      </c>
      <c r="D33" s="12" t="s">
        <v>1156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919</v>
      </c>
      <c r="B34" s="209" t="str">
        <f>RIGHT(data!$C$96,4)</f>
        <v>2023</v>
      </c>
      <c r="C34" s="12" t="str">
        <f>data!AI$55</f>
        <v>7250</v>
      </c>
      <c r="D34" s="12" t="s">
        <v>1156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919</v>
      </c>
      <c r="B35" s="209" t="str">
        <f>RIGHT(data!$C$96,4)</f>
        <v>2023</v>
      </c>
      <c r="C35" s="12" t="str">
        <f>data!AJ$55</f>
        <v>7260</v>
      </c>
      <c r="D35" s="12" t="s">
        <v>1156</v>
      </c>
      <c r="E35" s="207">
        <f>ROUND(N(data!AJ59), 0)</f>
        <v>0</v>
      </c>
      <c r="F35" s="315">
        <f>ROUND(N(data!AJ60), 2)</f>
        <v>0</v>
      </c>
      <c r="G35" s="207">
        <f>ROUND(N(data!AJ61), 0)</f>
        <v>0</v>
      </c>
      <c r="H35" s="207">
        <f>ROUND(N(data!AJ62), 0)</f>
        <v>0</v>
      </c>
      <c r="I35" s="207">
        <f>ROUND(N(data!AJ63), 0)</f>
        <v>0</v>
      </c>
      <c r="J35" s="207">
        <f>ROUND(N(data!AJ64), 0)</f>
        <v>0</v>
      </c>
      <c r="K35" s="207">
        <f>ROUND(N(data!AJ65), 0)</f>
        <v>0</v>
      </c>
      <c r="L35" s="207">
        <f>ROUND(N(data!AJ66), 0)</f>
        <v>0</v>
      </c>
      <c r="M35" s="207">
        <f>ROUND(N(data!AJ67), 0)</f>
        <v>0</v>
      </c>
      <c r="N35" s="207">
        <f>ROUND(N(data!AJ68), 0)</f>
        <v>0</v>
      </c>
      <c r="O35" s="207">
        <f>ROUND(N(data!AJ69), 0)</f>
        <v>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0</v>
      </c>
      <c r="AF35" s="207">
        <f>ROUND(N(data!AJ87), 0)</f>
        <v>0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5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919</v>
      </c>
      <c r="B36" s="209" t="str">
        <f>RIGHT(data!$C$96,4)</f>
        <v>2023</v>
      </c>
      <c r="C36" s="12" t="str">
        <f>data!AK$55</f>
        <v>7310</v>
      </c>
      <c r="D36" s="12" t="s">
        <v>1156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919</v>
      </c>
      <c r="B37" s="209" t="str">
        <f>RIGHT(data!$C$96,4)</f>
        <v>2023</v>
      </c>
      <c r="C37" s="12" t="str">
        <f>data!AL$55</f>
        <v>7320</v>
      </c>
      <c r="D37" s="12" t="s">
        <v>1156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919</v>
      </c>
      <c r="B38" s="209" t="str">
        <f>RIGHT(data!$C$96,4)</f>
        <v>2023</v>
      </c>
      <c r="C38" s="12" t="str">
        <f>data!AM$55</f>
        <v>7330</v>
      </c>
      <c r="D38" s="12" t="s">
        <v>1156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919</v>
      </c>
      <c r="B39" s="209" t="str">
        <f>RIGHT(data!$C$96,4)</f>
        <v>2023</v>
      </c>
      <c r="C39" s="12" t="str">
        <f>data!AN$55</f>
        <v>7340</v>
      </c>
      <c r="D39" s="12" t="s">
        <v>1156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919</v>
      </c>
      <c r="B40" s="209" t="str">
        <f>RIGHT(data!$C$96,4)</f>
        <v>2023</v>
      </c>
      <c r="C40" s="12" t="str">
        <f>data!AO$55</f>
        <v>7350</v>
      </c>
      <c r="D40" s="12" t="s">
        <v>1156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919</v>
      </c>
      <c r="B41" s="209" t="str">
        <f>RIGHT(data!$C$96,4)</f>
        <v>2023</v>
      </c>
      <c r="C41" s="12" t="str">
        <f>data!AP$55</f>
        <v>7380</v>
      </c>
      <c r="D41" s="12" t="s">
        <v>1156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919</v>
      </c>
      <c r="B42" s="209" t="str">
        <f>RIGHT(data!$C$96,4)</f>
        <v>2023</v>
      </c>
      <c r="C42" s="12" t="str">
        <f>data!AQ$55</f>
        <v>7390</v>
      </c>
      <c r="D42" s="12" t="s">
        <v>1156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919</v>
      </c>
      <c r="B43" s="209" t="str">
        <f>RIGHT(data!$C$96,4)</f>
        <v>2023</v>
      </c>
      <c r="C43" s="12" t="str">
        <f>data!AR$55</f>
        <v>7400</v>
      </c>
      <c r="D43" s="12" t="s">
        <v>1156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919</v>
      </c>
      <c r="B44" s="209" t="str">
        <f>RIGHT(data!$C$96,4)</f>
        <v>2023</v>
      </c>
      <c r="C44" s="12" t="str">
        <f>data!AS$55</f>
        <v>7410</v>
      </c>
      <c r="D44" s="12" t="s">
        <v>1156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919</v>
      </c>
      <c r="B45" s="209" t="str">
        <f>RIGHT(data!$C$96,4)</f>
        <v>2023</v>
      </c>
      <c r="C45" s="12" t="str">
        <f>data!AT$55</f>
        <v>7420</v>
      </c>
      <c r="D45" s="12" t="s">
        <v>1156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919</v>
      </c>
      <c r="B46" s="209" t="str">
        <f>RIGHT(data!$C$96,4)</f>
        <v>2023</v>
      </c>
      <c r="C46" s="12" t="str">
        <f>data!AU$55</f>
        <v>7430</v>
      </c>
      <c r="D46" s="12" t="s">
        <v>1156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919</v>
      </c>
      <c r="B47" s="209" t="str">
        <f>RIGHT(data!$C$96,4)</f>
        <v>2023</v>
      </c>
      <c r="C47" s="12" t="str">
        <f>data!AV$55</f>
        <v>7490</v>
      </c>
      <c r="D47" s="12" t="s">
        <v>1156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919</v>
      </c>
      <c r="B48" s="209" t="str">
        <f>RIGHT(data!$C$96,4)</f>
        <v>2023</v>
      </c>
      <c r="C48" s="12" t="str">
        <f>data!AW$55</f>
        <v>8200</v>
      </c>
      <c r="D48" s="12" t="s">
        <v>1156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919</v>
      </c>
      <c r="B49" s="209" t="str">
        <f>RIGHT(data!$C$96,4)</f>
        <v>2023</v>
      </c>
      <c r="C49" s="12" t="str">
        <f>data!AX$55</f>
        <v>8310</v>
      </c>
      <c r="D49" s="12" t="s">
        <v>1156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919</v>
      </c>
      <c r="B50" s="209" t="str">
        <f>RIGHT(data!$C$96,4)</f>
        <v>2023</v>
      </c>
      <c r="C50" s="12" t="str">
        <f>data!AY$55</f>
        <v>8320</v>
      </c>
      <c r="D50" s="12" t="s">
        <v>1156</v>
      </c>
      <c r="E50" s="207">
        <f>ROUND(N(data!AY59), 0)</f>
        <v>0</v>
      </c>
      <c r="F50" s="315">
        <f>ROUND(N(data!AY60), 2)</f>
        <v>0</v>
      </c>
      <c r="G50" s="207">
        <f>ROUND(N(data!AY61), 0)</f>
        <v>0</v>
      </c>
      <c r="H50" s="207">
        <f>ROUND(N(data!AY62), 0)</f>
        <v>0</v>
      </c>
      <c r="I50" s="207">
        <f>ROUND(N(data!AY63), 0)</f>
        <v>0</v>
      </c>
      <c r="J50" s="207">
        <f>ROUND(N(data!AY64), 0)</f>
        <v>0</v>
      </c>
      <c r="K50" s="207">
        <f>ROUND(N(data!AY65), 0)</f>
        <v>0</v>
      </c>
      <c r="L50" s="207">
        <f>ROUND(N(data!AY66), 0)</f>
        <v>0</v>
      </c>
      <c r="M50" s="207">
        <f>ROUND(N(data!AY67), 0)</f>
        <v>0</v>
      </c>
      <c r="N50" s="207">
        <f>ROUND(N(data!AY68), 0)</f>
        <v>0</v>
      </c>
      <c r="O50" s="207">
        <f>ROUND(N(data!AY69), 0)</f>
        <v>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919</v>
      </c>
      <c r="B51" s="209" t="str">
        <f>RIGHT(data!$C$96,4)</f>
        <v>2023</v>
      </c>
      <c r="C51" s="12" t="str">
        <f>data!AZ$55</f>
        <v>8330</v>
      </c>
      <c r="D51" s="12" t="s">
        <v>1156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919</v>
      </c>
      <c r="B52" s="209" t="str">
        <f>RIGHT(data!$C$96,4)</f>
        <v>2023</v>
      </c>
      <c r="C52" s="12" t="str">
        <f>data!BA$55</f>
        <v>8350</v>
      </c>
      <c r="D52" s="12" t="s">
        <v>1156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919</v>
      </c>
      <c r="B53" s="209" t="str">
        <f>RIGHT(data!$C$96,4)</f>
        <v>2023</v>
      </c>
      <c r="C53" s="12" t="str">
        <f>data!BB$55</f>
        <v>8360</v>
      </c>
      <c r="D53" s="12" t="s">
        <v>1156</v>
      </c>
      <c r="E53" s="207">
        <f>ROUND(N(data!BB59), 0)</f>
        <v>0</v>
      </c>
      <c r="F53" s="315">
        <f>ROUND(N(data!BB60), 2)</f>
        <v>0</v>
      </c>
      <c r="G53" s="207">
        <f>ROUND(N(data!BB61), 0)</f>
        <v>299151</v>
      </c>
      <c r="H53" s="207">
        <f>ROUND(N(data!BB62), 0)</f>
        <v>86466</v>
      </c>
      <c r="I53" s="207">
        <f>ROUND(N(data!BB63), 0)</f>
        <v>13997</v>
      </c>
      <c r="J53" s="207">
        <f>ROUND(N(data!BB64), 0)</f>
        <v>3803</v>
      </c>
      <c r="K53" s="207">
        <f>ROUND(N(data!BB65), 0)</f>
        <v>0</v>
      </c>
      <c r="L53" s="207">
        <f>ROUND(N(data!BB66), 0)</f>
        <v>102</v>
      </c>
      <c r="M53" s="207">
        <f>ROUND(N(data!BB67), 0)</f>
        <v>38</v>
      </c>
      <c r="N53" s="207">
        <f>ROUND(N(data!BB68), 0)</f>
        <v>0</v>
      </c>
      <c r="O53" s="207">
        <f>ROUND(N(data!BB69), 0)</f>
        <v>98246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4324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62106</v>
      </c>
      <c r="Y53" s="207">
        <f>ROUND(N(data!BB79), 0)</f>
        <v>0</v>
      </c>
      <c r="Z53" s="207">
        <f>ROUND(N(data!BB80), 0)</f>
        <v>1174</v>
      </c>
      <c r="AA53" s="207">
        <f>ROUND(N(data!BB81), 0)</f>
        <v>0</v>
      </c>
      <c r="AB53" s="207">
        <f>ROUND(N(data!BB82), 0)</f>
        <v>0</v>
      </c>
      <c r="AC53" s="207">
        <f>ROUND(N(data!BB83), 0)</f>
        <v>30642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919</v>
      </c>
      <c r="B54" s="209" t="str">
        <f>RIGHT(data!$C$96,4)</f>
        <v>2023</v>
      </c>
      <c r="C54" s="12" t="str">
        <f>data!BC$55</f>
        <v>8370</v>
      </c>
      <c r="D54" s="12" t="s">
        <v>1156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919</v>
      </c>
      <c r="B55" s="209" t="str">
        <f>RIGHT(data!$C$96,4)</f>
        <v>2023</v>
      </c>
      <c r="C55" s="12" t="str">
        <f>data!BD$55</f>
        <v>8420</v>
      </c>
      <c r="D55" s="12" t="s">
        <v>1156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0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919</v>
      </c>
      <c r="B56" s="209" t="str">
        <f>RIGHT(data!$C$96,4)</f>
        <v>2023</v>
      </c>
      <c r="C56" s="12" t="str">
        <f>data!BE$55</f>
        <v>8430</v>
      </c>
      <c r="D56" s="12" t="s">
        <v>1156</v>
      </c>
      <c r="E56" s="207">
        <f>ROUND(N(data!BE59), 0)</f>
        <v>0</v>
      </c>
      <c r="F56" s="315">
        <f>ROUND(N(data!BE60), 2)</f>
        <v>0</v>
      </c>
      <c r="G56" s="207">
        <f>ROUND(N(data!BE61), 0)</f>
        <v>0</v>
      </c>
      <c r="H56" s="207">
        <f>ROUND(N(data!BE62), 0)</f>
        <v>0</v>
      </c>
      <c r="I56" s="207">
        <f>ROUND(N(data!BE63), 0)</f>
        <v>0</v>
      </c>
      <c r="J56" s="207">
        <f>ROUND(N(data!BE64), 0)</f>
        <v>0</v>
      </c>
      <c r="K56" s="207">
        <f>ROUND(N(data!BE65), 0)</f>
        <v>0</v>
      </c>
      <c r="L56" s="207">
        <f>ROUND(N(data!BE66), 0)</f>
        <v>0</v>
      </c>
      <c r="M56" s="207">
        <f>ROUND(N(data!BE67), 0)</f>
        <v>0</v>
      </c>
      <c r="N56" s="207">
        <f>ROUND(N(data!BE68), 0)</f>
        <v>0</v>
      </c>
      <c r="O56" s="207">
        <f>ROUND(N(data!BE69), 0)</f>
        <v>0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0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0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919</v>
      </c>
      <c r="B57" s="209" t="str">
        <f>RIGHT(data!$C$96,4)</f>
        <v>2023</v>
      </c>
      <c r="C57" s="12" t="str">
        <f>data!BF$55</f>
        <v>8460</v>
      </c>
      <c r="D57" s="12" t="s">
        <v>1156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919</v>
      </c>
      <c r="B58" s="209" t="str">
        <f>RIGHT(data!$C$96,4)</f>
        <v>2023</v>
      </c>
      <c r="C58" s="12" t="str">
        <f>data!BG$55</f>
        <v>8470</v>
      </c>
      <c r="D58" s="12" t="s">
        <v>1156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919</v>
      </c>
      <c r="B59" s="209" t="str">
        <f>RIGHT(data!$C$96,4)</f>
        <v>2023</v>
      </c>
      <c r="C59" s="12" t="str">
        <f>data!BH$55</f>
        <v>8480</v>
      </c>
      <c r="D59" s="12" t="s">
        <v>1156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919</v>
      </c>
      <c r="B60" s="209" t="str">
        <f>RIGHT(data!$C$96,4)</f>
        <v>2023</v>
      </c>
      <c r="C60" s="12" t="str">
        <f>data!BI$55</f>
        <v>8490</v>
      </c>
      <c r="D60" s="12" t="s">
        <v>1156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919</v>
      </c>
      <c r="B61" s="209" t="str">
        <f>RIGHT(data!$C$96,4)</f>
        <v>2023</v>
      </c>
      <c r="C61" s="12" t="str">
        <f>data!BJ$55</f>
        <v>8510</v>
      </c>
      <c r="D61" s="12" t="s">
        <v>1156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919</v>
      </c>
      <c r="B62" s="209" t="str">
        <f>RIGHT(data!$C$96,4)</f>
        <v>2023</v>
      </c>
      <c r="C62" s="12" t="str">
        <f>data!BK$55</f>
        <v>8530</v>
      </c>
      <c r="D62" s="12" t="s">
        <v>1156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919</v>
      </c>
      <c r="B63" s="209" t="str">
        <f>RIGHT(data!$C$96,4)</f>
        <v>2023</v>
      </c>
      <c r="C63" s="12" t="str">
        <f>data!BL$55</f>
        <v>8560</v>
      </c>
      <c r="D63" s="12" t="s">
        <v>1156</v>
      </c>
      <c r="E63" s="207">
        <f>ROUND(N(data!BL59), 0)</f>
        <v>0</v>
      </c>
      <c r="F63" s="315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919</v>
      </c>
      <c r="B64" s="209" t="str">
        <f>RIGHT(data!$C$96,4)</f>
        <v>2023</v>
      </c>
      <c r="C64" s="12" t="str">
        <f>data!BM$55</f>
        <v>8590</v>
      </c>
      <c r="D64" s="12" t="s">
        <v>1156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919</v>
      </c>
      <c r="B65" s="209" t="str">
        <f>RIGHT(data!$C$96,4)</f>
        <v>2023</v>
      </c>
      <c r="C65" s="12" t="str">
        <f>data!BN$55</f>
        <v>8610</v>
      </c>
      <c r="D65" s="12" t="s">
        <v>1156</v>
      </c>
      <c r="E65" s="207">
        <f>ROUND(N(data!BN59), 0)</f>
        <v>0</v>
      </c>
      <c r="F65" s="315">
        <f>ROUND(N(data!BN60), 2)</f>
        <v>0</v>
      </c>
      <c r="G65" s="207">
        <f>ROUND(N(data!BN61), 0)</f>
        <v>1456418</v>
      </c>
      <c r="H65" s="207">
        <f>ROUND(N(data!BN62), 0)</f>
        <v>414458</v>
      </c>
      <c r="I65" s="207">
        <f>ROUND(N(data!BN63), 0)</f>
        <v>81111</v>
      </c>
      <c r="J65" s="207">
        <f>ROUND(N(data!BN64), 0)</f>
        <v>495378</v>
      </c>
      <c r="K65" s="207">
        <f>ROUND(N(data!BN65), 0)</f>
        <v>0</v>
      </c>
      <c r="L65" s="207">
        <f>ROUND(N(data!BN66), 0)</f>
        <v>752825</v>
      </c>
      <c r="M65" s="207">
        <f>ROUND(N(data!BN67), 0)</f>
        <v>392814</v>
      </c>
      <c r="N65" s="207">
        <f>ROUND(N(data!BN68), 0)</f>
        <v>0</v>
      </c>
      <c r="O65" s="207">
        <f>ROUND(N(data!BN69), 0)</f>
        <v>906750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17460</v>
      </c>
      <c r="T65" s="207">
        <f>ROUND(N(data!BN74), 0)</f>
        <v>135754</v>
      </c>
      <c r="U65" s="207">
        <f>ROUND(N(data!BN75), 0)</f>
        <v>0</v>
      </c>
      <c r="V65" s="207">
        <f>ROUND(N(data!BN76), 0)</f>
        <v>0</v>
      </c>
      <c r="W65" s="207">
        <f>ROUND(N(data!BN77), 0)</f>
        <v>99721</v>
      </c>
      <c r="X65" s="207">
        <f>ROUND(N(data!BN78), 0)</f>
        <v>376717</v>
      </c>
      <c r="Y65" s="207">
        <f>ROUND(N(data!BN79), 0)</f>
        <v>5461</v>
      </c>
      <c r="Z65" s="207">
        <f>ROUND(N(data!BN80), 0)</f>
        <v>4571</v>
      </c>
      <c r="AA65" s="207">
        <f>ROUND(N(data!BN81), 0)</f>
        <v>91372</v>
      </c>
      <c r="AB65" s="207">
        <f>ROUND(N(data!BN82), 0)</f>
        <v>144743</v>
      </c>
      <c r="AC65" s="207">
        <f>ROUND(N(data!BN83), 0)</f>
        <v>30951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919</v>
      </c>
      <c r="B66" s="209" t="str">
        <f>RIGHT(data!$C$96,4)</f>
        <v>2023</v>
      </c>
      <c r="C66" s="12" t="str">
        <f>data!BO$55</f>
        <v>8620</v>
      </c>
      <c r="D66" s="12" t="s">
        <v>1156</v>
      </c>
      <c r="E66" s="207">
        <f>ROUND(N(data!BO59), 0)</f>
        <v>0</v>
      </c>
      <c r="F66" s="315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919</v>
      </c>
      <c r="B67" s="209" t="str">
        <f>RIGHT(data!$C$96,4)</f>
        <v>2023</v>
      </c>
      <c r="C67" s="12" t="str">
        <f>data!BP$55</f>
        <v>8630</v>
      </c>
      <c r="D67" s="12" t="s">
        <v>1156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919</v>
      </c>
      <c r="B68" s="209" t="str">
        <f>RIGHT(data!$C$96,4)</f>
        <v>2023</v>
      </c>
      <c r="C68" s="12" t="str">
        <f>data!BQ$55</f>
        <v>8640</v>
      </c>
      <c r="D68" s="12" t="s">
        <v>1156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919</v>
      </c>
      <c r="B69" s="209" t="str">
        <f>RIGHT(data!$C$96,4)</f>
        <v>2023</v>
      </c>
      <c r="C69" s="12" t="str">
        <f>data!BR$55</f>
        <v>8650</v>
      </c>
      <c r="D69" s="12" t="s">
        <v>1156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919</v>
      </c>
      <c r="B70" s="209" t="str">
        <f>RIGHT(data!$C$96,4)</f>
        <v>2023</v>
      </c>
      <c r="C70" s="12" t="str">
        <f>data!BS$55</f>
        <v>8660</v>
      </c>
      <c r="D70" s="12" t="s">
        <v>1156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919</v>
      </c>
      <c r="B71" s="209" t="str">
        <f>RIGHT(data!$C$96,4)</f>
        <v>2023</v>
      </c>
      <c r="C71" s="12" t="str">
        <f>data!BT$55</f>
        <v>8670</v>
      </c>
      <c r="D71" s="12" t="s">
        <v>1156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919</v>
      </c>
      <c r="B72" s="209" t="str">
        <f>RIGHT(data!$C$96,4)</f>
        <v>2023</v>
      </c>
      <c r="C72" s="12" t="str">
        <f>data!BU$55</f>
        <v>8680</v>
      </c>
      <c r="D72" s="12" t="s">
        <v>1156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919</v>
      </c>
      <c r="B73" s="209" t="str">
        <f>RIGHT(data!$C$96,4)</f>
        <v>2023</v>
      </c>
      <c r="C73" s="12" t="str">
        <f>data!BV$55</f>
        <v>8690</v>
      </c>
      <c r="D73" s="12" t="s">
        <v>1156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919</v>
      </c>
      <c r="B74" s="209" t="str">
        <f>RIGHT(data!$C$96,4)</f>
        <v>2023</v>
      </c>
      <c r="C74" s="12" t="str">
        <f>data!BW$55</f>
        <v>8700</v>
      </c>
      <c r="D74" s="12" t="s">
        <v>1156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919</v>
      </c>
      <c r="B75" s="209" t="str">
        <f>RIGHT(data!$C$96,4)</f>
        <v>2023</v>
      </c>
      <c r="C75" s="12" t="str">
        <f>data!BX$55</f>
        <v>8710</v>
      </c>
      <c r="D75" s="12" t="s">
        <v>1156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919</v>
      </c>
      <c r="B76" s="209" t="str">
        <f>RIGHT(data!$C$96,4)</f>
        <v>2023</v>
      </c>
      <c r="C76" s="12" t="str">
        <f>data!BY$55</f>
        <v>8720</v>
      </c>
      <c r="D76" s="12" t="s">
        <v>1156</v>
      </c>
      <c r="E76" s="207">
        <f>ROUND(N(data!BY59), 0)</f>
        <v>0</v>
      </c>
      <c r="F76" s="315">
        <f>ROUND(N(data!BY60), 2)</f>
        <v>0</v>
      </c>
      <c r="G76" s="207">
        <f>ROUND(N(data!BY61), 0)</f>
        <v>0</v>
      </c>
      <c r="H76" s="207">
        <f>ROUND(N(data!BY62), 0)</f>
        <v>0</v>
      </c>
      <c r="I76" s="207">
        <f>ROUND(N(data!BY63), 0)</f>
        <v>0</v>
      </c>
      <c r="J76" s="207">
        <f>ROUND(N(data!BY64), 0)</f>
        <v>0</v>
      </c>
      <c r="K76" s="207">
        <f>ROUND(N(data!BY65), 0)</f>
        <v>0</v>
      </c>
      <c r="L76" s="207">
        <f>ROUND(N(data!BY66), 0)</f>
        <v>0</v>
      </c>
      <c r="M76" s="207">
        <f>ROUND(N(data!BY67), 0)</f>
        <v>0</v>
      </c>
      <c r="N76" s="207">
        <f>ROUND(N(data!BY68), 0)</f>
        <v>0</v>
      </c>
      <c r="O76" s="207">
        <f>ROUND(N(data!BY69), 0)</f>
        <v>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0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919</v>
      </c>
      <c r="B77" s="209" t="str">
        <f>RIGHT(data!$C$96,4)</f>
        <v>2023</v>
      </c>
      <c r="C77" s="12" t="str">
        <f>data!BZ$55</f>
        <v>8730</v>
      </c>
      <c r="D77" s="12" t="s">
        <v>1156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919</v>
      </c>
      <c r="B78" s="209" t="str">
        <f>RIGHT(data!$C$96,4)</f>
        <v>2023</v>
      </c>
      <c r="C78" s="12" t="str">
        <f>data!CA$55</f>
        <v>8740</v>
      </c>
      <c r="D78" s="12" t="s">
        <v>1156</v>
      </c>
      <c r="E78" s="207">
        <f>ROUND(N(data!CA59), 0)</f>
        <v>0</v>
      </c>
      <c r="F78" s="315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919</v>
      </c>
      <c r="B79" s="209" t="str">
        <f>RIGHT(data!$C$96,4)</f>
        <v>2023</v>
      </c>
      <c r="C79" s="12" t="str">
        <f>data!CB$55</f>
        <v>8770</v>
      </c>
      <c r="D79" s="12" t="s">
        <v>1156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919</v>
      </c>
      <c r="B80" s="209" t="str">
        <f>RIGHT(data!$C$96,4)</f>
        <v>2023</v>
      </c>
      <c r="C80" s="12" t="str">
        <f>data!CC$55</f>
        <v>8790</v>
      </c>
      <c r="D80" s="12" t="s">
        <v>1156</v>
      </c>
      <c r="E80" s="207">
        <f>ROUND(N(data!CC59), 0)</f>
        <v>0</v>
      </c>
      <c r="F80" s="315">
        <f>ROUND(N(data!CC60), 2)</f>
        <v>0</v>
      </c>
      <c r="G80" s="207">
        <f>ROUND(N(data!CC61), 0)</f>
        <v>0</v>
      </c>
      <c r="H80" s="207">
        <f>ROUND(N(data!CC62), 0)</f>
        <v>0</v>
      </c>
      <c r="I80" s="207">
        <f>ROUND(N(data!CC63), 0)</f>
        <v>0</v>
      </c>
      <c r="J80" s="207">
        <f>ROUND(N(data!CC64), 0)</f>
        <v>0</v>
      </c>
      <c r="K80" s="207">
        <f>ROUND(N(data!CC65), 0)</f>
        <v>0</v>
      </c>
      <c r="L80" s="207">
        <f>ROUND(N(data!CC66), 0)</f>
        <v>0</v>
      </c>
      <c r="M80" s="207">
        <f>ROUND(N(data!CC67), 0)</f>
        <v>0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2024-06-12T17:33:16Z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